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07" activeTab="1"/>
  </bookViews>
  <sheets>
    <sheet name="11" sheetId="1" r:id="rId1"/>
    <sheet name="11-01 Venituri" sheetId="2" r:id="rId2"/>
    <sheet name="11-01 -Cheltuieli" sheetId="3" r:id="rId3"/>
    <sheet name="11-02 Venituri" sheetId="4" r:id="rId4"/>
    <sheet name="11-02 - Cheltuieli" sheetId="5" r:id="rId5"/>
    <sheet name="11-03-Cheltuieli" sheetId="6" r:id="rId6"/>
  </sheets>
  <externalReferences>
    <externalReference r:id="rId9"/>
    <externalReference r:id="rId10"/>
  </externalReferences>
  <definedNames>
    <definedName name="_xlnm.Print_Area" localSheetId="0">'11'!$A$1:$J$243</definedName>
    <definedName name="_xlnm.Print_Area" localSheetId="2">'11-01 -Cheltuieli'!$A$1:$M$483</definedName>
    <definedName name="_xlnm.Print_Area" localSheetId="1">'11-01 Venituri'!$A$1:$L$681</definedName>
    <definedName name="_xlnm.Print_Area" localSheetId="5">'11-03-Cheltuieli'!$A$1:$M$381</definedName>
    <definedName name="_xlnm.Print_Titles" localSheetId="0">'11'!$11:$21</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s>
  <calcPr fullCalcOnLoad="1"/>
</workbook>
</file>

<file path=xl/sharedStrings.xml><?xml version="1.0" encoding="utf-8"?>
<sst xmlns="http://schemas.openxmlformats.org/spreadsheetml/2006/main" count="6428" uniqueCount="1734">
  <si>
    <t>JUDEŢUL:</t>
  </si>
  <si>
    <t xml:space="preserve">FORMULAR: </t>
  </si>
  <si>
    <t>I Buget 2022</t>
  </si>
  <si>
    <t>II Estimări 2023</t>
  </si>
  <si>
    <t>III Estimări 2024</t>
  </si>
  <si>
    <t>IV Estimări 2025</t>
  </si>
  <si>
    <t>BUGETUL GENERAL  AL UNITĂŢII ADMINISTRATIV-TERITORIALE</t>
  </si>
  <si>
    <t>PE ANUL   2022  ŞI  ESTIMĂRI  PENTRU ANII 2023-2025</t>
  </si>
  <si>
    <t xml:space="preserve">  - mii lei -</t>
  </si>
  <si>
    <t>Cod rând</t>
  </si>
  <si>
    <t xml:space="preserve">Bugetul  local </t>
  </si>
  <si>
    <t>Bugetul instituţiilor publice finanţate din venituri proprii si subventii din bugetul local</t>
  </si>
  <si>
    <t>Bugetul instituţiilor publice finanţate integral din venituri proprii</t>
  </si>
  <si>
    <t>Bugetul împrumuturilor externe şi interne</t>
  </si>
  <si>
    <t>Bugetul fondurilor externe nerambursabile</t>
  </si>
  <si>
    <t>Total</t>
  </si>
  <si>
    <t>Transferuri între bugete**)    (se scad)</t>
  </si>
  <si>
    <t>Total buget general</t>
  </si>
  <si>
    <t>intre</t>
  </si>
  <si>
    <t>bugete</t>
  </si>
  <si>
    <t>(se scad)</t>
  </si>
  <si>
    <t>A</t>
  </si>
  <si>
    <t>0</t>
  </si>
  <si>
    <t>6=1+2+3+4+5</t>
  </si>
  <si>
    <t>8=6-7</t>
  </si>
  <si>
    <r>
      <t xml:space="preserve">VENITURI  TOTAL  </t>
    </r>
    <r>
      <rPr>
        <b/>
        <sz val="8"/>
        <rFont val="Arial"/>
        <family val="2"/>
      </rPr>
      <t xml:space="preserve">(rd.02+18+19+20+23)     </t>
    </r>
    <r>
      <rPr>
        <b/>
        <sz val="9"/>
        <rFont val="Arial"/>
        <family val="2"/>
      </rPr>
      <t xml:space="preserve">            </t>
    </r>
  </si>
  <si>
    <t>01</t>
  </si>
  <si>
    <t>I</t>
  </si>
  <si>
    <t>II</t>
  </si>
  <si>
    <t>III</t>
  </si>
  <si>
    <t>IV</t>
  </si>
  <si>
    <r>
      <t xml:space="preserve">Venituri curente   </t>
    </r>
    <r>
      <rPr>
        <sz val="8"/>
        <rFont val="Arial"/>
        <family val="2"/>
      </rPr>
      <t xml:space="preserve">(rd.03+17)  </t>
    </r>
    <r>
      <rPr>
        <sz val="9"/>
        <rFont val="Arial"/>
        <family val="2"/>
      </rPr>
      <t xml:space="preserve">                     </t>
    </r>
  </si>
  <si>
    <t>02</t>
  </si>
  <si>
    <r>
      <t xml:space="preserve">Venituri fiscale  </t>
    </r>
    <r>
      <rPr>
        <sz val="8"/>
        <rFont val="Arial"/>
        <family val="2"/>
      </rPr>
      <t>(rd.04+06+09+10+11+16)</t>
    </r>
    <r>
      <rPr>
        <sz val="9"/>
        <rFont val="Arial"/>
        <family val="2"/>
      </rPr>
      <t xml:space="preserve">                        </t>
    </r>
  </si>
  <si>
    <t>03</t>
  </si>
  <si>
    <t>Impozit pe venit, profit si castiguri din capital de la persoane juridice,   din care:</t>
  </si>
  <si>
    <t>04</t>
  </si>
  <si>
    <t xml:space="preserve">Impozit pe profit                  </t>
  </si>
  <si>
    <t>05</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</si>
  <si>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</si>
  <si>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</si>
  <si>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</si>
  <si>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</si>
  <si>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</si>
  <si>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</si>
  <si>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Alte impozite pe venit, profit si castiguri din capital</t>
  </si>
  <si>
    <t>09</t>
  </si>
  <si>
    <t>Impozite şi taxe  pe proprietate</t>
  </si>
  <si>
    <t>10</t>
  </si>
  <si>
    <r>
      <t xml:space="preserve">Impozite si taxe pe bunuri si servicii   </t>
    </r>
    <r>
      <rPr>
        <sz val="8"/>
        <rFont val="Arial"/>
        <family val="2"/>
      </rPr>
      <t xml:space="preserve">(rd.12 la rd.15)    </t>
    </r>
    <r>
      <rPr>
        <sz val="9"/>
        <rFont val="Arial"/>
        <family val="2"/>
      </rPr>
      <t xml:space="preserve">           </t>
    </r>
  </si>
  <si>
    <t>11</t>
  </si>
  <si>
    <t>Sume defalcate din TVA</t>
  </si>
  <si>
    <t>12</t>
  </si>
  <si>
    <t>Alte impozite si taxe generale pe bunuri  si servicii</t>
  </si>
  <si>
    <t>13</t>
  </si>
  <si>
    <t>Taxe pe servicii specifice</t>
  </si>
  <si>
    <t>14</t>
  </si>
  <si>
    <t>Taxe pe utilizarea bunurilor, autorizarea utilizarii bunurilor sau pe desfasurarea de activitati</t>
  </si>
  <si>
    <t>15</t>
  </si>
  <si>
    <t>Alte impozite si taxe fiscale</t>
  </si>
  <si>
    <t>16</t>
  </si>
  <si>
    <t xml:space="preserve">Venituri nefiscale                      </t>
  </si>
  <si>
    <t>17</t>
  </si>
  <si>
    <t xml:space="preserve">Venituri din capital                      </t>
  </si>
  <si>
    <t>18</t>
  </si>
  <si>
    <t>Operatiuni financiare</t>
  </si>
  <si>
    <t>19</t>
  </si>
  <si>
    <t>Subvenţii (rd.21+22)</t>
  </si>
  <si>
    <t>20</t>
  </si>
  <si>
    <t>Subvenţii de la bugetul de stat</t>
  </si>
  <si>
    <t>21</t>
  </si>
  <si>
    <t>Subvenţii de la alte administratii</t>
  </si>
  <si>
    <t>22</t>
  </si>
  <si>
    <t>Sume primite de la UE  în contul platilor efectuate</t>
  </si>
  <si>
    <t>23</t>
  </si>
  <si>
    <r>
      <t xml:space="preserve">CHELTUIELI - TOTAL  </t>
    </r>
    <r>
      <rPr>
        <b/>
        <sz val="8"/>
        <rFont val="Arial"/>
        <family val="2"/>
      </rPr>
      <t xml:space="preserve">(rd.25+36+37+40+41)  </t>
    </r>
    <r>
      <rPr>
        <b/>
        <sz val="9"/>
        <rFont val="Arial"/>
        <family val="2"/>
      </rPr>
      <t xml:space="preserve">         </t>
    </r>
  </si>
  <si>
    <t>24</t>
  </si>
  <si>
    <r>
      <t xml:space="preserve">Cheltuieli curente   </t>
    </r>
    <r>
      <rPr>
        <sz val="8"/>
        <rFont val="Arial"/>
        <family val="2"/>
      </rPr>
      <t xml:space="preserve">(rd.26 la rd.35)  </t>
    </r>
    <r>
      <rPr>
        <sz val="9"/>
        <rFont val="Arial"/>
        <family val="2"/>
      </rPr>
      <t xml:space="preserve">                      </t>
    </r>
  </si>
  <si>
    <t>25</t>
  </si>
  <si>
    <t xml:space="preserve">Cheltuieli de personal                </t>
  </si>
  <si>
    <t>26</t>
  </si>
  <si>
    <t xml:space="preserve">Bunuri si servicii                </t>
  </si>
  <si>
    <t>27</t>
  </si>
  <si>
    <t>Dobanzi</t>
  </si>
  <si>
    <t>28</t>
  </si>
  <si>
    <t xml:space="preserve">Subventii                                  </t>
  </si>
  <si>
    <t>29</t>
  </si>
  <si>
    <t>Fonduri de rezerva</t>
  </si>
  <si>
    <t>30</t>
  </si>
  <si>
    <t xml:space="preserve">Transferuri intre unitati ale administratiei publice                             </t>
  </si>
  <si>
    <t>31</t>
  </si>
  <si>
    <t>Alte transferuri</t>
  </si>
  <si>
    <t>32</t>
  </si>
  <si>
    <t>Proiecte cu finantare din Fonduri externe nerambursabile postaderare</t>
  </si>
  <si>
    <t>33</t>
  </si>
  <si>
    <t>Asistenta sociala</t>
  </si>
  <si>
    <t>34</t>
  </si>
  <si>
    <t>Alte cheltuieli</t>
  </si>
  <si>
    <t>35</t>
  </si>
  <si>
    <t xml:space="preserve">Cheltuieli de capital                     </t>
  </si>
  <si>
    <t>36</t>
  </si>
  <si>
    <t>Operatiuni financiare (rd.38+39)</t>
  </si>
  <si>
    <t>37</t>
  </si>
  <si>
    <t xml:space="preserve">Imprumuturi acordate                  </t>
  </si>
  <si>
    <t>38</t>
  </si>
  <si>
    <t>Rambursari de credite externe si interne</t>
  </si>
  <si>
    <t>39</t>
  </si>
  <si>
    <t>Plăţi efectuate în anii precedenţi şi recuperate în anul curent</t>
  </si>
  <si>
    <t>40</t>
  </si>
  <si>
    <t>Rezerve</t>
  </si>
  <si>
    <t>41</t>
  </si>
  <si>
    <r>
      <t xml:space="preserve">EXCEDENT(+)/DEFICIT(-)  </t>
    </r>
    <r>
      <rPr>
        <vertAlign val="superscript"/>
        <sz val="9"/>
        <rFont val="Arial"/>
        <family val="2"/>
      </rPr>
      <t>1)</t>
    </r>
    <r>
      <rPr>
        <sz val="9"/>
        <rFont val="Arial"/>
        <family val="2"/>
      </rPr>
      <t xml:space="preserve">                                                                (rd.01-rd.24)   </t>
    </r>
  </si>
  <si>
    <t>42</t>
  </si>
  <si>
    <t xml:space="preserve">      </t>
  </si>
  <si>
    <r>
      <t xml:space="preserve">               </t>
    </r>
    <r>
      <rPr>
        <vertAlign val="superscript"/>
        <sz val="9"/>
        <rFont val="Arial"/>
        <family val="2"/>
      </rPr>
      <t>1)</t>
    </r>
    <r>
      <rPr>
        <sz val="9"/>
        <rFont val="Arial"/>
        <family val="2"/>
      </rPr>
      <t xml:space="preserve"> finantat din excedentul anilor precedenti</t>
    </r>
  </si>
  <si>
    <r>
      <t>NOTĂ</t>
    </r>
    <r>
      <rPr>
        <sz val="9"/>
        <rFont val="Arial"/>
        <family val="2"/>
      </rPr>
      <t xml:space="preserve">:     </t>
    </r>
  </si>
  <si>
    <t xml:space="preserve">               *) Numai restanţe din anii precedenţi</t>
  </si>
  <si>
    <t>**) Se înscriu transferurile de sume dintre bugetele care compun bugetul general centralizat</t>
  </si>
  <si>
    <t>ORDONATOR PRINCIPAL DE CREDITE</t>
  </si>
  <si>
    <t>………………………………………..</t>
  </si>
  <si>
    <t>Formular:</t>
  </si>
  <si>
    <t xml:space="preserve">BUGETUL LOCAL DETALIAT LA VENITURI PE CAPITOLE ŞI SUBCAPITOLE </t>
  </si>
  <si>
    <t xml:space="preserve"> PE ANUL  2022  ŞI  ESTIMĂRI  PENTRU ANII 2023-2025</t>
  </si>
  <si>
    <t xml:space="preserve">                                                                                                                          </t>
  </si>
  <si>
    <t xml:space="preserve"> - mii lei -</t>
  </si>
  <si>
    <t>D E N U M I R E A     I N D I C A T O R I L O R</t>
  </si>
  <si>
    <t>Cod indicator</t>
  </si>
  <si>
    <t>Buget 2022</t>
  </si>
  <si>
    <t>Estimari</t>
  </si>
  <si>
    <t>PREVEDERI ANUALE</t>
  </si>
  <si>
    <t>PREVEDERI TRIMESTRIALE</t>
  </si>
  <si>
    <t xml:space="preserve">TOTAL </t>
  </si>
  <si>
    <t>Trim I</t>
  </si>
  <si>
    <t>Trim II</t>
  </si>
  <si>
    <t>Trim III</t>
  </si>
  <si>
    <t>Trim IV</t>
  </si>
  <si>
    <t>00.01</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</si>
  <si>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</si>
  <si>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</si>
  <si>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</si>
  <si>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</si>
  <si>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</si>
  <si>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</si>
  <si>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</si>
  <si>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</si>
  <si>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</si>
  <si>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</si>
  <si>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</si>
  <si>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t>01.02.01</t>
  </si>
  <si>
    <t>A1.2.  IMPOZIT PE VENIT, PROFIT,  SI CASTIGURI DIN CAPITAL DE LA PERSOANE FIZICE                (cod 03.02+04.02)</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</si>
  <si>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</si>
  <si>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</si>
  <si>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</si>
  <si>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</si>
  <si>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</si>
  <si>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</si>
  <si>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</si>
  <si>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04.02.01+04.02.04+04.02.05+04.02.06)</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</si>
  <si>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</si>
  <si>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</si>
  <si>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</si>
  <si>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</si>
  <si>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</si>
  <si>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</si>
  <si>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</si>
  <si>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</si>
  <si>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</si>
  <si>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</si>
  <si>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</si>
  <si>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</si>
  <si>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</si>
  <si>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</si>
  <si>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</si>
  <si>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</si>
  <si>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</si>
  <si>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</si>
  <si>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</si>
  <si>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</si>
  <si>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</si>
  <si>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</si>
  <si>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</si>
  <si>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</si>
  <si>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</si>
  <si>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</si>
  <si>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</si>
  <si>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</si>
  <si>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</si>
  <si>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</si>
  <si>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</si>
  <si>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</si>
  <si>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</si>
  <si>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</si>
  <si>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</si>
  <si>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</si>
  <si>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</si>
  <si>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</si>
  <si>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</si>
  <si>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</si>
  <si>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</si>
  <si>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</si>
  <si>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</si>
  <si>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</si>
  <si>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</si>
  <si>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</si>
  <si>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</si>
  <si>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</si>
  <si>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</si>
  <si>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</si>
  <si>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 xml:space="preserve">Sume defalcate din taxa pe valoarea adăugată pentru finanțarea învățământului particular și a celui confesional </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</si>
  <si>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</si>
  <si>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</si>
  <si>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</si>
  <si>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</si>
  <si>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</si>
  <si>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</si>
  <si>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</si>
  <si>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</si>
  <si>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</si>
  <si>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</si>
  <si>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</si>
  <si>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</si>
  <si>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</si>
  <si>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</si>
  <si>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</si>
  <si>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</si>
  <si>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</si>
  <si>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</si>
  <si>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</si>
  <si>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</si>
  <si>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</si>
  <si>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</si>
  <si>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</si>
  <si>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</si>
  <si>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</si>
  <si>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</si>
  <si>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</si>
  <si>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</si>
  <si>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</si>
  <si>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</si>
  <si>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</si>
  <si>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</si>
  <si>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</si>
  <si>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</si>
  <si>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</si>
  <si>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</si>
  <si>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30.02.05.01+ 30.02.05.30)</t>
  </si>
  <si>
    <t>30.02.05</t>
  </si>
  <si>
    <t>Redevențe miniere</t>
  </si>
  <si>
    <t>30.02.05.01</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</si>
  <si>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</si>
  <si>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</si>
  <si>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</si>
  <si>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</si>
  <si>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</si>
  <si>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</si>
  <si>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</si>
  <si>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</si>
  <si>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</si>
  <si>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</si>
  <si>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</si>
  <si>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</si>
  <si>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</si>
  <si>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</si>
  <si>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</si>
  <si>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</si>
  <si>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Venituri din prestari de servicii si alte activitati (cod33.02.08+33.02.10+33.02.12+33.02.13+33.02.24+33.02.26+33.02.27+33.02.28+33.02.33+33.02.50)</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</si>
  <si>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</si>
  <si>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</si>
  <si>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</si>
  <si>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</si>
  <si>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</si>
  <si>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</si>
  <si>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</si>
  <si>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Contribuția de întreținere a persoanelor asistate</t>
  </si>
  <si>
    <t>33.02.13</t>
  </si>
  <si>
    <t>Taxe din activitati cadastrale si agricultura</t>
  </si>
  <si>
    <t>33.02.24</t>
  </si>
  <si>
    <t>Venituri din despăgubiri</t>
  </si>
  <si>
    <t>33.02.26</t>
  </si>
  <si>
    <t>Contribuţia lunară a părinţilor pentru întreţinerea copiilor în unităţile de protecţie socială</t>
  </si>
  <si>
    <t>33.02.27</t>
  </si>
  <si>
    <t>Venituri din recuperarea cheltuielilor de judecata, imputatii si despagubiri</t>
  </si>
  <si>
    <t>33.02.28</t>
  </si>
  <si>
    <t>Contribuții  pentru finanțarea  Programului  "Școală după scoală''</t>
  </si>
  <si>
    <t>33.02.33</t>
  </si>
  <si>
    <t>Alte venituri din prestari de servicii si alte activitati</t>
  </si>
  <si>
    <t>33.02.50</t>
  </si>
  <si>
    <t>Venituri din taxe administrative, eliberari permise   (cod34.02.02+34.02.50)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</si>
  <si>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</si>
  <si>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</si>
  <si>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</si>
  <si>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</si>
  <si>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</si>
  <si>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</si>
  <si>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</si>
  <si>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</si>
  <si>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</si>
  <si>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</si>
  <si>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</si>
  <si>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</si>
  <si>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</si>
  <si>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</si>
  <si>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</si>
  <si>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</si>
  <si>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</si>
  <si>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</si>
  <si>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</si>
  <si>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(cod36.02.01+36.02.05+36.02.06+36.02.07+36.02.11+36.02.14+36.02.22+36.02.23+36.02.31+36.02.47+36.02.50)</t>
  </si>
  <si>
    <t>36.02</t>
  </si>
  <si>
    <t>Venituri din aplicarea prescriptiei extinctive (cod 36.02.01.01)</t>
  </si>
  <si>
    <t>36.02.01</t>
  </si>
  <si>
    <t>Venituri din aplicarea prescriptiei extinctive</t>
  </si>
  <si>
    <t>36.02.01.01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</si>
  <si>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</si>
  <si>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</si>
  <si>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</si>
  <si>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</si>
  <si>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</si>
  <si>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</si>
  <si>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</si>
  <si>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</si>
  <si>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</si>
  <si>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</si>
  <si>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</si>
  <si>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</si>
  <si>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</si>
  <si>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</si>
  <si>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</si>
  <si>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</si>
  <si>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</si>
  <si>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</si>
  <si>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</si>
  <si>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</si>
  <si>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</si>
  <si>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</si>
  <si>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</si>
  <si>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</si>
  <si>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</si>
  <si>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</si>
  <si>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</si>
  <si>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</si>
  <si>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</si>
  <si>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</si>
  <si>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</si>
  <si>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</si>
  <si>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</si>
  <si>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</si>
  <si>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</si>
  <si>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</si>
  <si>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</si>
  <si>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</si>
  <si>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</si>
  <si>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</si>
  <si>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</si>
  <si>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</si>
  <si>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</si>
  <si>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</si>
  <si>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</si>
  <si>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</si>
  <si>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</si>
  <si>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</si>
  <si>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40.02.06+40.02.07+40.02.10+40.02.11+40.02.13+40.02.14+40.02.16+40.02.18+40.02.50)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</si>
  <si>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</si>
  <si>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</si>
  <si>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</si>
  <si>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</si>
  <si>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</si>
  <si>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</si>
  <si>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</si>
  <si>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</si>
  <si>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</si>
  <si>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</si>
  <si>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</si>
  <si>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</si>
  <si>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</si>
  <si>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</si>
  <si>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Sume din excedentul bugetului local utilizate pentru finanţarea cheltuielilor secţiunii de funcționare**)</t>
  </si>
  <si>
    <t>40.02.18</t>
  </si>
  <si>
    <t>Încasări din rambursarea altor împrumuturi acordate</t>
  </si>
  <si>
    <t>40.02.50</t>
  </si>
  <si>
    <t>Alte operaţiuni financiare (cod 41.02.05+41.02.14)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</si>
  <si>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</si>
  <si>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</si>
  <si>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</si>
  <si>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</si>
  <si>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</si>
  <si>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</si>
  <si>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Sume alocate din Fondul de Dezvoltare și Investiții</t>
  </si>
  <si>
    <t>41.02.14</t>
  </si>
  <si>
    <t>IV.  SUBVENTII    (cod 00.18)</t>
  </si>
  <si>
    <t>00.17</t>
  </si>
  <si>
    <t>SUBVENTII DE LA ALTE NIVELE ALE ADMINISTRATIEI PUBLICE   (cod 42.02+43.02)</t>
  </si>
  <si>
    <t>00.18</t>
  </si>
  <si>
    <t>Subventii de la bugetul de stat (cod42.02.01+42.02.05+42.02.10+42.02.12 la 42.02.16+ 42.02.18+42.02.20 +42.02.21+42.02.28+42.02.29+42.02.32+42.02.34 + 42.02.35+42.02.40 la 42.02.42+ 42.02.45+42.02.51+42.02.52+42.02.54+42.02.55+42.02.62+42.02.65 la 42.02.67+42.02.69+42.02.73+42.02.77+42.02.79+42.02.80+42.02.81+42.02.82+42.02.84 la 42.02.86+42.02.87+42.02.88+42.02.89)</t>
  </si>
  <si>
    <t>42.02</t>
  </si>
  <si>
    <t>42.02.01</t>
  </si>
  <si>
    <t>Sume alocate de la bugetul de stat pentru Programul Termoficare</t>
  </si>
  <si>
    <t>42.02.01.01</t>
  </si>
  <si>
    <t>Sume alocate pentru Programul Termoficare din sumele obținute din vânzarea certificatelor de emisii de gaze cu efect de seră</t>
  </si>
  <si>
    <t>42.02.01.02</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</si>
  <si>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</si>
  <si>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</si>
  <si>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</si>
  <si>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</si>
  <si>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</si>
  <si>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</si>
  <si>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</si>
  <si>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</si>
  <si>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</si>
  <si>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</si>
  <si>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</si>
  <si>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</si>
  <si>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</si>
  <si>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</si>
  <si>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</si>
  <si>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</si>
  <si>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</si>
  <si>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</si>
  <si>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</si>
  <si>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</si>
  <si>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</si>
  <si>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</si>
  <si>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</si>
  <si>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</si>
  <si>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</si>
  <si>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</si>
  <si>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</si>
  <si>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</si>
  <si>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</si>
  <si>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</si>
  <si>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 xml:space="preserve">Alte drepturi pentru dizabilitate și adopție </t>
  </si>
  <si>
    <t>42.02.21</t>
  </si>
  <si>
    <t>Subventii primite din Fondul de Interventie**)</t>
  </si>
  <si>
    <t>42.02.28</t>
  </si>
  <si>
    <t>Finantarea  lucrărilor de cadastru imobiliar</t>
  </si>
  <si>
    <t>42.02.29</t>
  </si>
  <si>
    <t>Subvenții pentru compensarea creșterilor neprevizionate ale prețurilor la combustibili</t>
  </si>
  <si>
    <t>42.02.32</t>
  </si>
  <si>
    <t xml:space="preserve">Subventii pentru acordarea ajutorului pentru încălzirea locuinței și a suplimentului pentru energie alocate pentru  consumul de combustibili solizi şi/sau petrolieri </t>
  </si>
  <si>
    <t>42.02.34</t>
  </si>
  <si>
    <t>Subvenţii din bugetul de stat pentru finanţarea unităţilor de asistenţă medico-sociale</t>
  </si>
  <si>
    <t>42.02.35</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</si>
  <si>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</si>
  <si>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</si>
  <si>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</si>
  <si>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</si>
  <si>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</si>
  <si>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</si>
  <si>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</si>
  <si>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</si>
  <si>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</si>
  <si>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</si>
  <si>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</si>
  <si>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</si>
  <si>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</si>
  <si>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</si>
  <si>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</si>
  <si>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</si>
  <si>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</si>
  <si>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</si>
  <si>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</si>
  <si>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</si>
  <si>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</si>
  <si>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</si>
  <si>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</si>
  <si>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</si>
  <si>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</si>
  <si>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</si>
  <si>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</si>
  <si>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</si>
  <si>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</si>
  <si>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Subvenții pentru realizarea activității de colectare, transport, depozitare și neutralizare a deșeurilor de origine animală</t>
  </si>
  <si>
    <t>42.02.73</t>
  </si>
  <si>
    <t>Subvenții primite în cadrul Programului stațiuni balneare</t>
  </si>
  <si>
    <t>42.02.77</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</si>
  <si>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</si>
  <si>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</si>
  <si>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</si>
  <si>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</si>
  <si>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</si>
  <si>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</si>
  <si>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de la bugetul de stat pentru decontarea cheltuielilor pentru carantina</t>
  </si>
  <si>
    <t>42.02.80</t>
  </si>
  <si>
    <t>Sume alocate pentru indemnizații aferente suspendării temporare a contractului de activitate sportivă</t>
  </si>
  <si>
    <t>42.02.81</t>
  </si>
  <si>
    <t>Sume alocate pentru stimulentul de risc</t>
  </si>
  <si>
    <t>42.02.82</t>
  </si>
  <si>
    <t>Sume aferente Programului de finanțare Fondul de acțiune în domeniul managementului energiei durabile</t>
  </si>
  <si>
    <t>42.02.84</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</si>
  <si>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</si>
  <si>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</si>
  <si>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</si>
  <si>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</si>
  <si>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</si>
  <si>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</si>
  <si>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</si>
  <si>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</si>
  <si>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</si>
  <si>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</si>
  <si>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</si>
  <si>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</si>
  <si>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</si>
  <si>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</si>
  <si>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</si>
  <si>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</si>
  <si>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</si>
  <si>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</si>
  <si>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</si>
  <si>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</si>
  <si>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Subventii de la alte administratii   (cod43.02.01+43.02.04+ 43.02.07+43.02.08+43.02.20+43.02.21+43.02.23+43.02.24+43.02.30 + 43.02.31+43.02.34+43.02.39+43.02.41+43.02.44)</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</si>
  <si>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</si>
  <si>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</si>
  <si>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</si>
  <si>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</si>
  <si>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</si>
  <si>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</si>
  <si>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</si>
  <si>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</si>
  <si>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</si>
  <si>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</si>
  <si>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</si>
  <si>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</si>
  <si>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</si>
  <si>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</si>
  <si>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</si>
  <si>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</si>
  <si>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</si>
  <si>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</si>
  <si>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</si>
  <si>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</si>
  <si>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</si>
  <si>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alocate din bugetul ANCPI pentru finanțarea lucrărilor de înregistrare sistematică din cadrul Programului național de cadastru și carte funciară</t>
  </si>
  <si>
    <t>43.02.34</t>
  </si>
  <si>
    <t>Subvenții acordate în baza contractelor de parteneriat sau asociere ( cod 43.02.39.01+43.02.39.02)</t>
  </si>
  <si>
    <t>43.02.39</t>
  </si>
  <si>
    <t>Subvenții acordate în baza contractelor de parteneriat sau asociere, pentru secțiunea de funcționare</t>
  </si>
  <si>
    <t>43.02.39.01</t>
  </si>
  <si>
    <t>Subvenții acordate în baza contractelor de parteneriat sau asociere, pentru secțiunea de dezvoltare</t>
  </si>
  <si>
    <t>43.02.39.02</t>
  </si>
  <si>
    <t>Sume alocate pentru cheltuielile cu alocația de hrană și cu îndemnizația de cazare pentru personalul din serviciile sociale publice aflat în izolare preventivă la locul de muncă</t>
  </si>
  <si>
    <t>43.02.41</t>
  </si>
  <si>
    <t>Sume alocate din sumele obținute în urma scoaterii la licitație a certificatelor de emisii de gaze cu efect de seră pentru finanțarea proiectelor de investiții</t>
  </si>
  <si>
    <t>43.02.44</t>
  </si>
  <si>
    <t>Sume primite de la UE/alti donatori in contul platilor efectuate si prefinantari (cod 45.02.01 la 45.02.05 +45.02.07+45.02.08+45.02.15 la 45.02.21)</t>
  </si>
  <si>
    <t>45.02</t>
  </si>
  <si>
    <t>Fondul European de Dezvoltare Regionala (cod 45.02.01.02+45.02.01.04) *)</t>
  </si>
  <si>
    <t>45.02.01</t>
  </si>
  <si>
    <t>Sume primite în contul plăţilor efectuate în anii anteriori</t>
  </si>
  <si>
    <t>45.02.01.02</t>
  </si>
  <si>
    <t>Corecții financiare</t>
  </si>
  <si>
    <t>45.02.01.04</t>
  </si>
  <si>
    <t>Fondul Social European (cod 45.02.02.02+45.02.02.04) *)</t>
  </si>
  <si>
    <t>45.02.02</t>
  </si>
  <si>
    <t>45.02.02.02</t>
  </si>
  <si>
    <t>45.02.02.04</t>
  </si>
  <si>
    <t>Fondul de Coeziune (cod 45.02.03.02+45.02.03.04) *)</t>
  </si>
  <si>
    <t>45.02.03</t>
  </si>
  <si>
    <t>x</t>
  </si>
  <si>
    <t>45.02.03.02</t>
  </si>
  <si>
    <t>45.02.03.04</t>
  </si>
  <si>
    <t>Fondul European Agricol de Dezvoltare Rurala (cod 45.02.04.01+45.02.04.02+45.02.04.03+45.02.04.04) *) ^)</t>
  </si>
  <si>
    <t>45.02.04</t>
  </si>
  <si>
    <t>Sume primite în contul plăţilor efectuate în anul curent</t>
  </si>
  <si>
    <t>45.02.04.01</t>
  </si>
  <si>
    <t>45.02.04.02</t>
  </si>
  <si>
    <t>Prefinanţare</t>
  </si>
  <si>
    <t>45.02.04.03</t>
  </si>
  <si>
    <t>45.02.04.04</t>
  </si>
  <si>
    <t>Fondul European pentru Pescuit (cod 45.02.05.02+45.02.05.04) *)</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</si>
  <si>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</si>
  <si>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</si>
  <si>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</si>
  <si>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</si>
  <si>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</si>
  <si>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</si>
  <si>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</si>
  <si>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</si>
  <si>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</si>
  <si>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</si>
  <si>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</si>
  <si>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</si>
  <si>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</si>
  <si>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</si>
  <si>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</si>
  <si>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Programe comunitare finantate in perioada 2007-2013  (cod 45.02.15.01+45.02.15.02+45.02.15.03+45.02.15.04) *)</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</si>
  <si>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</si>
  <si>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</si>
  <si>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</si>
  <si>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</si>
  <si>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</si>
  <si>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</si>
  <si>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</si>
  <si>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</si>
  <si>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</si>
  <si>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</si>
  <si>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</si>
  <si>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</si>
  <si>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</si>
  <si>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</si>
  <si>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</si>
  <si>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</si>
  <si>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</si>
  <si>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</si>
  <si>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</si>
  <si>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</si>
  <si>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</si>
  <si>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</si>
  <si>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</si>
  <si>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45.02.19.01+45.02.19.02+45.02.19.03+45.02.19.04) *)</t>
  </si>
  <si>
    <t>45.02.19</t>
  </si>
  <si>
    <t>45.02.19.01</t>
  </si>
  <si>
    <t>45.02.19.02</t>
  </si>
  <si>
    <t>Prefinantare</t>
  </si>
  <si>
    <t>45.02.19.03</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</si>
  <si>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</si>
  <si>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</si>
  <si>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</si>
  <si>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</si>
  <si>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</si>
  <si>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</si>
  <si>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</si>
  <si>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</si>
  <si>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</si>
  <si>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</si>
  <si>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</si>
  <si>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</si>
  <si>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</si>
  <si>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46.02.03+46.02.04+46.02.05)</t>
  </si>
  <si>
    <t>46.02</t>
  </si>
  <si>
    <t>Alte sume primite din fonduri de la Uniunea Europeană pentru programele operaționale finanțate în cadrul obiectivului convergență</t>
  </si>
  <si>
    <t>46.02.03</t>
  </si>
  <si>
    <t>Alte sume primite din fonduri de la Uniunea Europeană pentru programele operaţionale finanţate din cadrul financiar 2014-2020</t>
  </si>
  <si>
    <t>46.02.04</t>
  </si>
  <si>
    <t>Alte sume primite din fonduri europene în contul cheltuielilor devenite eligibile aferente PNRR</t>
  </si>
  <si>
    <t>46.02.05</t>
  </si>
  <si>
    <t>Sume în curs de distribuire</t>
  </si>
  <si>
    <t>47.02</t>
  </si>
  <si>
    <t>Sume încasate pentru bugetul local în contul unic, în curs de distribuire</t>
  </si>
  <si>
    <t>47.02.04</t>
  </si>
  <si>
    <t>Sume primite de la UE/alti donatori in contul platilor efectuate si prefinantari aferente cadrului financiar 2014-2020 ( cod 48.02.01 la  cod 48.02.05+48.02.11+48.02.12+48.02.15+48.02.19+48.02.32+48.02.33)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</si>
  <si>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</si>
  <si>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</si>
  <si>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</si>
  <si>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</si>
  <si>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</si>
  <si>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</si>
  <si>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</si>
  <si>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</si>
  <si>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</si>
  <si>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</si>
  <si>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</si>
  <si>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</si>
  <si>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</si>
  <si>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</si>
  <si>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</si>
  <si>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</si>
  <si>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</si>
  <si>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</si>
  <si>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</si>
  <si>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</si>
  <si>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</si>
  <si>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</si>
  <si>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</si>
  <si>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</si>
  <si>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</si>
  <si>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</si>
  <si>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</si>
  <si>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</si>
  <si>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</si>
  <si>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</si>
  <si>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</si>
  <si>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</si>
  <si>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</si>
  <si>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</si>
  <si>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</si>
  <si>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</si>
  <si>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</si>
  <si>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</si>
  <si>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</si>
  <si>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</si>
  <si>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 xml:space="preserve">Mecanismul  pentru Interconectarea Europei(cod 48.02.19.01+48.02.19.02+48.02.19.03+48.02.19.04) </t>
  </si>
  <si>
    <t>48.02.19</t>
  </si>
  <si>
    <t>48.02.19.01</t>
  </si>
  <si>
    <t>48.02.19.02</t>
  </si>
  <si>
    <t>48.02.19.03</t>
  </si>
  <si>
    <t>Sume aferente alocărilor temporare de la bugetul de stat pe perioada indisponibilităților fondurilor externe nerambursabile</t>
  </si>
  <si>
    <t>48.02.19.04</t>
  </si>
  <si>
    <t>Fondul pentru relații bilaterale aferent Mecanismelor financiare Spaţiul Economic European și Norvegian 2014-2021(cod 48.02.32.01+48.02.32.02)</t>
  </si>
  <si>
    <t>48.02.32</t>
  </si>
  <si>
    <t>48.02.32.01</t>
  </si>
  <si>
    <t>48.02.32.02</t>
  </si>
  <si>
    <t>Asistență tehnică aferentă Mecanismelor financiare Spaţiul Economic European și Norvegian 2014-2021(cod 48.02.33.01+48.02.33.02)</t>
  </si>
  <si>
    <t>48.02.33</t>
  </si>
  <si>
    <t>48.02.33.01</t>
  </si>
  <si>
    <t>48.02.33.02</t>
  </si>
  <si>
    <t>VENITURILE SECŢIUNII DE FUNCŢIONARE (cod 00.02+00.16+00.17) - TOTAL</t>
  </si>
  <si>
    <t>00.01 SF</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</si>
  <si>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</si>
  <si>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</si>
  <si>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</si>
  <si>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</si>
  <si>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prestari de servicii si alte activitati  (cod 33.02.08 + 33.02.10 + 33.02.12 +33.02.13+ 33.02.24 +33.02.26+33.02.27+33.02.28+33.02.33+33.02.50)</t>
  </si>
  <si>
    <t>Venituri din taxe administrative, eliberari permise   (cod 34.02.02+34.02.50)</t>
  </si>
  <si>
    <t>Diverse venituri (cod 36.02.01+36.02.05+36.02.06+36.02.11+36.02.14+36.02.50)</t>
  </si>
  <si>
    <t>Transferuri voluntare,  altele decat subventiile  (cod 37.02.01+37.02.03+37.02.50)</t>
  </si>
  <si>
    <t>Donatii si sponsorizari**)</t>
  </si>
  <si>
    <t>Încasări din rambursarea împrumuturilor acordate  (cod40.02.06+40.02.07+40.02.10+40.02.11+40.02.18+40.02.50)</t>
  </si>
  <si>
    <t>Împrumuturi temporare din trezoreria statului**)</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</si>
  <si>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</si>
  <si>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</si>
  <si>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de la bugetul de stat (cod 42.02.21+42.02.28+42.02.32+42.02.34 + 42.02.35 +42.02.41 + 42.02.42 + 42.02.45+42.02.51+42.02.54+42.02.66+42.02.73+42.02.79+42.02.80+42.02.81+42.02.82+42.02.86)</t>
  </si>
  <si>
    <t>Subventii primite de la bugetul de stat pentru finantarea unor programe de interes national (42.02.51.01)</t>
  </si>
  <si>
    <t>Subvenții pentru finanțarea liceelor tehnologice cu profil preponderent agricol (cod 42.02.79.01)</t>
  </si>
  <si>
    <t>Subventii de la alte administratii   (cod 43.02.01+43.02.04+43.02.07+43.02.08+43.02.20+43.02.21+43.02.23+43.02.24+43.02.30+43.02.34+43.02.39+43.02.41)</t>
  </si>
  <si>
    <t>Subvenții acordate în baza contractelor de parteneriat sau asociere ( cod 43.02.39.01)</t>
  </si>
  <si>
    <t>VENITURILE SECŢIUNII DE DEZVOLTARE (00.02+00.15+00.16+00.17+45.02+46.02+48.02) - TOTAL</t>
  </si>
  <si>
    <t>00.01 SD</t>
  </si>
  <si>
    <t>I VENITURI CURENTE (cod 00.12)</t>
  </si>
  <si>
    <t>C. VENITURI NEFISCALE  ( 00.14)</t>
  </si>
  <si>
    <t>Diverse venituri (cod 36.02.07+36.02.22+36.02.23+36.02.31+36.02.47)</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</si>
  <si>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</si>
  <si>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</si>
  <si>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</si>
  <si>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</si>
  <si>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</si>
  <si>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Subventii de la bugetul de stat (cod 42.02.01+42.02.05+42.02.10+42.02.12 la 42.02.16+ 42.02.18+42.02.20+42.02.29+42.02.40+42.02.51+42.02.52+42.02.55+42.02.62+42.02.65+42.02.67+42.02.69+42.02.77+42.02.79+42.02.84+42.02.85+42.02.87+42.02.88+42.02.89)</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</si>
  <si>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</si>
  <si>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</si>
  <si>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</si>
  <si>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</si>
  <si>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Subvenții pentru finanțarea liceelor tehnologice cu profil preponderent agricol (cod 42.02.79.02)</t>
  </si>
  <si>
    <t>Subventii de la alte administratii   (cod  43.02.31+43.02.39+43.02.44)</t>
  </si>
  <si>
    <t>Subvenții acordate în baza contractelor de parteneriat sau asociere ( cod 43.02.39.02)</t>
  </si>
  <si>
    <t>Programe comunitare finantate in perioada 2007-2013 (cod 45.02.15.01 + 45.02.15.02 + 45.02.15.03+45.02.15.04) *)</t>
  </si>
  <si>
    <t xml:space="preserve">¹)  numai de la regiile autonome şi societăţile comerciale de subordonare locală care realizează </t>
  </si>
  <si>
    <t xml:space="preserve">     proiecte cu finanţare externă, conform Codului fiscal</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</si>
  <si>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</si>
  <si>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</si>
  <si>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</si>
  <si>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</si>
  <si>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</si>
  <si>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 xml:space="preserve">BUGETUL LOCAL DETALIAT LA CHELTUIELI </t>
  </si>
  <si>
    <t xml:space="preserve"> PE CAPITOLE, SUBCAPITOLE ŞI PARAGRAFE PE ANUL  2022 ŞI  ESTIMĂRI  PENTRU ANII 2023-2025</t>
  </si>
  <si>
    <t>din care credite bugetare destinate stingerii plăţilor restante</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</si>
  <si>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</si>
  <si>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</si>
  <si>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</si>
  <si>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</si>
  <si>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</si>
  <si>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</si>
  <si>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</si>
  <si>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</si>
  <si>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</si>
  <si>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</si>
  <si>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</si>
  <si>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</si>
  <si>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</si>
  <si>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</si>
  <si>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</si>
  <si>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</si>
  <si>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</si>
  <si>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</si>
  <si>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</si>
  <si>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</si>
  <si>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</si>
  <si>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</si>
  <si>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</si>
  <si>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</si>
  <si>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</si>
  <si>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</si>
  <si>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</si>
  <si>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</si>
  <si>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</si>
  <si>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</si>
  <si>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</si>
  <si>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</si>
  <si>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</si>
  <si>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</si>
  <si>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</si>
  <si>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</si>
  <si>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</si>
  <si>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</si>
  <si>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</si>
  <si>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</si>
  <si>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</si>
  <si>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</si>
  <si>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</si>
  <si>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</si>
  <si>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</si>
  <si>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</si>
  <si>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</si>
  <si>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</si>
  <si>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</si>
  <si>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</si>
  <si>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</si>
  <si>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65.02.05+65.02.07+65.02.11+65.02.12+65.02.50)</t>
  </si>
  <si>
    <t>65.02</t>
  </si>
  <si>
    <t>Învăţământ antepreșcolar</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</si>
  <si>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</si>
  <si>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</si>
  <si>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</si>
  <si>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</si>
  <si>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</si>
  <si>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</si>
  <si>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</si>
  <si>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</si>
  <si>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</si>
  <si>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</si>
  <si>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</si>
  <si>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</si>
  <si>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</si>
  <si>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</si>
  <si>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</si>
  <si>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</si>
  <si>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</si>
  <si>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</si>
  <si>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</si>
  <si>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</si>
  <si>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</si>
  <si>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</si>
  <si>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</si>
  <si>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</si>
  <si>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</si>
  <si>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</si>
  <si>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</si>
  <si>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 xml:space="preserve"> Servicii educaționale  complementare  (cod 65.02.12.01)</t>
  </si>
  <si>
    <t>65.02.12</t>
  </si>
  <si>
    <t xml:space="preserve"> Școală după  școală</t>
  </si>
  <si>
    <t>65.02.12.01</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</si>
  <si>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</si>
  <si>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</si>
  <si>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</si>
  <si>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</si>
  <si>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</si>
  <si>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</si>
  <si>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</si>
  <si>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</si>
  <si>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</si>
  <si>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</si>
  <si>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</si>
  <si>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</si>
  <si>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</si>
  <si>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</si>
  <si>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</si>
  <si>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</si>
  <si>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</si>
  <si>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</si>
  <si>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</si>
  <si>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</si>
  <si>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</si>
  <si>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</si>
  <si>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</si>
  <si>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</si>
  <si>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</si>
  <si>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</si>
  <si>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</si>
  <si>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</si>
  <si>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</si>
  <si>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</si>
  <si>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</si>
  <si>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</si>
  <si>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</si>
  <si>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</si>
  <si>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</si>
  <si>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</si>
  <si>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</si>
  <si>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</si>
  <si>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</si>
  <si>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</si>
  <si>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</si>
  <si>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</si>
  <si>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</si>
  <si>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</si>
  <si>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</si>
  <si>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</si>
  <si>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</si>
  <si>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</si>
  <si>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</si>
  <si>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</si>
  <si>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</si>
  <si>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</si>
  <si>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</si>
  <si>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</si>
  <si>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</si>
  <si>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</si>
  <si>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</si>
  <si>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</si>
  <si>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</si>
  <si>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</si>
  <si>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</si>
  <si>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</si>
  <si>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Unităţi de asistenţă medico-sociale</t>
  </si>
  <si>
    <t>68.02.12</t>
  </si>
  <si>
    <t>Prevenirea excluderii sociale    (cod 68.02.15.01+68.02.15.02)</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</si>
  <si>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</si>
  <si>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</si>
  <si>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</si>
  <si>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</si>
  <si>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</si>
  <si>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</si>
  <si>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</si>
  <si>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</si>
  <si>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</si>
  <si>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</si>
  <si>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</si>
  <si>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</si>
  <si>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</si>
  <si>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</si>
  <si>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</si>
  <si>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</si>
  <si>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</si>
  <si>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</si>
  <si>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</si>
  <si>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</si>
  <si>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</si>
  <si>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</si>
  <si>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</si>
  <si>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</si>
  <si>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</si>
  <si>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</si>
  <si>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</si>
  <si>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</si>
  <si>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</si>
  <si>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</si>
  <si>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</si>
  <si>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</si>
  <si>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</si>
  <si>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</si>
  <si>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</si>
  <si>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</si>
  <si>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</si>
  <si>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</si>
  <si>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</si>
  <si>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</si>
  <si>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</si>
  <si>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</si>
  <si>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</si>
  <si>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</si>
  <si>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</si>
  <si>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</si>
  <si>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</si>
  <si>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</si>
  <si>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</si>
  <si>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</si>
  <si>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</si>
  <si>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</si>
  <si>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</si>
  <si>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</si>
  <si>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</si>
  <si>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</si>
  <si>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</si>
  <si>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</si>
  <si>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</si>
  <si>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</si>
  <si>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</si>
  <si>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</si>
  <si>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</si>
  <si>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</si>
  <si>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</si>
  <si>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</si>
  <si>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</si>
  <si>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</si>
  <si>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</si>
  <si>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</si>
  <si>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</si>
  <si>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</si>
  <si>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</si>
  <si>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</si>
  <si>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</si>
  <si>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</si>
  <si>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</si>
  <si>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</si>
  <si>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</si>
  <si>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</si>
  <si>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</si>
  <si>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</si>
  <si>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</si>
  <si>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</si>
  <si>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</si>
  <si>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</si>
  <si>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</si>
  <si>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</si>
  <si>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</si>
  <si>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</si>
  <si>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</si>
  <si>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</si>
  <si>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</si>
  <si>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</si>
  <si>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</si>
  <si>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</si>
  <si>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</si>
  <si>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</si>
  <si>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</si>
  <si>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</si>
  <si>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</si>
  <si>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</si>
  <si>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</si>
  <si>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</si>
  <si>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</si>
  <si>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</si>
  <si>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</si>
  <si>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</si>
  <si>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</si>
  <si>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</si>
  <si>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</si>
  <si>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</si>
  <si>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</si>
  <si>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</si>
  <si>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</si>
  <si>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</si>
  <si>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</si>
  <si>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</si>
  <si>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</si>
  <si>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</si>
  <si>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</si>
  <si>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</si>
  <si>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</si>
  <si>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</si>
  <si>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</si>
  <si>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</si>
  <si>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t>99.02</t>
  </si>
  <si>
    <t>Deficitul secţiunii de funcţionare</t>
  </si>
  <si>
    <t>99.02.96</t>
  </si>
  <si>
    <t>Deficitul secţiunii de dezvoltare</t>
  </si>
  <si>
    <t>99.02.97</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</si>
  <si>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</si>
  <si>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</si>
  <si>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</si>
  <si>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</si>
  <si>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</si>
  <si>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</si>
  <si>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</si>
  <si>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</si>
  <si>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</si>
  <si>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</si>
  <si>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</si>
  <si>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CHELTUIELILE SECŢIUNII DE DEZVOLTARE (cod 50.02 + 59.02 + 63.02 + 70.02 +74.02+ 79.02)</t>
  </si>
  <si>
    <t xml:space="preserve">49.02 </t>
  </si>
  <si>
    <t>Partea I-a SERVICII PUBLICE GENERALE   (cod 51.02+54.02)</t>
  </si>
  <si>
    <t>Partea a III-a CHELTUIELI SOCIAL-CULTURALE   (cod 65.02+66.02+67.02+68.02)</t>
  </si>
  <si>
    <t>Invatamant   (cod 65.02.03 la 65.02.05+65.02.07+65.02.11+65.02.50)</t>
  </si>
  <si>
    <t>Servicii culturale (cod 67.02.03.02 la 67.02.03.08+67.02.03.12+67.02.03.30)</t>
  </si>
  <si>
    <t>Transporturi   (cod 84.02.03+84.02.06+84.02.50)</t>
  </si>
  <si>
    <t>Transport aerian   (cod  84.02.06.01+84.02.06.02)</t>
  </si>
  <si>
    <t xml:space="preserve">Partea VII-a. REZERVE, EXCEDENT / DEFICIT  </t>
  </si>
  <si>
    <t>EXCEDENT  98.02.97</t>
  </si>
  <si>
    <t>- Fiecare capitol, subcapitol şi paragraf de cheltuieli se detaliază în mod corespunzător, conform clasificaţiei economice.</t>
  </si>
  <si>
    <t xml:space="preserve">Formular:   </t>
  </si>
  <si>
    <t xml:space="preserve">BUGETUL INSTITUŢIILOR PUBLICE ŞI ACTIVITĂŢILOR FINANŢATE INTEGRAL </t>
  </si>
  <si>
    <t>SAU PARŢIAL DIN VENITURI PROPRII, PE ANUL 2022 ŞI  ESTIMĂRI  PENTRU ANII 2023-2025 - VENITURI</t>
  </si>
  <si>
    <t>TOTAL VENITURI (cod 00.02+00.15+00.16+00.17+45.10+46.10+48.10)</t>
  </si>
  <si>
    <t>I.  VENITURI CURENTE ( cod 00.03+00.12)</t>
  </si>
  <si>
    <t>A.   VENITURI FISCALE (cod 00.10)</t>
  </si>
  <si>
    <t>A4.  IMPOZITE SI TAXE PE BUNURI SI SERVICII (cod 15.10)</t>
  </si>
  <si>
    <t>Taxe pe servicii specifice (cod 15.10.01+15.10.50)</t>
  </si>
  <si>
    <t>15.10</t>
  </si>
  <si>
    <t>15.10.01</t>
  </si>
  <si>
    <t>15.10.50</t>
  </si>
  <si>
    <t>C.   VENITURI NEFISCALE ( cod 00.13+00.14)</t>
  </si>
  <si>
    <t>C1.  VENITURI DIN PROPRIETATE (cod 30.10+31.10)</t>
  </si>
  <si>
    <t xml:space="preserve">Venituri din proprietate  (cod 30.10.05+30.10.08+30.10.09+30.10.50) </t>
  </si>
  <si>
    <t>30.10</t>
  </si>
  <si>
    <t>Venituri din concesiuni si inchirieri (cod 30.10.05.30)</t>
  </si>
  <si>
    <t>30.10.05</t>
  </si>
  <si>
    <t>30.10.05.30</t>
  </si>
  <si>
    <t xml:space="preserve">Venituri din dividende  ( cod 30.10.08.02+ 30.10.08.03)  </t>
  </si>
  <si>
    <t>30.10.08</t>
  </si>
  <si>
    <t>Venituri din dividende de la alţi plătitori*)</t>
  </si>
  <si>
    <t>30.10.08.02</t>
  </si>
  <si>
    <t>30.10.08.03</t>
  </si>
  <si>
    <t>Venituri din utilizarea pasunilor comunale</t>
  </si>
  <si>
    <t>30.10.09</t>
  </si>
  <si>
    <t>30.10.50</t>
  </si>
  <si>
    <t xml:space="preserve"> Venituri din dobanzi(cod31.10.03)</t>
  </si>
  <si>
    <t>31.10</t>
  </si>
  <si>
    <t>31.10.03</t>
  </si>
  <si>
    <t>C2.  VANZARI DE BUNURI SI SERVICII (cod 33.10+34.10+35.10+36.10+37.10)</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</si>
  <si>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</si>
  <si>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</si>
  <si>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</si>
  <si>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</si>
  <si>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</si>
  <si>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</si>
  <si>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</si>
  <si>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</si>
  <si>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</si>
  <si>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</si>
  <si>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</si>
  <si>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</si>
  <si>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</si>
  <si>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</si>
  <si>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</si>
  <si>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</si>
  <si>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</si>
  <si>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</si>
  <si>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</si>
  <si>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</si>
  <si>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</si>
  <si>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</si>
  <si>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</si>
  <si>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</si>
  <si>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</si>
  <si>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</si>
  <si>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</si>
  <si>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33.10.50</t>
  </si>
  <si>
    <t>Venituri din taxe administrative, eliberari permise (cod 34.10.50)</t>
  </si>
  <si>
    <t>34.10</t>
  </si>
  <si>
    <t>34.10.50</t>
  </si>
  <si>
    <t>Amenzi, penalitati si confiscari (cod 35.10.50)</t>
  </si>
  <si>
    <t>35.10</t>
  </si>
  <si>
    <t>35.10.50</t>
  </si>
  <si>
    <t>Diverse venituri (cod 36.10.04 +36.10.50)</t>
  </si>
  <si>
    <t>36.10</t>
  </si>
  <si>
    <t>Venituri din producerea riscurilor asigurate</t>
  </si>
  <si>
    <t>36.10.04</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</si>
  <si>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</si>
  <si>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</si>
  <si>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</si>
  <si>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</si>
  <si>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</si>
  <si>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</si>
  <si>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</si>
  <si>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</si>
  <si>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</si>
  <si>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37.10.50</t>
  </si>
  <si>
    <t xml:space="preserve">II. VENITURI DIN CAPITAL (cod 39.10)                 </t>
  </si>
  <si>
    <t>Venituri din valorificarea unor bunuri (cod 39.10.01+39.10.50)</t>
  </si>
  <si>
    <t>39.10</t>
  </si>
  <si>
    <t>39.10.01</t>
  </si>
  <si>
    <t>Alte venituri din valorificarea unor bunuri</t>
  </si>
  <si>
    <t>39.10.50</t>
  </si>
  <si>
    <t>III. OPERAŢIUNI FINANCIARE   (cod 40.10+41.10)</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</si>
  <si>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</si>
  <si>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</si>
  <si>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</si>
  <si>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</si>
  <si>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</si>
  <si>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</si>
  <si>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</si>
  <si>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</si>
  <si>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</si>
  <si>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</si>
  <si>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</si>
  <si>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</si>
  <si>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</si>
  <si>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</si>
  <si>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</si>
  <si>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</si>
  <si>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SUBVENTII DE LA ALTE NIVELE ALE ADMINISTRATIEI PUBLICE (cod 42.10+43.10)</t>
  </si>
  <si>
    <t>Subventii de la bugetul de stat (cod 42.10.11+42.10.39+42.10.43+42.10.62+42.10.70+42.10.81+42.10.82+42.10.88+42.10.89)</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</si>
  <si>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</si>
  <si>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</si>
  <si>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</si>
  <si>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</si>
  <si>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</si>
  <si>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</si>
  <si>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</si>
  <si>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</si>
  <si>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</si>
  <si>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</si>
  <si>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42.10.81</t>
  </si>
  <si>
    <t>42.10.82</t>
  </si>
  <si>
    <t>Alocări de sume din PNRR aferente asistenței financiare nerambursabile   ( cod 42.10.88.01 la 42.10.88.03)</t>
  </si>
  <si>
    <t>42.10.88</t>
  </si>
  <si>
    <t>42.10.88.01</t>
  </si>
  <si>
    <t>42.10.88.02</t>
  </si>
  <si>
    <t>42.10.88.03</t>
  </si>
  <si>
    <t>Alocări de sume din PNRR aferente componentei împrumuturi ( cod 42.10.89.01 la 42.10.89.03)</t>
  </si>
  <si>
    <t xml:space="preserve">42.10.89 </t>
  </si>
  <si>
    <t>42.10.89.01</t>
  </si>
  <si>
    <t>42.10.89.02</t>
  </si>
  <si>
    <t>42.10.89.03</t>
  </si>
  <si>
    <t>SUBVENTII DE LA ALTE ADMINISTRATII (cod43.10.09+43.10.10+43.10.14+43.10.15+43.10.16+43.10.17+43.10.19+43.10.25 la 43.10.27+43.10.31+43.10.33+ 43.10.40)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</si>
  <si>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</si>
  <si>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</si>
  <si>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</si>
  <si>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</si>
  <si>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</si>
  <si>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</si>
  <si>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</si>
  <si>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</si>
  <si>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</si>
  <si>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</si>
  <si>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</si>
  <si>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</si>
  <si>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</si>
  <si>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</si>
  <si>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</si>
  <si>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</si>
  <si>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</si>
  <si>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</si>
  <si>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</si>
  <si>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</si>
  <si>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</si>
  <si>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</si>
  <si>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</si>
  <si>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</si>
  <si>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</si>
  <si>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</si>
  <si>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</si>
  <si>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</si>
  <si>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</si>
  <si>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</si>
  <si>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</si>
  <si>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</si>
  <si>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</si>
  <si>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43.10.31</t>
  </si>
  <si>
    <t>Subvenții din bugetul Fondului național unic de asigurări sociale de sănătate  pentru acoperirea creșterilor salariale</t>
  </si>
  <si>
    <t>43.10.33</t>
  </si>
  <si>
    <t>43.10.40</t>
  </si>
  <si>
    <t>Sume primite de la UE/alti donatori in contul platilor efectuate si prefinantari  (cod 45.10.01 la 45.10.05 +45.10.07+45.10.08+45.10.15+45.10.16+45.10.17+45.10.18+45.10.19+ 45.10.20+45.10.21)</t>
  </si>
  <si>
    <t>45.10</t>
  </si>
  <si>
    <t>Fondul European de Dezvoltare Regionala ( cod  45.10.01.02+45.10.01.04 )*)</t>
  </si>
  <si>
    <t>45.10.01</t>
  </si>
  <si>
    <t>45.10.01.02</t>
  </si>
  <si>
    <t>45.10.01.04</t>
  </si>
  <si>
    <t>Fondul Social European( cod 45.10.02.02+45.10.02.04)*)</t>
  </si>
  <si>
    <t>45.10.02</t>
  </si>
  <si>
    <t>45.10.02.02</t>
  </si>
  <si>
    <t>45.10.02.04</t>
  </si>
  <si>
    <t>45.10.03</t>
  </si>
  <si>
    <t>45.10.03.02</t>
  </si>
  <si>
    <t>45.10.03.04</t>
  </si>
  <si>
    <t>Fondul European Agricol de Dezvoltare Rurala ( cod 45.10.04.01 + 45.10.04.02 +45.10.04.03+45.10.04.04)*) ^)</t>
  </si>
  <si>
    <t>45.10.04</t>
  </si>
  <si>
    <t>45.10.04.01</t>
  </si>
  <si>
    <t>45.10.04.02</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</si>
  <si>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</si>
  <si>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</si>
  <si>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</si>
  <si>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</si>
  <si>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</si>
  <si>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</si>
  <si>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</si>
  <si>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</si>
  <si>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</si>
  <si>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</si>
  <si>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</si>
  <si>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</si>
  <si>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</si>
  <si>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</si>
  <si>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</si>
  <si>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</si>
  <si>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</si>
  <si>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</si>
  <si>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</si>
  <si>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</si>
  <si>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</si>
  <si>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</si>
  <si>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</si>
  <si>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</si>
  <si>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</si>
  <si>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</si>
  <si>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</si>
  <si>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</si>
  <si>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</si>
  <si>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</si>
  <si>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</si>
  <si>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</si>
  <si>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</si>
  <si>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</si>
  <si>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</si>
  <si>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</si>
  <si>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</si>
  <si>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</si>
  <si>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</si>
  <si>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</si>
  <si>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</si>
  <si>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</si>
  <si>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</si>
  <si>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</si>
  <si>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</si>
  <si>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</si>
  <si>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</si>
  <si>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</si>
  <si>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</si>
  <si>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</si>
  <si>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</si>
  <si>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</si>
  <si>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</si>
  <si>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</si>
  <si>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</si>
  <si>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</si>
  <si>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</si>
  <si>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</si>
  <si>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</si>
  <si>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46.10.04+46.10.05)</t>
  </si>
  <si>
    <t>46.10</t>
  </si>
  <si>
    <t>46.10.04</t>
  </si>
  <si>
    <t>46.10.05</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</si>
  <si>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</si>
  <si>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</si>
  <si>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</si>
  <si>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</si>
  <si>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</si>
  <si>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</si>
  <si>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</si>
  <si>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</si>
  <si>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</si>
  <si>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</si>
  <si>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</si>
  <si>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</si>
  <si>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</si>
  <si>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</si>
  <si>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</si>
  <si>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</si>
  <si>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</si>
  <si>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</si>
  <si>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</si>
  <si>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</si>
  <si>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</si>
  <si>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</si>
  <si>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</si>
  <si>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</si>
  <si>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</si>
  <si>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</si>
  <si>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</si>
  <si>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</si>
  <si>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</si>
  <si>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</si>
  <si>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</si>
  <si>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</si>
  <si>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</si>
  <si>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</si>
  <si>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</si>
  <si>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</si>
  <si>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</si>
  <si>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48.10.15.01+48.10.15.02+48.10.15.03)</t>
  </si>
  <si>
    <t>48.10.15</t>
  </si>
  <si>
    <t>48.10.15.01</t>
  </si>
  <si>
    <t>48.10.15.02</t>
  </si>
  <si>
    <t>Prefinanțare</t>
  </si>
  <si>
    <t>48.10.15.03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</si>
  <si>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</si>
  <si>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</si>
  <si>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</si>
  <si>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</si>
  <si>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</si>
  <si>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</si>
  <si>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</si>
  <si>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</si>
  <si>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</si>
  <si>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</si>
  <si>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</si>
  <si>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</si>
  <si>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</si>
  <si>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</si>
  <si>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</si>
  <si>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</si>
  <si>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</si>
  <si>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</si>
  <si>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</si>
  <si>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</si>
  <si>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</si>
  <si>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</si>
  <si>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</si>
  <si>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</si>
  <si>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</si>
  <si>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</si>
  <si>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</si>
  <si>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</si>
  <si>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</si>
  <si>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42.10.11+42.10.43+42.10.81+42.10.82)</t>
  </si>
  <si>
    <t>Subventii primite de institutiile publice si activitatile finantate integral sau partial din venituri proprii in cadrul programelor FEGA implementate de APIA</t>
  </si>
  <si>
    <t>SUBVENTII DE LA ALTE ADMINISTRATII (cod 43.10.09+43.10.10+43.10.15+43.10.33+43.10.40)</t>
  </si>
  <si>
    <t>VENITURILE SECŢIUNII DE DEZVOLTARE (cod 00.02+ 00.15+00.16+ 00.17+45.10+46.10+48.10) - TOTAL</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</si>
  <si>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</si>
  <si>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</si>
  <si>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</si>
  <si>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</si>
  <si>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</si>
  <si>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</si>
  <si>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</si>
  <si>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42.10.39+42.10.62+42.10.70+42.10.88+42.10.89)</t>
  </si>
  <si>
    <t>SUBVENTII DE LA ALTE ADMINISTRATII (cod 43.10.14+43.10.16+43.10.17+43.10.19+43.10.25 la 43.10.27+43.10.31)</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</si>
  <si>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</si>
  <si>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</si>
  <si>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</si>
  <si>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</si>
  <si>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</si>
  <si>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</si>
  <si>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</si>
  <si>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</si>
  <si>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</si>
  <si>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</si>
  <si>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</si>
  <si>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</si>
  <si>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NOTA: </t>
  </si>
  <si>
    <t>SAU PARŢIAL DIN VENITURI PROPRII, PE ANUL 2022 ŞI  ESTIMĂRI  PENTRU ANII 2023-2025 - CHELTUIELI</t>
  </si>
  <si>
    <t>TOTAL CHELTUIELI - SECTIUNEA DE FUNCTIONARE + SECTIUNEA DE DEZVOLTARE ( cod 50.10+59.10+63.10+70.10+74.10+79.10)</t>
  </si>
  <si>
    <t>49.10</t>
  </si>
  <si>
    <t>Partea I-a SERVICII PUBLICE GENERALE (cod  54.10+55.10)</t>
  </si>
  <si>
    <t>50.10</t>
  </si>
  <si>
    <t>Alte servicii publice generale (cod 54.10.10+54.10.50)</t>
  </si>
  <si>
    <t>54.10</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</si>
  <si>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</si>
  <si>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</si>
  <si>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</si>
  <si>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</si>
  <si>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</si>
  <si>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</si>
  <si>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</si>
  <si>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</si>
  <si>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</si>
  <si>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</si>
  <si>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</si>
  <si>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61.10.03.04</t>
  </si>
  <si>
    <t>Protectie civila si protectie contra incendiilor</t>
  </si>
  <si>
    <t>61.10.05</t>
  </si>
  <si>
    <t>61.10.50</t>
  </si>
  <si>
    <t>Partea a III-a  CHELTUIELI SOCIAL-CULTURALE ( COD 65.10+66.10+67.10+68.10)</t>
  </si>
  <si>
    <t>63.10</t>
  </si>
  <si>
    <t>65.10</t>
  </si>
  <si>
    <t>Învatamânt prescolar si primar ( COD 65.10.03.01+65.10.03.02)</t>
  </si>
  <si>
    <t>65.10.03</t>
  </si>
  <si>
    <t>65.10.03.01</t>
  </si>
  <si>
    <t>65.10.03.02</t>
  </si>
  <si>
    <t>Învatamânt secundar ( cod 65.10.04.01 la  cod 65.10.04.03)</t>
  </si>
  <si>
    <t>65.10.04</t>
  </si>
  <si>
    <t>65.10.04.01</t>
  </si>
  <si>
    <t>65.10.04.02</t>
  </si>
  <si>
    <t>65.10.04.03</t>
  </si>
  <si>
    <t>65.10.05</t>
  </si>
  <si>
    <t>Învatamânt  nedefinibil prin nivel ( COD 65.10.07.04)</t>
  </si>
  <si>
    <t>65.10.07</t>
  </si>
  <si>
    <t>65.10.07.04</t>
  </si>
  <si>
    <t>Servicii auxiliare pentru educatie ( cod 65.10.11.03+65.10.11.30)</t>
  </si>
  <si>
    <t>65.10.11</t>
  </si>
  <si>
    <t>65.10.11.03</t>
  </si>
  <si>
    <t>65.10.11.30</t>
  </si>
  <si>
    <t>65.10.50</t>
  </si>
  <si>
    <t>Sanatate ( cod 66.10.06+66.10.08+66.10.50)</t>
  </si>
  <si>
    <t>66.10</t>
  </si>
  <si>
    <t>Servicii medicale în unităţi sanitare cu paturi ( cod 66.10.06.01+66.10.06.03)</t>
  </si>
  <si>
    <t>66.10.06</t>
  </si>
  <si>
    <t>66.10.06.01</t>
  </si>
  <si>
    <t>Unitati medico-sociale</t>
  </si>
  <si>
    <t>66.10.06.03</t>
  </si>
  <si>
    <t>66.10.08</t>
  </si>
  <si>
    <t>Alte cheltuieli in domeniul sanatatii ( cod 66.10.50.50)</t>
  </si>
  <si>
    <t>66.10.50</t>
  </si>
  <si>
    <t>66.10.50.50</t>
  </si>
  <si>
    <t>Cultura, recreere si religie ( 67.10.03+67.10.05+67.10.50)</t>
  </si>
  <si>
    <t>67.10</t>
  </si>
  <si>
    <t>Servicii culturale ( cod 67.10.03.03 la cod 67.10.03.07+67.10.03.09 la cod 67.10.03.11+67.10.03.14+67.10.03.15+67.10.03.30 )</t>
  </si>
  <si>
    <t>67.10.03</t>
  </si>
  <si>
    <t>67.10.03.03</t>
  </si>
  <si>
    <t>67.10.03.04</t>
  </si>
  <si>
    <t>67.10.03.05</t>
  </si>
  <si>
    <t>67.10.03.06</t>
  </si>
  <si>
    <t>67.10.03.07</t>
  </si>
  <si>
    <t>Universitati populare</t>
  </si>
  <si>
    <t>67.10.03.09</t>
  </si>
  <si>
    <t>Presa</t>
  </si>
  <si>
    <t>67.10.03.10</t>
  </si>
  <si>
    <t>Edituri</t>
  </si>
  <si>
    <t>67.10.03.11</t>
  </si>
  <si>
    <t>Centre culturale</t>
  </si>
  <si>
    <t>67.10.03.14</t>
  </si>
  <si>
    <t>Gradini botanice</t>
  </si>
  <si>
    <t>67.10.03.15</t>
  </si>
  <si>
    <t>67.10.03.30</t>
  </si>
  <si>
    <t>Servicii recreative si sportive ( cod 67.10.05.01)</t>
  </si>
  <si>
    <t>67.10.05</t>
  </si>
  <si>
    <t>67.10.05.01</t>
  </si>
  <si>
    <t>67.10.50</t>
  </si>
  <si>
    <t>Asigurari si asistenta sociala ( cod  68.10.05  + 68.10.12 + 68.10.50)</t>
  </si>
  <si>
    <t>68.10</t>
  </si>
  <si>
    <t>Asistenta sociala in caz de boli si invaliditati ( cod 68.10.05.02)</t>
  </si>
  <si>
    <t>68.10.05</t>
  </si>
  <si>
    <t>68.10.05.02</t>
  </si>
  <si>
    <t>Unitati de asistenta medico-sociale</t>
  </si>
  <si>
    <t>68.10.12</t>
  </si>
  <si>
    <t>Alte cheltuieli în domeniul asigurărilor şi asistenţei sociale (cod 68.10.50.50)</t>
  </si>
  <si>
    <t>68.10.50</t>
  </si>
  <si>
    <t>68.10.50.50</t>
  </si>
  <si>
    <t>Partea a IV-a SERVICII SI DEZVOLTARE PUBLICA, LOCUINTE, MEDIU SI APE  (cod 70.10+74.10)</t>
  </si>
  <si>
    <t>Locuinte, servicii si dezvoltare publica ( cod 70.10.03+70.10.04+70.10.50)</t>
  </si>
  <si>
    <t>70.10</t>
  </si>
  <si>
    <t>Locuinte (cod 70.10.03.01+ 70.10.03.30)</t>
  </si>
  <si>
    <t>70.10.03</t>
  </si>
  <si>
    <t>70.10.03.01</t>
  </si>
  <si>
    <t>70.10.03.30</t>
  </si>
  <si>
    <t>Servicii şi dezvoltare publică</t>
  </si>
  <si>
    <t>70.10.04</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</si>
  <si>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</si>
  <si>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</si>
  <si>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</si>
  <si>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</si>
  <si>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</si>
  <si>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</si>
  <si>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</si>
  <si>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</si>
  <si>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</si>
  <si>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74.10.05.01</t>
  </si>
  <si>
    <t>74.10.05.02</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</si>
  <si>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</si>
  <si>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</si>
  <si>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</si>
  <si>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</si>
  <si>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</si>
  <si>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</si>
  <si>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</si>
  <si>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80.10.01.30</t>
  </si>
  <si>
    <t>Agricultura, silvicultura, piscicultura si vanatoare (cod 83.10.03+83.10.04+83.10.50)</t>
  </si>
  <si>
    <t>83.10</t>
  </si>
  <si>
    <t>Agricultura ( cod 83.10.03.07+83.10.03.30)</t>
  </si>
  <si>
    <t>83.10.03</t>
  </si>
  <si>
    <t>83.10.03.07</t>
  </si>
  <si>
    <t>83.10.03.30</t>
  </si>
  <si>
    <t>Silvicultura</t>
  </si>
  <si>
    <t>83.10.04</t>
  </si>
  <si>
    <t>83.10.50</t>
  </si>
  <si>
    <t>Transporturi ( cod 84.10.50)</t>
  </si>
  <si>
    <t>84.10</t>
  </si>
  <si>
    <t>84.10.50</t>
  </si>
  <si>
    <t>Alte actiuni economice ( cod 87.10.50)</t>
  </si>
  <si>
    <t>87.10</t>
  </si>
  <si>
    <t>87.10.50</t>
  </si>
  <si>
    <t xml:space="preserve">Partea VII-a REZERVE, EXCEDENT / DEFICIT   </t>
  </si>
  <si>
    <t>96.10</t>
  </si>
  <si>
    <t>EXCEDENT    98.10.96 + 98.10.97</t>
  </si>
  <si>
    <t>98.10</t>
  </si>
  <si>
    <t>98.10.96</t>
  </si>
  <si>
    <t>98.10.97</t>
  </si>
  <si>
    <t>99.10</t>
  </si>
  <si>
    <t>99.10.96</t>
  </si>
  <si>
    <t>99.10.97</t>
  </si>
  <si>
    <t xml:space="preserve">EXCEDENT    98.10.96 </t>
  </si>
  <si>
    <t>Partea I-a SERVICII PUBLICE GENERALE (cod  54.10)</t>
  </si>
  <si>
    <t>Asigurari si asistenta sociala ( cod   68.10.05  + 68.10.12 + 68.10.50)</t>
  </si>
  <si>
    <t>EXCEDENT     (98.10.97)</t>
  </si>
  <si>
    <t>1) finantat din excedentul anilor precedenti</t>
  </si>
  <si>
    <t xml:space="preserve">BUGETUL  CREDITELOR  EXTERNE  </t>
  </si>
  <si>
    <t>PE ANUL 2022 ŞI  ESTIMĂRI  PENTRU ANII 2023-2025</t>
  </si>
  <si>
    <t>SURSĂ DE FINANŢARE- TOTAL</t>
  </si>
  <si>
    <t>III. OPERAŢIUNI FINANCIARE   (cod 41.06)</t>
  </si>
  <si>
    <t>Alte operaţiuni financiare ( cod 41.06.03)</t>
  </si>
  <si>
    <t>41.06</t>
  </si>
  <si>
    <t>Sume aferente creditelor externe (cod41.06.03.01+41.06.03.02)</t>
  </si>
  <si>
    <t>41.06.03</t>
  </si>
  <si>
    <t>Sume aferente creditelor externe</t>
  </si>
  <si>
    <t>41.06.03.01</t>
  </si>
  <si>
    <t>Sume aferente refinanțării creditelor externe</t>
  </si>
  <si>
    <t>41.06.03.02</t>
  </si>
  <si>
    <t>SURSĂ DE FINANŢARE- SECȚIUNEA DE FUNCȚIONARE</t>
  </si>
  <si>
    <t>Sume aferente creditelor externe (cod 41.06.03.02)</t>
  </si>
  <si>
    <t>SURSĂ DE FINANŢARE- SECȚIUNEA DE DEZVOLTARE</t>
  </si>
  <si>
    <t>Sume aferente creditelor externe (cod41.06.03.01)</t>
  </si>
  <si>
    <t>TOTAL CHELTUIELI   (cod 50.06+59.06+63.06+70.06+74.06+79.06)</t>
  </si>
  <si>
    <t>Partea I-a SERVICII PUBLICE GENERALE(cod51.06+54.06)</t>
  </si>
  <si>
    <t>50.06</t>
  </si>
  <si>
    <t>Autoritati publice si actiuni externe (cod 51.06.01)</t>
  </si>
  <si>
    <t>51.06</t>
  </si>
  <si>
    <t>Autorităţi executive si legislative (cod 51.06.01.03)</t>
  </si>
  <si>
    <t>51.06.01</t>
  </si>
  <si>
    <t>51.06.01.03</t>
  </si>
  <si>
    <t>Alte servicii publice generale  (cod 54.06.10+ 54.06.50)</t>
  </si>
  <si>
    <t>54.06</t>
  </si>
  <si>
    <t>54.06.10</t>
  </si>
  <si>
    <t>54.06.50</t>
  </si>
  <si>
    <t>Partea a II-a APARARE, ORDINE PUBLICA, SI SIGURANTA NATIONALA(cod 60.06+61.06)</t>
  </si>
  <si>
    <t>59.06</t>
  </si>
  <si>
    <t>Aparare(cod 60.06.02)</t>
  </si>
  <si>
    <t>60.06</t>
  </si>
  <si>
    <t>60.06.02</t>
  </si>
  <si>
    <t>Ordine publica si siguranta nationala(cod 61.06.03+ 61.06.05+61.06.50)</t>
  </si>
  <si>
    <t>61.06</t>
  </si>
  <si>
    <t>Ordine publica    (cod 61.06.03.04)</t>
  </si>
  <si>
    <t>61.06.03</t>
  </si>
  <si>
    <t>61.06.03.04</t>
  </si>
  <si>
    <t>Protectia civila si protectia contra incendiilor(protectia civila nonmilitara)</t>
  </si>
  <si>
    <t>61.06.05</t>
  </si>
  <si>
    <t>Alte cheltuieli in domeniul ordinii publice si sigurantei nationale</t>
  </si>
  <si>
    <t>61.06.50</t>
  </si>
  <si>
    <t>Partea a III-a CHELTUIELI SOCIAL-CULTURALE (cod 65.06+66.06+67.06+68.06)</t>
  </si>
  <si>
    <t>63.06</t>
  </si>
  <si>
    <t>Invatamant (cod 65.06.03+65.06.04+65.06.05+65.06.07+65.06.11+65.06.50)</t>
  </si>
  <si>
    <t>65.06</t>
  </si>
  <si>
    <t>Învatamânt prescolar si primar (cod 65.06.03.01+65.06.03.02)</t>
  </si>
  <si>
    <t>65.06.03</t>
  </si>
  <si>
    <t>65.06.03.01</t>
  </si>
  <si>
    <t>65.06.03.02</t>
  </si>
  <si>
    <t>Învatamânt secundar (cod 65.06.04.01 la cod 65.06.04.03)</t>
  </si>
  <si>
    <t>65.06.04</t>
  </si>
  <si>
    <t>65.06.04.01</t>
  </si>
  <si>
    <t>65.06.04.02</t>
  </si>
  <si>
    <t>65.06.04.03</t>
  </si>
  <si>
    <t>65.06.05</t>
  </si>
  <si>
    <t>Învatamânt  nedefinibil prin nivel (cod 65.06.07.04)</t>
  </si>
  <si>
    <t>65.06.07</t>
  </si>
  <si>
    <t>65.06.07.04</t>
  </si>
  <si>
    <t>Servicii auxiliare pentru educatie   (cod 65.06.11.03+65.06.11.30)</t>
  </si>
  <si>
    <t>65.06.11</t>
  </si>
  <si>
    <t>65.06.11.03</t>
  </si>
  <si>
    <t>65.06.11.30</t>
  </si>
  <si>
    <t>65.06.50</t>
  </si>
  <si>
    <t>Sanatate (cod 66.06.06+66.06.08+66.06.50)</t>
  </si>
  <si>
    <t>66.06</t>
  </si>
  <si>
    <t>Servicii medicale in unitati sanitare cu paturi (cod 66.06.06.01+ 66.06.06.03)</t>
  </si>
  <si>
    <t>66.06.06</t>
  </si>
  <si>
    <t>66.06.06.01</t>
  </si>
  <si>
    <t>66.06.06.03</t>
  </si>
  <si>
    <t>66.06.08</t>
  </si>
  <si>
    <t>Alte cheltuieli in domeniul sanatatii (cod 66.06.50.50)</t>
  </si>
  <si>
    <t>66.06.50</t>
  </si>
  <si>
    <t>66.06.50.50</t>
  </si>
  <si>
    <t>Cultura, recreere si religie (cod 67.06.03+67.06.05+67.06.50)</t>
  </si>
  <si>
    <t>67.06</t>
  </si>
  <si>
    <t>Servicii culturale     (cod 67.06.03.02 la cod 67.06.03.08+67.06.03.12+67.06.03.30)</t>
  </si>
  <si>
    <t>67.06.03</t>
  </si>
  <si>
    <t>67.06.03.02</t>
  </si>
  <si>
    <t>67.06.03.03</t>
  </si>
  <si>
    <t>67.06.03.04</t>
  </si>
  <si>
    <t>67.06.03.05</t>
  </si>
  <si>
    <t>67.06.03.06</t>
  </si>
  <si>
    <t>67.06.03.07</t>
  </si>
  <si>
    <t>Centre pentru conservarea si promovarea culturii traditionale</t>
  </si>
  <si>
    <t>67.06.03.08</t>
  </si>
  <si>
    <t>67.06.03.12</t>
  </si>
  <si>
    <t>67.06.03.30</t>
  </si>
  <si>
    <t>Servicii recreative si sportive   (cod 67.06.05.01+ 67.06.05.02+67.06.05.03)</t>
  </si>
  <si>
    <t>67.06.05</t>
  </si>
  <si>
    <t>67.06.05.01</t>
  </si>
  <si>
    <t>67.06.05.02</t>
  </si>
  <si>
    <t>67.06.05.03</t>
  </si>
  <si>
    <t>67.06.50</t>
  </si>
  <si>
    <t>Asigurari si asistenta sociala (cod 68.06.04+68.06.06+68.06.11+68.06.12+68.06.15)</t>
  </si>
  <si>
    <t>68.06</t>
  </si>
  <si>
    <t>68.06.04</t>
  </si>
  <si>
    <t>68.06.06</t>
  </si>
  <si>
    <t>Creşe</t>
  </si>
  <si>
    <t>68.06.11</t>
  </si>
  <si>
    <t>68.06.12</t>
  </si>
  <si>
    <t>Prevenirea excluderii sociale (cod 68.06.15.02+68.06.15.50)</t>
  </si>
  <si>
    <t>68.06.15</t>
  </si>
  <si>
    <t>68.06.15.02</t>
  </si>
  <si>
    <t>Alte cheltuieli in domeniul prevenirii excluderii sociale</t>
  </si>
  <si>
    <t>68.06.15.50</t>
  </si>
  <si>
    <t>Partea a IV-a SERVICII SI DEZVOLTARE PUBLICA, LOCUINTE, MEDIU SI APE( cod 70.06+74.06))</t>
  </si>
  <si>
    <t>Locuinte, servicii si dezvoltare publica (cod 70.06.03+70.06.05+70.06.06+70.06.07+70.06.50)</t>
  </si>
  <si>
    <t>70.06</t>
  </si>
  <si>
    <t>Locuinte (cod 70.06.03.01+70.06.03.30)</t>
  </si>
  <si>
    <t>70.06.03</t>
  </si>
  <si>
    <t>70.06.03.01</t>
  </si>
  <si>
    <t>70.06.03.30</t>
  </si>
  <si>
    <t>Alimentare cu apa si amenajari hidrotehnice (cod 70.06.05.01+70.06.05.02)</t>
  </si>
  <si>
    <t>70.06.05</t>
  </si>
  <si>
    <t>70.06.05.01</t>
  </si>
  <si>
    <t>70.06.05.02</t>
  </si>
  <si>
    <t>70.06.06</t>
  </si>
  <si>
    <t>70.06.07</t>
  </si>
  <si>
    <t>70.06.50</t>
  </si>
  <si>
    <t>Protectia mediului (cod 74.06.03+74.06.05+74.06.06)</t>
  </si>
  <si>
    <t>74.06</t>
  </si>
  <si>
    <t>74.06.03</t>
  </si>
  <si>
    <t>Salubritate si gestiunea deseurilor (cod 74.06.05.01+74.06.05.02)</t>
  </si>
  <si>
    <t>74.06.05</t>
  </si>
  <si>
    <t>74.06.05.01</t>
  </si>
  <si>
    <t>74.06.05.02</t>
  </si>
  <si>
    <t>74.06.06</t>
  </si>
  <si>
    <t>Partea a V-a ACTIUNI ECONOMICE( cod 80.06+81.06+83.06+84.06)</t>
  </si>
  <si>
    <t>79.06</t>
  </si>
  <si>
    <t>Actiuni generale economice si comerciale (cod 80.06.01)</t>
  </si>
  <si>
    <t>80.06</t>
  </si>
  <si>
    <t>Actiuni generale economice si comerciale (cod 80.06.01.06+80.06.01.10)</t>
  </si>
  <si>
    <t>80.06.01</t>
  </si>
  <si>
    <t>80.06.01.06</t>
  </si>
  <si>
    <t>Programe de dezvoltare regională şi socială</t>
  </si>
  <si>
    <t>80.06.01.10</t>
  </si>
  <si>
    <t>Combustibili si energie (cod 81.06.06+81.06.50)</t>
  </si>
  <si>
    <t>81.06</t>
  </si>
  <si>
    <t>81.06.06</t>
  </si>
  <si>
    <t>Alte cheltuieli privind combustibilii si energia</t>
  </si>
  <si>
    <t>81.06.50</t>
  </si>
  <si>
    <t>Agricultura, silvicultura, piscicultura si vanatoare  (cod 83.06.03)</t>
  </si>
  <si>
    <t>Agricultura   (cod 83.06.03.03+83.06.03.07+83.06.03.30)</t>
  </si>
  <si>
    <t>83.06.03</t>
  </si>
  <si>
    <t>83.06.03.03</t>
  </si>
  <si>
    <t>83.06.03.07</t>
  </si>
  <si>
    <t>83.06.03.30</t>
  </si>
  <si>
    <t>Transporturi (cod 84.06.03+84.06.06+84.06.50)</t>
  </si>
  <si>
    <t>84.06</t>
  </si>
  <si>
    <t>Transport rutier (cod 84.06.03.01 la cod 84.06.03.03)</t>
  </si>
  <si>
    <t>84.06.03</t>
  </si>
  <si>
    <t>84.06.03.01</t>
  </si>
  <si>
    <t>84.06.03.02</t>
  </si>
  <si>
    <t>84.06.03.03</t>
  </si>
  <si>
    <t>Transport aerian (cod 84.06.06.02)</t>
  </si>
  <si>
    <t>84.06.06</t>
  </si>
  <si>
    <t>84.06.06.02</t>
  </si>
  <si>
    <t>84.06.50</t>
  </si>
  <si>
    <t>PARTEA a- VII-a REZERVE, EXCEDENT / DEFICIT (cod 99.06)</t>
  </si>
  <si>
    <t>96.06</t>
  </si>
  <si>
    <t xml:space="preserve">DEFICIT* </t>
  </si>
  <si>
    <t>99.06</t>
  </si>
  <si>
    <t>TOTAL CHELTUIELI - SECTIUNEA DE FUNCȚIONARE (cod 50.06+59.06+63.06+70.06+74.06+79.06)</t>
  </si>
  <si>
    <t>TOTAL CHELTUIELI - SECTIUNEA DE DEZVOLTARE (cod 50.06+59.06+63.06+70.06+74.06+79.06)</t>
  </si>
  <si>
    <t xml:space="preserve">NOTA:    </t>
  </si>
  <si>
    <t>* Deficitul va fi acoperit din sursa de finanţare "Sume aferente creditelor externe"</t>
  </si>
  <si>
    <t xml:space="preserve">Venituri din prestari de servicii si alte activitati (cod 33.10.05+33.10.08+33.10.09+33.10.13+33.10.14+33.10.16+33.10.17+33.10.19+33.10.20+
33.10.21+33.10.30 la 33.10.32+33.10.50) </t>
  </si>
  <si>
    <t xml:space="preserve"> Venituri din dobanzi (cod 31.10.03)</t>
  </si>
  <si>
    <r>
      <t xml:space="preserve">DEFICIT </t>
    </r>
    <r>
      <rPr>
        <vertAlign val="superscript"/>
        <sz val="14"/>
        <rFont val="Times New Roman"/>
        <family val="1"/>
      </rPr>
      <t xml:space="preserve">1) </t>
    </r>
    <r>
      <rPr>
        <sz val="14"/>
        <rFont val="Times New Roman"/>
        <family val="1"/>
      </rPr>
      <t xml:space="preserve"> 99.10.96 + 99.10.97</t>
    </r>
  </si>
  <si>
    <r>
      <t xml:space="preserve">DEFICIT </t>
    </r>
    <r>
      <rPr>
        <vertAlign val="superscript"/>
        <sz val="14"/>
        <rFont val="Times New Roman"/>
        <family val="1"/>
      </rPr>
      <t xml:space="preserve">1) </t>
    </r>
    <r>
      <rPr>
        <sz val="14"/>
        <rFont val="Times New Roman"/>
        <family val="1"/>
      </rPr>
      <t xml:space="preserve"> 99.10.96 </t>
    </r>
  </si>
  <si>
    <r>
      <t xml:space="preserve">DEFICIT </t>
    </r>
    <r>
      <rPr>
        <vertAlign val="superscript"/>
        <sz val="14"/>
        <rFont val="Times New Roman"/>
        <family val="1"/>
      </rPr>
      <t xml:space="preserve">1) </t>
    </r>
    <r>
      <rPr>
        <sz val="14"/>
        <rFont val="Times New Roman"/>
        <family val="1"/>
      </rPr>
      <t xml:space="preserve"> ( 99.10.97)</t>
    </r>
  </si>
  <si>
    <t>Partea I-a SERVICII PUBLICE GENERALE (cod 51.06+54.06)</t>
  </si>
  <si>
    <t>TOTAL CHELTUIELI - SECTIUNEA DE DEZVOLTARE
 (cod 50.10+59.10+63.10+70.10+74.10+79.10)</t>
  </si>
  <si>
    <t>TOTAL CHELTUIELI - SECTIUNEA DE FUNCTIONARE 
(cod 50.10+59.10+63.10+70.10+74.10+79.10)</t>
  </si>
  <si>
    <t>Invatamant
( cod 65.10.03+65.10.04+65.10.05+65.10.07+65.10.11+65.10.50)</t>
  </si>
  <si>
    <t>Partea a III-a  CHELTUIELI SOCIAL-CULTURALE 
( cod 65.10+66.10+67.10+68.10)</t>
  </si>
  <si>
    <t>Invatamant 
( cod 65.10.03+65.10.04+65.10.05+65.10.07+65.10.11+65.10.50)</t>
  </si>
  <si>
    <t>Fondul de Coeziune ( cod 45.10.03.02+45.10.03.04)*)</t>
  </si>
  <si>
    <t>VENITURI PROPRII (00.02-11.02-37.02+00.15)</t>
  </si>
  <si>
    <t>VENITURI PROPRII (00.02-11.02-37.02)</t>
  </si>
  <si>
    <t>VENITURII PROPRII (cod 00.02-11.02-37.02+00.15)</t>
  </si>
  <si>
    <r>
      <t xml:space="preserve">Impozit pe profit de la agenţi economici </t>
    </r>
    <r>
      <rPr>
        <vertAlign val="superscript"/>
        <sz val="14"/>
        <rFont val="Times New Roman"/>
        <family val="1"/>
      </rPr>
      <t>1</t>
    </r>
    <r>
      <rPr>
        <sz val="14"/>
        <rFont val="Times New Roman"/>
        <family val="1"/>
      </rPr>
      <t xml:space="preserve">)  </t>
    </r>
  </si>
  <si>
    <r>
      <t xml:space="preserve">Împrumuturi temporare din trezoreria statului </t>
    </r>
    <r>
      <rPr>
        <b/>
        <sz val="14"/>
        <rFont val="Times New Roman"/>
        <family val="1"/>
      </rPr>
      <t>**)</t>
    </r>
  </si>
  <si>
    <r>
      <t xml:space="preserve">Subvenţii pentru </t>
    </r>
    <r>
      <rPr>
        <sz val="14"/>
        <rFont val="Times New Roman"/>
        <family val="1"/>
      </rPr>
      <t>sprijinirea construirii de locuinţe</t>
    </r>
  </si>
  <si>
    <r>
      <t>DEFICIT 1</t>
    </r>
    <r>
      <rPr>
        <vertAlign val="superscript"/>
        <sz val="14"/>
        <rFont val="Times New Roman"/>
        <family val="1"/>
      </rPr>
      <t xml:space="preserve">) </t>
    </r>
    <r>
      <rPr>
        <sz val="14"/>
        <rFont val="Times New Roman"/>
        <family val="1"/>
      </rPr>
      <t xml:space="preserve">        99.02.96 + 99.02.97</t>
    </r>
  </si>
  <si>
    <r>
      <t xml:space="preserve"> DEFICIT 1</t>
    </r>
    <r>
      <rPr>
        <vertAlign val="superscript"/>
        <sz val="14"/>
        <rFont val="Times New Roman"/>
        <family val="1"/>
      </rPr>
      <t xml:space="preserve">) </t>
    </r>
    <r>
      <rPr>
        <sz val="14"/>
        <rFont val="Times New Roman"/>
        <family val="1"/>
      </rPr>
      <t xml:space="preserve">   99.02.97</t>
    </r>
  </si>
  <si>
    <r>
      <t>1)</t>
    </r>
    <r>
      <rPr>
        <sz val="14"/>
        <rFont val="Times New Roman"/>
        <family val="1"/>
      </rPr>
      <t xml:space="preserve"> finantat din excedentul anilor precedenti</t>
    </r>
  </si>
  <si>
    <t>TOTAL VENITURI ( cod 00.02+00.15+00.16+00.17+45.02+ 46.02+48.02)</t>
  </si>
  <si>
    <t xml:space="preserve">
 Programul Termoficare (cod 42.02.01.01+42.02.01.02)
</t>
  </si>
  <si>
    <t>C2.  VANZARI DE BUNURI SI SERVICII   (cod 36.02+37.02)</t>
  </si>
  <si>
    <t>Unitatea administrativ-teritorială: CONSILIUL LOCAL SECTOR 6</t>
  </si>
  <si>
    <t>ANEXA I</t>
  </si>
  <si>
    <t>11.02.09</t>
  </si>
  <si>
    <t>Program Termoficare ( cod 42.01.01.01+42.02.01.02 )</t>
  </si>
  <si>
    <t>ANEXA II</t>
  </si>
  <si>
    <t>ANEXA III</t>
  </si>
  <si>
    <t>ANEXA IV</t>
  </si>
  <si>
    <t>ANEXA V</t>
  </si>
  <si>
    <t>68.02.11</t>
  </si>
  <si>
    <t>Crese</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</si>
</sst>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 mmm"/>
    <numFmt numFmtId="177" formatCode="dd/mm/yy;@"/>
    <numFmt numFmtId="178" formatCode="#,##0.0_);\(#,##0.0\)"/>
    <numFmt numFmtId="179" formatCode="#,##0.0"/>
    <numFmt numFmtId="180" formatCode="0.0"/>
  </numFmts>
  <fonts count="58">
    <font>
      <sz val="10"/>
      <name val="Arial"/>
      <family val="2"/>
    </font>
    <font>
      <sz val="11"/>
      <color indexed="8"/>
      <name val="Calibri"/>
      <family val="2"/>
    </font>
    <font>
      <b/>
      <sz val="9"/>
      <name val="Arial"/>
      <family val="2"/>
    </font>
    <font>
      <b/>
      <sz val="10"/>
      <name val="Arial"/>
      <family val="2"/>
    </font>
    <font>
      <sz val="8"/>
      <name val="Arial"/>
      <family val="2"/>
    </font>
    <font>
      <sz val="11"/>
      <name val="Arial"/>
      <family val="2"/>
    </font>
    <font>
      <sz val="9"/>
      <name val="Arial"/>
      <family val="2"/>
    </font>
    <font>
      <sz val="9"/>
      <color indexed="10"/>
      <name val="Arial"/>
      <family val="2"/>
    </font>
    <font>
      <b/>
      <u val="single"/>
      <sz val="9"/>
      <name val="Arial"/>
      <family val="2"/>
    </font>
    <font>
      <u val="single"/>
      <sz val="10"/>
      <color indexed="12"/>
      <name val="Arial"/>
      <family val="2"/>
    </font>
    <font>
      <u val="single"/>
      <sz val="10"/>
      <color indexed="36"/>
      <name val="Arial"/>
      <family val="2"/>
    </font>
    <font>
      <sz val="10"/>
      <name val="Arial-T&amp;M"/>
      <family val="2"/>
    </font>
    <font>
      <sz val="10"/>
      <name val="Tahoma"/>
      <family val="2"/>
    </font>
    <font>
      <b/>
      <sz val="8"/>
      <name val="Arial"/>
      <family val="2"/>
    </font>
    <font>
      <vertAlign val="superscript"/>
      <sz val="9"/>
      <name val="Arial"/>
      <family val="2"/>
    </font>
    <font>
      <b/>
      <sz val="14"/>
      <name val="Times New Roman"/>
      <family val="1"/>
    </font>
    <font>
      <sz val="14"/>
      <name val="Times New Roman"/>
      <family val="1"/>
    </font>
    <font>
      <b/>
      <strike/>
      <sz val="14"/>
      <name val="Times New Roman"/>
      <family val="1"/>
    </font>
    <font>
      <strike/>
      <sz val="14"/>
      <name val="Times New Roman"/>
      <family val="1"/>
    </font>
    <font>
      <sz val="14"/>
      <color indexed="8"/>
      <name val="Times New Roman"/>
      <family val="1"/>
    </font>
    <font>
      <vertAlign val="superscript"/>
      <sz val="14"/>
      <name val="Times New Roman"/>
      <family val="1"/>
    </font>
    <font>
      <b/>
      <i/>
      <sz val="14"/>
      <name val="Times New Roman"/>
      <family val="1"/>
    </font>
    <font>
      <i/>
      <sz val="14"/>
      <name val="Times New Roman"/>
      <family val="1"/>
    </font>
    <font>
      <u val="single"/>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color indexed="8"/>
      </left>
      <right style="hair">
        <color indexed="8"/>
      </right>
      <top style="thin">
        <color indexed="8"/>
      </top>
      <bottom style="hair">
        <color indexed="8"/>
      </bottom>
    </border>
    <border>
      <left style="hair"/>
      <right style="hair"/>
      <top style="hair"/>
      <bottom style="hair"/>
    </border>
    <border>
      <left style="hair"/>
      <right style="hair"/>
      <top style="hair"/>
      <bottom style="medium"/>
    </border>
    <border>
      <left style="medium"/>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medium"/>
      <right style="hair"/>
      <top style="hair"/>
      <bottom style="hair"/>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hair">
        <color indexed="8"/>
      </right>
      <top style="medium"/>
      <bottom style="hair">
        <color indexed="8"/>
      </bottom>
    </border>
    <border>
      <left style="hair"/>
      <right>
        <color indexed="63"/>
      </right>
      <top style="hair"/>
      <bottom style="medium"/>
    </border>
    <border>
      <left style="medium"/>
      <right>
        <color indexed="63"/>
      </right>
      <top style="hair">
        <color indexed="8"/>
      </top>
      <bottom>
        <color indexed="63"/>
      </bottom>
    </border>
    <border>
      <left style="medium"/>
      <right>
        <color indexed="63"/>
      </right>
      <top style="hair">
        <color indexed="8"/>
      </top>
      <bottom style="medium"/>
    </border>
    <border>
      <left style="medium"/>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hair">
        <color indexed="8"/>
      </right>
      <top>
        <color indexed="63"/>
      </top>
      <bottom>
        <color indexed="63"/>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hair">
        <color indexed="8"/>
      </right>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medium"/>
      <right style="hair">
        <color indexed="8"/>
      </right>
      <top style="hair"/>
      <bottom>
        <color indexed="63"/>
      </bottom>
    </border>
    <border>
      <left style="hair">
        <color indexed="8"/>
      </left>
      <right style="hair">
        <color indexed="8"/>
      </right>
      <top style="hair"/>
      <bottom>
        <color indexed="63"/>
      </bottom>
    </border>
    <border>
      <left>
        <color indexed="63"/>
      </left>
      <right>
        <color indexed="63"/>
      </right>
      <top>
        <color indexed="63"/>
      </top>
      <bottom style="mediu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top style="medium">
        <color indexed="8"/>
      </top>
      <bottom style="hair">
        <color indexed="8"/>
      </bottom>
    </border>
    <border>
      <left style="hair">
        <color indexed="8"/>
      </left>
      <right style="medium"/>
      <top style="hair">
        <color indexed="8"/>
      </top>
      <bottom style="hair">
        <color indexed="8"/>
      </bottom>
    </border>
    <border>
      <left style="hair">
        <color indexed="8"/>
      </left>
      <right style="medium"/>
      <top style="hair">
        <color indexed="8"/>
      </top>
      <bottom>
        <color indexed="63"/>
      </bottom>
    </border>
    <border>
      <left style="hair"/>
      <right style="medium"/>
      <top style="hair"/>
      <bottom style="hair"/>
    </border>
    <border>
      <left style="hair">
        <color indexed="8"/>
      </left>
      <right style="hair">
        <color indexed="8"/>
      </right>
      <top>
        <color indexed="63"/>
      </top>
      <bottom style="thin">
        <color indexed="8"/>
      </bottom>
    </border>
    <border>
      <left style="hair">
        <color indexed="8"/>
      </left>
      <right style="medium"/>
      <top>
        <color indexed="63"/>
      </top>
      <bottom>
        <color indexed="63"/>
      </bottom>
    </border>
    <border>
      <left style="hair">
        <color indexed="8"/>
      </left>
      <right style="medium"/>
      <top style="hair"/>
      <bottom style="medium">
        <color indexed="8"/>
      </bottom>
    </border>
    <border>
      <left style="hair">
        <color indexed="8"/>
      </left>
      <right style="medium"/>
      <top style="medium"/>
      <bottom style="hair"/>
    </border>
    <border>
      <left style="hair">
        <color indexed="8"/>
      </left>
      <right style="medium"/>
      <top>
        <color indexed="63"/>
      </top>
      <bottom style="hair">
        <color indexed="8"/>
      </bottom>
    </border>
    <border>
      <left style="hair">
        <color indexed="8"/>
      </left>
      <right style="medium"/>
      <top style="hair">
        <color indexed="8"/>
      </top>
      <bottom style="medium"/>
    </border>
    <border>
      <left style="hair">
        <color indexed="8"/>
      </left>
      <right style="hair">
        <color indexed="8"/>
      </right>
      <top>
        <color indexed="63"/>
      </top>
      <bottom style="medium"/>
    </border>
    <border>
      <left style="hair"/>
      <right style="medium"/>
      <top style="hair"/>
      <bottom>
        <color indexed="63"/>
      </bottom>
    </border>
    <border>
      <left style="hair">
        <color indexed="8"/>
      </left>
      <right style="medium">
        <color indexed="8"/>
      </right>
      <top style="hair">
        <color indexed="8"/>
      </top>
      <bottom style="hair">
        <color indexed="8"/>
      </bottom>
    </border>
    <border>
      <left style="hair">
        <color indexed="8"/>
      </left>
      <right style="medium"/>
      <top style="thin">
        <color indexed="8"/>
      </top>
      <bottom style="hair">
        <color indexed="8"/>
      </bottom>
    </border>
    <border>
      <left style="hair"/>
      <right style="medium"/>
      <top style="hair">
        <color indexed="8"/>
      </top>
      <bottom style="hair">
        <color indexed="8"/>
      </bottom>
    </border>
    <border>
      <left style="hair">
        <color indexed="8"/>
      </left>
      <right style="medium"/>
      <top style="hair"/>
      <bottom style="hair">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right style="medium"/>
      <top style="hair"/>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color indexed="63"/>
      </right>
      <top style="hair">
        <color indexed="8"/>
      </top>
      <bottom style="medium"/>
    </border>
    <border>
      <left style="hair">
        <color indexed="8"/>
      </left>
      <right style="medium"/>
      <top style="medium"/>
      <bottom style="hair">
        <color indexed="8"/>
      </bottom>
    </border>
    <border>
      <left style="hair"/>
      <right style="hair"/>
      <top style="hair">
        <color indexed="8"/>
      </top>
      <bottom style="hair"/>
    </border>
    <border>
      <left style="hair"/>
      <right style="medium"/>
      <top style="hair">
        <color indexed="8"/>
      </top>
      <bottom style="hair"/>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color indexed="8"/>
      </top>
      <bottom style="medium">
        <color indexed="8"/>
      </bottom>
    </border>
    <border>
      <left style="hair">
        <color indexed="8"/>
      </left>
      <right style="medium"/>
      <top style="hair">
        <color indexed="8"/>
      </top>
      <bottom style="hair"/>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hair">
        <color indexed="8"/>
      </left>
      <right style="medium">
        <color indexed="8"/>
      </right>
      <top style="medium"/>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medium">
        <color indexed="8"/>
      </bottom>
    </border>
    <border>
      <left style="hair"/>
      <right style="hair"/>
      <top style="medium"/>
      <bottom style="hair"/>
    </border>
    <border>
      <left style="hair"/>
      <right style="medium"/>
      <top style="medium"/>
      <bottom style="hair"/>
    </border>
    <border>
      <left style="thin">
        <color indexed="8"/>
      </left>
      <right style="hair">
        <color indexed="8"/>
      </right>
      <top>
        <color indexed="63"/>
      </top>
      <bottom style="hair">
        <color indexed="8"/>
      </bottom>
    </border>
    <border>
      <left style="hair"/>
      <right style="medium"/>
      <top style="hair"/>
      <bottom style="medium"/>
    </border>
    <border>
      <left style="thin">
        <color indexed="8"/>
      </left>
      <right style="hair">
        <color indexed="8"/>
      </right>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hair"/>
      <right style="hair"/>
      <top style="medium"/>
      <bottom>
        <color indexed="63"/>
      </bottom>
    </border>
    <border>
      <left style="hair"/>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style="hair"/>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color indexed="63"/>
      </left>
      <right style="hair"/>
      <top style="hair"/>
      <bottom style="hair"/>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0">
    <xf numFmtId="0" fontId="0" fillId="0" borderId="0" xfId="0" applyAlignment="1">
      <alignment/>
    </xf>
    <xf numFmtId="0" fontId="0" fillId="0" borderId="0" xfId="62" applyFont="1" applyFill="1">
      <alignment/>
      <protection/>
    </xf>
    <xf numFmtId="0" fontId="3" fillId="0" borderId="10" xfId="64" applyFont="1" applyFill="1" applyBorder="1" applyAlignment="1">
      <alignment horizontal="left"/>
      <protection/>
    </xf>
    <xf numFmtId="0" fontId="5"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178" fontId="6" fillId="0" borderId="0" xfId="0" applyNumberFormat="1" applyFont="1" applyFill="1" applyBorder="1" applyAlignment="1" applyProtection="1">
      <alignment horizontal="left"/>
      <protection/>
    </xf>
    <xf numFmtId="178" fontId="6" fillId="0" borderId="0" xfId="0" applyNumberFormat="1" applyFont="1" applyFill="1" applyAlignment="1" applyProtection="1">
      <alignment horizontal="left"/>
      <protection/>
    </xf>
    <xf numFmtId="179" fontId="6" fillId="0" borderId="0" xfId="0" applyNumberFormat="1" applyFont="1" applyFill="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78" fontId="4" fillId="0" borderId="13" xfId="0" applyNumberFormat="1" applyFont="1" applyFill="1" applyBorder="1" applyAlignment="1" applyProtection="1">
      <alignment horizontal="center"/>
      <protection/>
    </xf>
    <xf numFmtId="1" fontId="4" fillId="0" borderId="13" xfId="0" applyNumberFormat="1" applyFont="1" applyFill="1" applyBorder="1" applyAlignment="1" applyProtection="1">
      <alignment horizontal="center"/>
      <protection/>
    </xf>
    <xf numFmtId="180" fontId="4" fillId="0" borderId="13" xfId="0" applyNumberFormat="1" applyFont="1" applyFill="1" applyBorder="1" applyAlignment="1">
      <alignment horizontal="center"/>
    </xf>
    <xf numFmtId="178" fontId="4" fillId="0" borderId="0" xfId="0" applyNumberFormat="1" applyFont="1" applyFill="1" applyBorder="1" applyAlignment="1" applyProtection="1">
      <alignment horizontal="center"/>
      <protection/>
    </xf>
    <xf numFmtId="1" fontId="6" fillId="0" borderId="0" xfId="0" applyNumberFormat="1" applyFont="1" applyFill="1" applyBorder="1" applyAlignment="1" applyProtection="1">
      <alignment horizontal="center"/>
      <protection/>
    </xf>
    <xf numFmtId="1" fontId="6" fillId="0" borderId="11" xfId="0" applyNumberFormat="1" applyFont="1" applyFill="1" applyBorder="1" applyAlignment="1" applyProtection="1">
      <alignment horizontal="center"/>
      <protection/>
    </xf>
    <xf numFmtId="180" fontId="6" fillId="0" borderId="0" xfId="0" applyNumberFormat="1" applyFont="1" applyFill="1" applyBorder="1" applyAlignment="1">
      <alignment horizontal="right"/>
    </xf>
    <xf numFmtId="178" fontId="2" fillId="0" borderId="0" xfId="0" applyNumberFormat="1" applyFont="1" applyFill="1" applyBorder="1" applyAlignment="1" applyProtection="1">
      <alignment horizontal="left"/>
      <protection/>
    </xf>
    <xf numFmtId="178" fontId="4" fillId="0" borderId="0" xfId="0" applyNumberFormat="1" applyFont="1" applyFill="1" applyBorder="1" applyAlignment="1" applyProtection="1">
      <alignment horizontal="left" indent="1"/>
      <protection/>
    </xf>
    <xf numFmtId="179" fontId="7" fillId="0" borderId="0" xfId="0" applyNumberFormat="1" applyFont="1" applyFill="1" applyBorder="1" applyAlignment="1" applyProtection="1">
      <alignment horizontal="center" vertical="center"/>
      <protection/>
    </xf>
    <xf numFmtId="179" fontId="6" fillId="0" borderId="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protection/>
    </xf>
    <xf numFmtId="179" fontId="7" fillId="0" borderId="0" xfId="0" applyNumberFormat="1" applyFont="1" applyFill="1" applyBorder="1" applyAlignment="1">
      <alignment horizontal="center" vertical="center"/>
    </xf>
    <xf numFmtId="178" fontId="6" fillId="0" borderId="0" xfId="0" applyNumberFormat="1" applyFont="1" applyFill="1" applyBorder="1" applyAlignment="1" applyProtection="1">
      <alignment horizontal="left" wrapText="1"/>
      <protection/>
    </xf>
    <xf numFmtId="178" fontId="6" fillId="0" borderId="0" xfId="0" applyNumberFormat="1" applyFont="1" applyFill="1" applyBorder="1" applyAlignment="1" applyProtection="1">
      <alignment horizontal="left" indent="2"/>
      <protection/>
    </xf>
    <xf numFmtId="179" fontId="6" fillId="0" borderId="0" xfId="0" applyNumberFormat="1" applyFont="1" applyFill="1" applyBorder="1" applyAlignment="1" applyProtection="1">
      <alignment horizontal="right"/>
      <protection/>
    </xf>
    <xf numFmtId="178" fontId="6" fillId="0" borderId="0" xfId="0" applyNumberFormat="1" applyFont="1" applyFill="1" applyBorder="1" applyAlignment="1" applyProtection="1">
      <alignment horizontal="left" wrapText="1" indent="2"/>
      <protection/>
    </xf>
    <xf numFmtId="0" fontId="2" fillId="0" borderId="0" xfId="0" applyFont="1" applyFill="1" applyAlignment="1">
      <alignment/>
    </xf>
    <xf numFmtId="0" fontId="2" fillId="0" borderId="0" xfId="0" applyFont="1" applyFill="1" applyBorder="1" applyAlignment="1">
      <alignment horizontal="left"/>
    </xf>
    <xf numFmtId="179" fontId="6" fillId="0" borderId="0" xfId="0" applyNumberFormat="1" applyFont="1" applyFill="1" applyBorder="1" applyAlignment="1">
      <alignment horizontal="center" vertical="center"/>
    </xf>
    <xf numFmtId="179" fontId="6" fillId="0" borderId="0" xfId="0" applyNumberFormat="1" applyFont="1" applyFill="1" applyBorder="1" applyAlignment="1" applyProtection="1">
      <alignment/>
      <protection/>
    </xf>
    <xf numFmtId="178" fontId="6" fillId="0" borderId="0" xfId="0" applyNumberFormat="1" applyFont="1" applyFill="1" applyBorder="1" applyAlignment="1" applyProtection="1">
      <alignment horizontal="left" vertical="top" wrapText="1" indent="2"/>
      <protection/>
    </xf>
    <xf numFmtId="0" fontId="6" fillId="0" borderId="0" xfId="0" applyFont="1" applyFill="1" applyBorder="1" applyAlignment="1">
      <alignment horizontal="left" wrapText="1"/>
    </xf>
    <xf numFmtId="178" fontId="6" fillId="0" borderId="12" xfId="0" applyNumberFormat="1" applyFont="1" applyFill="1" applyBorder="1" applyAlignment="1" applyProtection="1">
      <alignment horizontal="left"/>
      <protection/>
    </xf>
    <xf numFmtId="179" fontId="6" fillId="0" borderId="12" xfId="0" applyNumberFormat="1" applyFont="1" applyFill="1" applyBorder="1" applyAlignment="1" applyProtection="1">
      <alignment/>
      <protection/>
    </xf>
    <xf numFmtId="0" fontId="6" fillId="0" borderId="0" xfId="0" applyFont="1" applyFill="1" applyBorder="1" applyAlignment="1">
      <alignment/>
    </xf>
    <xf numFmtId="0" fontId="6" fillId="0" borderId="0" xfId="0" applyFont="1" applyFill="1" applyBorder="1" applyAlignment="1">
      <alignment horizontal="left" indent="4"/>
    </xf>
    <xf numFmtId="0" fontId="6" fillId="0" borderId="0" xfId="0" applyFont="1" applyFill="1" applyBorder="1" applyAlignment="1">
      <alignment horizontal="left" indent="6"/>
    </xf>
    <xf numFmtId="0" fontId="3" fillId="0" borderId="0" xfId="65" applyFont="1" applyFill="1" applyAlignment="1">
      <alignment horizontal="left" vertical="center"/>
      <protection/>
    </xf>
    <xf numFmtId="0" fontId="3" fillId="0" borderId="0" xfId="65" applyFont="1" applyFill="1" applyAlignment="1">
      <alignment horizontal="center"/>
      <protection/>
    </xf>
    <xf numFmtId="0" fontId="6" fillId="0" borderId="0" xfId="0" applyFont="1" applyFill="1" applyBorder="1" applyAlignment="1">
      <alignment horizontal="center"/>
    </xf>
    <xf numFmtId="0" fontId="6" fillId="0" borderId="0" xfId="0" applyFont="1" applyFill="1" applyBorder="1" applyAlignment="1" quotePrefix="1">
      <alignment/>
    </xf>
    <xf numFmtId="178" fontId="4" fillId="0" borderId="13" xfId="0" applyNumberFormat="1" applyFont="1" applyFill="1" applyBorder="1" applyAlignment="1" applyProtection="1" quotePrefix="1">
      <alignment horizontal="center"/>
      <protection/>
    </xf>
    <xf numFmtId="178" fontId="4" fillId="0" borderId="0" xfId="0" applyNumberFormat="1" applyFont="1" applyFill="1" applyBorder="1" applyAlignment="1" applyProtection="1" quotePrefix="1">
      <alignment horizontal="left" indent="1"/>
      <protection/>
    </xf>
    <xf numFmtId="178" fontId="6" fillId="0" borderId="0" xfId="0" applyNumberFormat="1" applyFont="1" applyFill="1" applyBorder="1" applyAlignment="1" applyProtection="1" quotePrefix="1">
      <alignment horizontal="left" indent="2"/>
      <protection/>
    </xf>
    <xf numFmtId="0" fontId="6" fillId="0" borderId="0" xfId="0" applyFont="1" applyFill="1" applyBorder="1" applyAlignment="1" quotePrefix="1">
      <alignment horizontal="left" wrapText="1" indent="2"/>
    </xf>
    <xf numFmtId="0" fontId="15" fillId="0" borderId="0" xfId="64" applyFont="1" applyFill="1" applyAlignment="1">
      <alignment horizontal="center" vertical="center"/>
      <protection/>
    </xf>
    <xf numFmtId="0" fontId="15" fillId="32" borderId="14" xfId="64" applyFont="1" applyFill="1" applyBorder="1" applyAlignment="1">
      <alignment horizontal="left"/>
      <protection/>
    </xf>
    <xf numFmtId="0" fontId="16" fillId="0" borderId="0" xfId="0" applyFont="1" applyFill="1" applyAlignment="1">
      <alignment/>
    </xf>
    <xf numFmtId="0" fontId="15" fillId="0" borderId="0" xfId="64" applyFont="1" applyFill="1">
      <alignment/>
      <protection/>
    </xf>
    <xf numFmtId="0" fontId="16" fillId="0" borderId="0" xfId="64" applyFont="1" applyFill="1" applyAlignment="1">
      <alignment horizontal="left" vertical="center"/>
      <protection/>
    </xf>
    <xf numFmtId="0" fontId="16" fillId="0" borderId="0" xfId="64" applyFont="1" applyFill="1">
      <alignment/>
      <protection/>
    </xf>
    <xf numFmtId="49" fontId="15" fillId="0" borderId="0" xfId="64" applyNumberFormat="1" applyFont="1" applyFill="1" applyBorder="1" applyAlignment="1">
      <alignment/>
      <protection/>
    </xf>
    <xf numFmtId="0" fontId="15" fillId="0" borderId="0" xfId="64" applyFont="1" applyFill="1" applyAlignment="1">
      <alignment horizontal="left" vertical="top"/>
      <protection/>
    </xf>
    <xf numFmtId="0" fontId="16" fillId="0" borderId="0" xfId="64" applyFont="1" applyFill="1" applyAlignment="1">
      <alignment horizontal="center"/>
      <protection/>
    </xf>
    <xf numFmtId="0" fontId="15" fillId="0" borderId="0" xfId="64" applyFont="1" applyFill="1" applyBorder="1" applyAlignment="1">
      <alignment horizontal="center"/>
      <protection/>
    </xf>
    <xf numFmtId="0" fontId="15" fillId="0" borderId="12" xfId="64" applyFont="1" applyFill="1" applyBorder="1" applyAlignment="1">
      <alignment horizontal="center"/>
      <protection/>
    </xf>
    <xf numFmtId="0" fontId="16" fillId="0" borderId="15" xfId="0" applyFont="1" applyBorder="1" applyAlignment="1">
      <alignment horizontal="center" vertical="center" wrapText="1"/>
    </xf>
    <xf numFmtId="0" fontId="16" fillId="0" borderId="16" xfId="0" applyFont="1" applyBorder="1" applyAlignment="1">
      <alignment horizontal="center" vertical="center"/>
    </xf>
    <xf numFmtId="1" fontId="16" fillId="0" borderId="16" xfId="60" applyNumberFormat="1" applyFont="1" applyFill="1" applyBorder="1" applyAlignment="1">
      <alignment horizontal="center" vertical="center" wrapText="1"/>
      <protection/>
    </xf>
    <xf numFmtId="0" fontId="15" fillId="0" borderId="17" xfId="0" applyFont="1" applyFill="1" applyBorder="1" applyAlignment="1">
      <alignment horizontal="left"/>
    </xf>
    <xf numFmtId="0" fontId="16" fillId="0" borderId="18" xfId="0" applyFont="1" applyFill="1" applyBorder="1" applyAlignment="1">
      <alignment horizontal="center"/>
    </xf>
    <xf numFmtId="0" fontId="16" fillId="0" borderId="18" xfId="0" applyFont="1" applyFill="1" applyBorder="1" applyAlignment="1">
      <alignment horizontal="center" wrapText="1"/>
    </xf>
    <xf numFmtId="49" fontId="16" fillId="0" borderId="18" xfId="60" applyNumberFormat="1" applyFont="1" applyFill="1" applyBorder="1" applyAlignment="1">
      <alignment horizontal="left"/>
      <protection/>
    </xf>
    <xf numFmtId="0" fontId="16" fillId="0" borderId="18" xfId="0" applyFont="1" applyFill="1" applyBorder="1" applyAlignment="1">
      <alignment/>
    </xf>
    <xf numFmtId="0" fontId="15" fillId="0" borderId="19" xfId="0" applyFont="1" applyFill="1" applyBorder="1" applyAlignment="1">
      <alignment horizontal="left"/>
    </xf>
    <xf numFmtId="0" fontId="16" fillId="0" borderId="20" xfId="0" applyFont="1" applyFill="1" applyBorder="1" applyAlignment="1">
      <alignment horizontal="center"/>
    </xf>
    <xf numFmtId="0" fontId="16" fillId="0" borderId="20" xfId="0" applyFont="1" applyFill="1" applyBorder="1" applyAlignment="1">
      <alignment horizontal="center" wrapText="1"/>
    </xf>
    <xf numFmtId="49" fontId="16" fillId="0" borderId="20" xfId="60" applyNumberFormat="1" applyFont="1" applyFill="1" applyBorder="1" applyAlignment="1">
      <alignment horizontal="left"/>
      <protection/>
    </xf>
    <xf numFmtId="0" fontId="16" fillId="0" borderId="20" xfId="0" applyFont="1" applyFill="1" applyBorder="1" applyAlignment="1">
      <alignment/>
    </xf>
    <xf numFmtId="49" fontId="15" fillId="0" borderId="20" xfId="60" applyNumberFormat="1" applyFont="1" applyFill="1" applyBorder="1" applyAlignment="1">
      <alignment horizontal="left"/>
      <protection/>
    </xf>
    <xf numFmtId="0" fontId="15" fillId="0" borderId="19" xfId="0" applyFont="1" applyFill="1" applyBorder="1" applyAlignment="1">
      <alignment/>
    </xf>
    <xf numFmtId="0" fontId="15" fillId="0" borderId="20" xfId="64" applyFont="1" applyFill="1" applyBorder="1">
      <alignment/>
      <protection/>
    </xf>
    <xf numFmtId="0" fontId="16" fillId="0" borderId="20" xfId="0" applyFont="1" applyFill="1" applyBorder="1" applyAlignment="1">
      <alignment/>
    </xf>
    <xf numFmtId="0" fontId="16" fillId="0" borderId="20" xfId="64" applyFont="1" applyFill="1" applyBorder="1">
      <alignment/>
      <protection/>
    </xf>
    <xf numFmtId="0" fontId="15" fillId="0" borderId="19" xfId="0" applyFont="1" applyFill="1" applyBorder="1" applyAlignment="1">
      <alignment/>
    </xf>
    <xf numFmtId="49" fontId="16" fillId="0" borderId="20" xfId="0" applyNumberFormat="1" applyFont="1" applyFill="1" applyBorder="1" applyAlignment="1">
      <alignment horizontal="left" vertical="top"/>
    </xf>
    <xf numFmtId="0" fontId="16" fillId="0" borderId="20" xfId="0" applyFont="1" applyFill="1" applyBorder="1" applyAlignment="1">
      <alignment wrapText="1"/>
    </xf>
    <xf numFmtId="3" fontId="15" fillId="0" borderId="19" xfId="0" applyNumberFormat="1" applyFont="1" applyFill="1" applyBorder="1" applyAlignment="1">
      <alignment/>
    </xf>
    <xf numFmtId="14" fontId="16" fillId="0" borderId="20" xfId="64" applyNumberFormat="1" applyFont="1" applyFill="1" applyBorder="1">
      <alignment/>
      <protection/>
    </xf>
    <xf numFmtId="3" fontId="15" fillId="0" borderId="19" xfId="0" applyNumberFormat="1" applyFont="1" applyFill="1" applyBorder="1" applyAlignment="1">
      <alignment vertical="center"/>
    </xf>
    <xf numFmtId="0" fontId="16" fillId="0" borderId="20" xfId="0" applyFont="1" applyFill="1" applyBorder="1" applyAlignment="1">
      <alignment vertical="center"/>
    </xf>
    <xf numFmtId="0" fontId="16" fillId="0" borderId="20" xfId="64" applyFont="1" applyFill="1" applyBorder="1" applyAlignment="1">
      <alignment vertical="center"/>
      <protection/>
    </xf>
    <xf numFmtId="176" fontId="16" fillId="0" borderId="20" xfId="64" applyNumberFormat="1" applyFont="1" applyFill="1" applyBorder="1" applyAlignment="1">
      <alignment horizontal="left" vertical="center"/>
      <protection/>
    </xf>
    <xf numFmtId="0" fontId="16" fillId="0" borderId="0" xfId="0" applyFont="1" applyFill="1" applyAlignment="1">
      <alignment vertical="center"/>
    </xf>
    <xf numFmtId="0" fontId="15" fillId="0" borderId="19" xfId="0" applyFont="1" applyFill="1" applyBorder="1" applyAlignment="1">
      <alignment vertical="center"/>
    </xf>
    <xf numFmtId="0" fontId="16" fillId="0" borderId="20" xfId="64" applyFont="1" applyFill="1" applyBorder="1" applyAlignment="1">
      <alignment vertical="center" wrapText="1"/>
      <protection/>
    </xf>
    <xf numFmtId="176" fontId="16" fillId="0" borderId="20" xfId="64" applyNumberFormat="1" applyFont="1" applyFill="1" applyBorder="1" applyAlignment="1">
      <alignment horizontal="left"/>
      <protection/>
    </xf>
    <xf numFmtId="0" fontId="15" fillId="0" borderId="20" xfId="64" applyFont="1" applyFill="1" applyBorder="1" applyAlignment="1">
      <alignment/>
      <protection/>
    </xf>
    <xf numFmtId="0" fontId="16" fillId="0" borderId="20" xfId="64" applyFont="1" applyFill="1" applyBorder="1" applyAlignment="1">
      <alignment horizontal="left"/>
      <protection/>
    </xf>
    <xf numFmtId="3" fontId="17" fillId="0" borderId="19" xfId="0" applyNumberFormat="1" applyFont="1" applyFill="1" applyBorder="1" applyAlignment="1">
      <alignment/>
    </xf>
    <xf numFmtId="3" fontId="18" fillId="0" borderId="19" xfId="0" applyNumberFormat="1" applyFont="1" applyFill="1" applyBorder="1" applyAlignment="1">
      <alignment/>
    </xf>
    <xf numFmtId="0" fontId="16" fillId="0" borderId="20" xfId="0" applyFont="1" applyFill="1" applyBorder="1" applyAlignment="1">
      <alignment horizontal="left" wrapText="1"/>
    </xf>
    <xf numFmtId="0" fontId="17" fillId="0" borderId="20" xfId="0" applyFont="1" applyFill="1" applyBorder="1" applyAlignment="1">
      <alignment/>
    </xf>
    <xf numFmtId="3" fontId="16" fillId="0" borderId="20" xfId="0" applyNumberFormat="1" applyFont="1" applyFill="1" applyBorder="1" applyAlignment="1">
      <alignment/>
    </xf>
    <xf numFmtId="0" fontId="15" fillId="0" borderId="20" xfId="0" applyFont="1" applyFill="1" applyBorder="1" applyAlignment="1">
      <alignment wrapText="1"/>
    </xf>
    <xf numFmtId="3" fontId="16" fillId="0" borderId="20" xfId="0" applyNumberFormat="1" applyFont="1" applyFill="1" applyBorder="1" applyAlignment="1">
      <alignment vertical="center"/>
    </xf>
    <xf numFmtId="0" fontId="15" fillId="0" borderId="20" xfId="0" applyFont="1" applyFill="1" applyBorder="1" applyAlignment="1">
      <alignment vertical="center" wrapText="1"/>
    </xf>
    <xf numFmtId="0" fontId="15" fillId="0" borderId="20" xfId="64" applyFont="1" applyFill="1" applyBorder="1" applyAlignment="1">
      <alignment horizontal="left" vertical="center"/>
      <protection/>
    </xf>
    <xf numFmtId="3" fontId="15" fillId="0" borderId="19" xfId="0" applyNumberFormat="1" applyFont="1" applyFill="1" applyBorder="1" applyAlignment="1">
      <alignment horizontal="left" vertical="center" wrapText="1"/>
    </xf>
    <xf numFmtId="3" fontId="16" fillId="0" borderId="21" xfId="0" applyNumberFormat="1"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0" xfId="64" applyFont="1" applyFill="1" applyBorder="1" applyAlignment="1">
      <alignment horizontal="left" vertical="center"/>
      <protection/>
    </xf>
    <xf numFmtId="0" fontId="16" fillId="0" borderId="21" xfId="0" applyFont="1" applyFill="1" applyBorder="1" applyAlignment="1">
      <alignment horizontal="left" vertical="center" wrapText="1"/>
    </xf>
    <xf numFmtId="0" fontId="15" fillId="0" borderId="23" xfId="0" applyFont="1" applyFill="1" applyBorder="1" applyAlignment="1">
      <alignment vertical="center"/>
    </xf>
    <xf numFmtId="0" fontId="19" fillId="0" borderId="24" xfId="0" applyFont="1" applyFill="1" applyBorder="1" applyAlignment="1">
      <alignment vertical="center" wrapText="1"/>
    </xf>
    <xf numFmtId="0" fontId="16" fillId="0" borderId="22" xfId="0" applyFont="1" applyFill="1" applyBorder="1" applyAlignment="1">
      <alignment vertical="center" wrapText="1"/>
    </xf>
    <xf numFmtId="0" fontId="16" fillId="0" borderId="0" xfId="0" applyFont="1" applyFill="1" applyBorder="1" applyAlignment="1">
      <alignment/>
    </xf>
    <xf numFmtId="0" fontId="15" fillId="0" borderId="23" xfId="0" applyFont="1" applyFill="1" applyBorder="1" applyAlignment="1">
      <alignment/>
    </xf>
    <xf numFmtId="49" fontId="15" fillId="0" borderId="23" xfId="0" applyNumberFormat="1" applyFont="1" applyFill="1" applyBorder="1" applyAlignment="1">
      <alignment horizontal="left" vertical="center" wrapText="1"/>
    </xf>
    <xf numFmtId="0" fontId="15" fillId="0" borderId="20" xfId="64" applyFont="1" applyFill="1" applyBorder="1" applyAlignment="1">
      <alignment horizontal="left"/>
      <protection/>
    </xf>
    <xf numFmtId="49" fontId="15" fillId="0" borderId="19" xfId="0" applyNumberFormat="1" applyFont="1" applyFill="1" applyBorder="1" applyAlignment="1">
      <alignment horizontal="left"/>
    </xf>
    <xf numFmtId="49" fontId="15" fillId="33" borderId="19" xfId="0" applyNumberFormat="1" applyFont="1" applyFill="1" applyBorder="1" applyAlignment="1">
      <alignment horizontal="left"/>
    </xf>
    <xf numFmtId="0" fontId="16" fillId="33" borderId="20" xfId="0" applyFont="1" applyFill="1" applyBorder="1" applyAlignment="1">
      <alignment horizontal="left" wrapText="1"/>
    </xf>
    <xf numFmtId="0" fontId="16" fillId="33" borderId="20" xfId="0" applyFont="1" applyFill="1" applyBorder="1" applyAlignment="1">
      <alignment vertical="center"/>
    </xf>
    <xf numFmtId="0" fontId="16" fillId="33" borderId="20" xfId="64" applyFont="1" applyFill="1" applyBorder="1" applyAlignment="1">
      <alignment horizontal="left"/>
      <protection/>
    </xf>
    <xf numFmtId="0" fontId="16" fillId="33" borderId="0" xfId="0" applyFont="1" applyFill="1" applyAlignment="1">
      <alignment/>
    </xf>
    <xf numFmtId="0" fontId="16" fillId="33" borderId="20" xfId="0" applyFont="1" applyFill="1" applyBorder="1" applyAlignment="1">
      <alignment/>
    </xf>
    <xf numFmtId="49" fontId="15" fillId="0" borderId="19" xfId="0" applyNumberFormat="1" applyFont="1" applyFill="1" applyBorder="1" applyAlignment="1">
      <alignment horizontal="left" vertical="center"/>
    </xf>
    <xf numFmtId="49" fontId="15" fillId="0" borderId="20" xfId="0" applyNumberFormat="1" applyFont="1" applyFill="1" applyBorder="1" applyAlignment="1">
      <alignment horizontal="center" wrapText="1"/>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0" fontId="16" fillId="0" borderId="26" xfId="0" applyFont="1" applyFill="1" applyBorder="1" applyAlignment="1">
      <alignment vertical="center"/>
    </xf>
    <xf numFmtId="0" fontId="16" fillId="0" borderId="26" xfId="64" applyFont="1" applyFill="1" applyBorder="1" applyAlignment="1">
      <alignment horizontal="left" vertical="center"/>
      <protection/>
    </xf>
    <xf numFmtId="0" fontId="15" fillId="0" borderId="27" xfId="64" applyFont="1" applyFill="1" applyBorder="1" applyAlignment="1">
      <alignment horizontal="left" vertical="center"/>
      <protection/>
    </xf>
    <xf numFmtId="49" fontId="15" fillId="33" borderId="23" xfId="0" applyNumberFormat="1" applyFont="1" applyFill="1" applyBorder="1" applyAlignment="1">
      <alignment horizontal="left" vertical="center" wrapText="1"/>
    </xf>
    <xf numFmtId="0" fontId="16" fillId="33" borderId="20" xfId="64" applyFont="1" applyFill="1" applyBorder="1" applyAlignment="1">
      <alignment horizontal="left" vertical="center"/>
      <protection/>
    </xf>
    <xf numFmtId="0" fontId="16" fillId="33" borderId="0" xfId="0" applyFont="1" applyFill="1" applyAlignment="1">
      <alignment vertical="center"/>
    </xf>
    <xf numFmtId="49" fontId="15" fillId="0" borderId="17" xfId="0" applyNumberFormat="1" applyFont="1" applyFill="1" applyBorder="1" applyAlignment="1">
      <alignment horizontal="left" vertical="center"/>
    </xf>
    <xf numFmtId="0" fontId="16" fillId="0" borderId="27" xfId="64" applyFont="1" applyFill="1" applyBorder="1" applyAlignment="1">
      <alignment horizontal="left" vertical="center"/>
      <protection/>
    </xf>
    <xf numFmtId="49" fontId="15" fillId="0" borderId="28"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0" fontId="16" fillId="0" borderId="30" xfId="64" applyFont="1" applyFill="1" applyBorder="1" applyAlignment="1">
      <alignment horizontal="left" vertical="center"/>
      <protection/>
    </xf>
    <xf numFmtId="49" fontId="15" fillId="0" borderId="31" xfId="0" applyNumberFormat="1" applyFont="1" applyFill="1" applyBorder="1" applyAlignment="1">
      <alignment horizontal="center" vertical="center" wrapText="1"/>
    </xf>
    <xf numFmtId="49" fontId="15" fillId="0" borderId="32" xfId="0" applyNumberFormat="1" applyFont="1" applyFill="1" applyBorder="1" applyAlignment="1">
      <alignment horizontal="center" vertical="center" wrapText="1"/>
    </xf>
    <xf numFmtId="0" fontId="16" fillId="0" borderId="32" xfId="0" applyFont="1" applyFill="1" applyBorder="1" applyAlignment="1">
      <alignment vertical="center"/>
    </xf>
    <xf numFmtId="0" fontId="16" fillId="0" borderId="32" xfId="64" applyFont="1" applyFill="1" applyBorder="1" applyAlignment="1">
      <alignment horizontal="left" vertical="center"/>
      <protection/>
    </xf>
    <xf numFmtId="49" fontId="15" fillId="0" borderId="33"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0" fontId="16" fillId="0" borderId="34" xfId="0" applyFont="1" applyFill="1" applyBorder="1" applyAlignment="1">
      <alignment vertical="center"/>
    </xf>
    <xf numFmtId="0" fontId="16" fillId="0" borderId="34" xfId="64" applyFont="1" applyFill="1" applyBorder="1" applyAlignment="1">
      <alignment horizontal="left" vertical="center"/>
      <protection/>
    </xf>
    <xf numFmtId="49" fontId="15" fillId="0" borderId="35"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0" fontId="16" fillId="0" borderId="10" xfId="0" applyFont="1" applyFill="1" applyBorder="1" applyAlignment="1">
      <alignment vertical="center"/>
    </xf>
    <xf numFmtId="0" fontId="16" fillId="0" borderId="37" xfId="64" applyFont="1" applyFill="1" applyBorder="1" applyAlignment="1">
      <alignment horizontal="left" vertical="center"/>
      <protection/>
    </xf>
    <xf numFmtId="49" fontId="15" fillId="0" borderId="38" xfId="0" applyNumberFormat="1" applyFont="1" applyFill="1" applyBorder="1" applyAlignment="1">
      <alignment horizontal="center" vertical="center" wrapText="1"/>
    </xf>
    <xf numFmtId="0" fontId="16" fillId="0" borderId="15" xfId="64" applyFont="1" applyFill="1" applyBorder="1" applyAlignment="1">
      <alignment horizontal="left" vertical="center"/>
      <protection/>
    </xf>
    <xf numFmtId="49" fontId="15" fillId="0" borderId="15" xfId="0" applyNumberFormat="1" applyFont="1" applyFill="1" applyBorder="1" applyAlignment="1">
      <alignment horizontal="center" vertical="center" wrapText="1"/>
    </xf>
    <xf numFmtId="0" fontId="16" fillId="0" borderId="15" xfId="0" applyFont="1" applyFill="1" applyBorder="1" applyAlignment="1">
      <alignment vertical="center"/>
    </xf>
    <xf numFmtId="49" fontId="15" fillId="0" borderId="39" xfId="0" applyNumberFormat="1" applyFont="1" applyFill="1" applyBorder="1" applyAlignment="1">
      <alignment horizontal="center" vertical="center" wrapText="1"/>
    </xf>
    <xf numFmtId="0" fontId="16" fillId="0" borderId="40" xfId="64" applyFont="1" applyFill="1" applyBorder="1" applyAlignment="1">
      <alignment horizontal="left" vertical="center"/>
      <protection/>
    </xf>
    <xf numFmtId="0" fontId="16" fillId="0" borderId="15" xfId="0" applyFont="1" applyFill="1" applyBorder="1" applyAlignment="1">
      <alignment vertical="center" wrapText="1"/>
    </xf>
    <xf numFmtId="49" fontId="15" fillId="0" borderId="41"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0" fontId="16" fillId="0" borderId="42" xfId="0" applyFont="1" applyFill="1" applyBorder="1" applyAlignment="1">
      <alignment vertical="center"/>
    </xf>
    <xf numFmtId="0" fontId="16" fillId="0" borderId="42" xfId="64" applyFont="1" applyFill="1" applyBorder="1" applyAlignment="1">
      <alignment horizontal="left" vertical="center"/>
      <protection/>
    </xf>
    <xf numFmtId="0" fontId="15" fillId="0" borderId="25" xfId="0" applyFont="1" applyFill="1" applyBorder="1" applyAlignment="1">
      <alignment/>
    </xf>
    <xf numFmtId="0" fontId="16" fillId="0" borderId="26" xfId="0" applyFont="1" applyFill="1" applyBorder="1" applyAlignment="1">
      <alignment horizontal="left" wrapText="1"/>
    </xf>
    <xf numFmtId="49" fontId="16" fillId="0" borderId="26" xfId="60" applyNumberFormat="1" applyFont="1" applyFill="1" applyBorder="1" applyAlignment="1">
      <alignment horizontal="left"/>
      <protection/>
    </xf>
    <xf numFmtId="0" fontId="16" fillId="0" borderId="19" xfId="0" applyFont="1" applyFill="1" applyBorder="1" applyAlignment="1">
      <alignment/>
    </xf>
    <xf numFmtId="49" fontId="15" fillId="0" borderId="17" xfId="0" applyNumberFormat="1" applyFont="1" applyFill="1" applyBorder="1" applyAlignment="1">
      <alignment horizontal="left"/>
    </xf>
    <xf numFmtId="49" fontId="15" fillId="0" borderId="18" xfId="0" applyNumberFormat="1" applyFont="1" applyFill="1" applyBorder="1" applyAlignment="1">
      <alignment horizontal="center" wrapText="1"/>
    </xf>
    <xf numFmtId="0" fontId="16" fillId="0" borderId="18" xfId="64" applyFont="1" applyFill="1" applyBorder="1" applyAlignment="1">
      <alignment horizontal="left"/>
      <protection/>
    </xf>
    <xf numFmtId="49" fontId="15" fillId="0" borderId="25" xfId="0" applyNumberFormat="1" applyFont="1" applyFill="1" applyBorder="1" applyAlignment="1">
      <alignment horizontal="left"/>
    </xf>
    <xf numFmtId="0" fontId="15" fillId="0" borderId="15" xfId="64" applyFont="1" applyFill="1" applyBorder="1" applyAlignment="1">
      <alignment horizontal="left" vertical="center"/>
      <protection/>
    </xf>
    <xf numFmtId="49" fontId="15" fillId="0" borderId="43" xfId="0" applyNumberFormat="1" applyFont="1" applyFill="1" applyBorder="1" applyAlignment="1">
      <alignment horizontal="center" vertical="center" wrapText="1"/>
    </xf>
    <xf numFmtId="0" fontId="16" fillId="0" borderId="44" xfId="64" applyFont="1" applyFill="1" applyBorder="1" applyAlignment="1">
      <alignment horizontal="left" vertical="center"/>
      <protection/>
    </xf>
    <xf numFmtId="49" fontId="15" fillId="0" borderId="45" xfId="0" applyNumberFormat="1" applyFont="1" applyFill="1" applyBorder="1" applyAlignment="1">
      <alignment horizontal="center" vertical="center" wrapText="1"/>
    </xf>
    <xf numFmtId="49" fontId="15" fillId="0" borderId="46" xfId="0" applyNumberFormat="1" applyFont="1" applyFill="1" applyBorder="1" applyAlignment="1">
      <alignment horizontal="center" vertical="center" wrapText="1"/>
    </xf>
    <xf numFmtId="0" fontId="16" fillId="0" borderId="46" xfId="0" applyFont="1" applyFill="1" applyBorder="1" applyAlignment="1">
      <alignment vertical="center"/>
    </xf>
    <xf numFmtId="0" fontId="16" fillId="0" borderId="46" xfId="64" applyFont="1" applyFill="1" applyBorder="1" applyAlignment="1">
      <alignment horizontal="left" vertical="center"/>
      <protection/>
    </xf>
    <xf numFmtId="0" fontId="16" fillId="0" borderId="0" xfId="64" applyFont="1" applyFill="1" applyBorder="1" applyAlignment="1">
      <alignment/>
      <protection/>
    </xf>
    <xf numFmtId="0" fontId="16" fillId="0" borderId="0" xfId="64" applyFont="1" applyFill="1" applyBorder="1">
      <alignment/>
      <protection/>
    </xf>
    <xf numFmtId="49" fontId="16" fillId="0" borderId="0" xfId="64" applyNumberFormat="1" applyFont="1" applyFill="1" applyBorder="1" applyAlignment="1">
      <alignment horizontal="left" vertical="center" wrapText="1"/>
      <protection/>
    </xf>
    <xf numFmtId="0" fontId="15" fillId="0" borderId="0" xfId="64" applyFont="1" applyFill="1" applyBorder="1" applyAlignment="1">
      <alignment/>
      <protection/>
    </xf>
    <xf numFmtId="0" fontId="16" fillId="0" borderId="0" xfId="62" applyFont="1" applyFill="1" applyBorder="1">
      <alignment/>
      <protection/>
    </xf>
    <xf numFmtId="0" fontId="16" fillId="0" borderId="0" xfId="64" applyFont="1" applyFill="1" applyBorder="1" applyAlignment="1">
      <alignment vertical="center"/>
      <protection/>
    </xf>
    <xf numFmtId="0" fontId="16" fillId="0" borderId="0" xfId="0" applyFont="1" applyFill="1" applyBorder="1" applyAlignment="1">
      <alignment vertical="center"/>
    </xf>
    <xf numFmtId="49" fontId="16" fillId="0" borderId="0" xfId="64" applyNumberFormat="1" applyFont="1" applyFill="1" applyAlignment="1">
      <alignment vertical="center" wrapText="1"/>
      <protection/>
    </xf>
    <xf numFmtId="0" fontId="16" fillId="0" borderId="0" xfId="62" applyFont="1" applyFill="1">
      <alignment/>
      <protection/>
    </xf>
    <xf numFmtId="0" fontId="15" fillId="0" borderId="10" xfId="64" applyFont="1" applyFill="1" applyBorder="1" applyAlignment="1">
      <alignment horizontal="left"/>
      <protection/>
    </xf>
    <xf numFmtId="1" fontId="16" fillId="0" borderId="0" xfId="62" applyNumberFormat="1" applyFont="1" applyFill="1">
      <alignment/>
      <protection/>
    </xf>
    <xf numFmtId="0" fontId="16" fillId="0" borderId="0" xfId="62" applyFont="1" applyFill="1" applyAlignment="1">
      <alignment/>
      <protection/>
    </xf>
    <xf numFmtId="0" fontId="16" fillId="0" borderId="0" xfId="0" applyFont="1" applyFill="1" applyAlignment="1">
      <alignment horizontal="left"/>
    </xf>
    <xf numFmtId="0" fontId="16" fillId="0" borderId="0" xfId="0" applyFont="1" applyFill="1" applyAlignment="1">
      <alignment/>
    </xf>
    <xf numFmtId="0" fontId="16" fillId="0" borderId="20" xfId="0" applyFont="1" applyFill="1" applyBorder="1" applyAlignment="1">
      <alignment horizontal="left" vertical="center" wrapText="1"/>
    </xf>
    <xf numFmtId="0" fontId="16" fillId="0" borderId="22" xfId="0" applyFont="1" applyFill="1" applyBorder="1" applyAlignment="1">
      <alignment horizontal="left" wrapText="1"/>
    </xf>
    <xf numFmtId="0" fontId="16" fillId="0" borderId="20" xfId="0" applyFont="1" applyFill="1" applyBorder="1" applyAlignment="1">
      <alignment horizontal="left"/>
    </xf>
    <xf numFmtId="0" fontId="16" fillId="0" borderId="20" xfId="64" applyFont="1" applyFill="1" applyBorder="1" applyAlignment="1">
      <alignment/>
      <protection/>
    </xf>
    <xf numFmtId="49" fontId="15" fillId="32" borderId="47" xfId="60" applyNumberFormat="1" applyFont="1" applyFill="1" applyBorder="1" applyAlignment="1">
      <alignment horizontal="left"/>
      <protection/>
    </xf>
    <xf numFmtId="1" fontId="16" fillId="0" borderId="48" xfId="60" applyNumberFormat="1" applyFont="1" applyFill="1" applyBorder="1" applyAlignment="1">
      <alignment horizontal="center" vertical="center" wrapText="1"/>
      <protection/>
    </xf>
    <xf numFmtId="49" fontId="15" fillId="32" borderId="14" xfId="60" applyNumberFormat="1" applyFont="1" applyFill="1" applyBorder="1" applyAlignment="1">
      <alignment vertical="center"/>
      <protection/>
    </xf>
    <xf numFmtId="49" fontId="15" fillId="0" borderId="18" xfId="60" applyNumberFormat="1" applyFont="1" applyFill="1" applyBorder="1" applyAlignment="1">
      <alignment vertical="center"/>
      <protection/>
    </xf>
    <xf numFmtId="0" fontId="15" fillId="0" borderId="20" xfId="0" applyFont="1" applyFill="1" applyBorder="1" applyAlignment="1">
      <alignment/>
    </xf>
    <xf numFmtId="0" fontId="15" fillId="0" borderId="20" xfId="64" applyFont="1" applyFill="1" applyBorder="1" applyAlignment="1">
      <alignment vertical="center"/>
      <protection/>
    </xf>
    <xf numFmtId="0" fontId="16" fillId="0" borderId="19" xfId="64" applyFont="1" applyFill="1" applyBorder="1" applyAlignment="1">
      <alignment horizontal="left" indent="2"/>
      <protection/>
    </xf>
    <xf numFmtId="0" fontId="16" fillId="0" borderId="20" xfId="64" applyFont="1" applyFill="1" applyBorder="1" applyAlignment="1">
      <alignment horizontal="left" indent="2"/>
      <protection/>
    </xf>
    <xf numFmtId="0" fontId="15" fillId="0" borderId="19" xfId="64" applyFont="1" applyFill="1" applyBorder="1" applyAlignment="1">
      <alignment/>
      <protection/>
    </xf>
    <xf numFmtId="0" fontId="16" fillId="0" borderId="20" xfId="64" applyFont="1" applyFill="1" applyBorder="1" applyAlignment="1">
      <alignment horizontal="left" indent="4"/>
      <protection/>
    </xf>
    <xf numFmtId="0" fontId="16" fillId="0" borderId="19" xfId="0" applyNumberFormat="1" applyFont="1" applyFill="1" applyBorder="1" applyAlignment="1">
      <alignment horizontal="center"/>
    </xf>
    <xf numFmtId="49" fontId="16" fillId="0" borderId="20" xfId="0" applyNumberFormat="1" applyFont="1" applyFill="1" applyBorder="1" applyAlignment="1">
      <alignment horizontal="left"/>
    </xf>
    <xf numFmtId="1" fontId="15" fillId="0" borderId="20" xfId="60" applyNumberFormat="1" applyFont="1" applyFill="1" applyBorder="1" applyAlignment="1">
      <alignment/>
      <protection/>
    </xf>
    <xf numFmtId="1" fontId="16" fillId="0" borderId="20" xfId="60" applyNumberFormat="1" applyFont="1" applyFill="1" applyBorder="1" applyAlignment="1">
      <alignment/>
      <protection/>
    </xf>
    <xf numFmtId="0" fontId="15" fillId="0" borderId="20" xfId="0" applyFont="1" applyFill="1" applyBorder="1" applyAlignment="1">
      <alignment horizontal="left"/>
    </xf>
    <xf numFmtId="0" fontId="16" fillId="0" borderId="19" xfId="0" applyFont="1" applyFill="1" applyBorder="1" applyAlignment="1">
      <alignment/>
    </xf>
    <xf numFmtId="0" fontId="16" fillId="0" borderId="20" xfId="0" applyNumberFormat="1" applyFont="1" applyFill="1" applyBorder="1" applyAlignment="1">
      <alignment/>
    </xf>
    <xf numFmtId="0" fontId="16" fillId="0" borderId="23" xfId="0" applyNumberFormat="1" applyFont="1" applyFill="1" applyBorder="1" applyAlignment="1">
      <alignment horizontal="center" vertical="center"/>
    </xf>
    <xf numFmtId="0" fontId="16" fillId="0" borderId="24" xfId="0" applyFont="1" applyFill="1" applyBorder="1" applyAlignment="1">
      <alignment horizontal="left" vertical="center"/>
    </xf>
    <xf numFmtId="0" fontId="16" fillId="0" borderId="22" xfId="0" applyFont="1" applyFill="1" applyBorder="1" applyAlignment="1">
      <alignment vertical="center"/>
    </xf>
    <xf numFmtId="0" fontId="16" fillId="0" borderId="22" xfId="0" applyFont="1" applyFill="1" applyBorder="1" applyAlignment="1">
      <alignment horizontal="left"/>
    </xf>
    <xf numFmtId="0" fontId="16" fillId="0" borderId="23" xfId="0" applyFont="1" applyFill="1" applyBorder="1" applyAlignment="1">
      <alignment vertical="center"/>
    </xf>
    <xf numFmtId="0" fontId="16" fillId="0" borderId="20" xfId="0" applyFont="1" applyFill="1" applyBorder="1" applyAlignment="1">
      <alignment horizontal="left" vertical="center"/>
    </xf>
    <xf numFmtId="0" fontId="16" fillId="0" borderId="19" xfId="0" applyFont="1" applyFill="1" applyBorder="1" applyAlignment="1">
      <alignment horizontal="left" indent="3"/>
    </xf>
    <xf numFmtId="0" fontId="16" fillId="0" borderId="20" xfId="64" applyFont="1" applyFill="1" applyBorder="1" applyAlignment="1">
      <alignment horizontal="left" indent="6"/>
      <protection/>
    </xf>
    <xf numFmtId="0" fontId="15" fillId="0" borderId="20" xfId="64" applyFont="1" applyFill="1" applyBorder="1" applyAlignment="1">
      <alignment horizontal="left" indent="2"/>
      <protection/>
    </xf>
    <xf numFmtId="0" fontId="16" fillId="0" borderId="19" xfId="64" applyFont="1" applyFill="1" applyBorder="1" applyAlignment="1">
      <alignment/>
      <protection/>
    </xf>
    <xf numFmtId="0" fontId="16" fillId="0" borderId="20" xfId="64" applyFont="1" applyFill="1" applyBorder="1" applyAlignment="1">
      <alignment horizontal="left" indent="3"/>
      <protection/>
    </xf>
    <xf numFmtId="0" fontId="16" fillId="0" borderId="49" xfId="64" applyFont="1" applyFill="1" applyBorder="1" applyAlignment="1">
      <alignment horizontal="left" vertical="center"/>
      <protection/>
    </xf>
    <xf numFmtId="0" fontId="16" fillId="0" borderId="19" xfId="0" applyFont="1" applyFill="1" applyBorder="1" applyAlignment="1">
      <alignment vertical="center"/>
    </xf>
    <xf numFmtId="0" fontId="16" fillId="0" borderId="25" xfId="0" applyFont="1" applyFill="1" applyBorder="1" applyAlignment="1">
      <alignment vertical="center"/>
    </xf>
    <xf numFmtId="49" fontId="15" fillId="0" borderId="20" xfId="60" applyNumberFormat="1" applyFont="1" applyFill="1" applyBorder="1" applyAlignment="1">
      <alignment vertical="center"/>
      <protection/>
    </xf>
    <xf numFmtId="0" fontId="16" fillId="0" borderId="19" xfId="64" applyFont="1" applyFill="1" applyBorder="1" applyAlignment="1">
      <alignment horizontal="left" vertical="center"/>
      <protection/>
    </xf>
    <xf numFmtId="0" fontId="16" fillId="0" borderId="50" xfId="0" applyFont="1" applyFill="1" applyBorder="1" applyAlignment="1">
      <alignment vertical="center"/>
    </xf>
    <xf numFmtId="0" fontId="16" fillId="0" borderId="0" xfId="64" applyFont="1" applyFill="1" applyBorder="1" applyAlignment="1">
      <alignment horizontal="left"/>
      <protection/>
    </xf>
    <xf numFmtId="49" fontId="16" fillId="0" borderId="0" xfId="64" applyNumberFormat="1" applyFont="1" applyFill="1" applyAlignment="1">
      <alignment horizontal="left" wrapText="1"/>
      <protection/>
    </xf>
    <xf numFmtId="49" fontId="16" fillId="0" borderId="0" xfId="64" applyNumberFormat="1" applyFont="1" applyFill="1" applyAlignment="1">
      <alignment horizontal="left" vertical="center" wrapText="1"/>
      <protection/>
    </xf>
    <xf numFmtId="0" fontId="15" fillId="0" borderId="0" xfId="64" applyFont="1" applyFill="1" applyAlignment="1">
      <alignment/>
      <protection/>
    </xf>
    <xf numFmtId="0" fontId="16" fillId="0" borderId="0" xfId="60" applyFont="1" applyFill="1" applyBorder="1" applyAlignment="1">
      <alignment/>
      <protection/>
    </xf>
    <xf numFmtId="0" fontId="15" fillId="0" borderId="0" xfId="61" applyFont="1">
      <alignment/>
      <protection/>
    </xf>
    <xf numFmtId="0" fontId="15" fillId="0" borderId="0" xfId="59" applyFont="1">
      <alignment/>
      <protection/>
    </xf>
    <xf numFmtId="0" fontId="16" fillId="0" borderId="0" xfId="59" applyFont="1">
      <alignment/>
      <protection/>
    </xf>
    <xf numFmtId="0" fontId="16" fillId="0" borderId="0" xfId="0" applyFont="1" applyAlignment="1">
      <alignment/>
    </xf>
    <xf numFmtId="0" fontId="15" fillId="0" borderId="0" xfId="0" applyFont="1" applyAlignment="1">
      <alignment/>
    </xf>
    <xf numFmtId="0" fontId="16" fillId="0" borderId="0" xfId="61" applyFont="1">
      <alignment/>
      <protection/>
    </xf>
    <xf numFmtId="1" fontId="16" fillId="0" borderId="0" xfId="61" applyNumberFormat="1" applyFont="1">
      <alignment/>
      <protection/>
    </xf>
    <xf numFmtId="1" fontId="15" fillId="0" borderId="0" xfId="61" applyNumberFormat="1" applyFont="1" applyAlignment="1">
      <alignment horizontal="center"/>
      <protection/>
    </xf>
    <xf numFmtId="1" fontId="16" fillId="0" borderId="0" xfId="61" applyNumberFormat="1" applyFont="1" applyAlignment="1">
      <alignment horizontal="center"/>
      <protection/>
    </xf>
    <xf numFmtId="0" fontId="15" fillId="32" borderId="51" xfId="0" applyFont="1" applyFill="1" applyBorder="1" applyAlignment="1">
      <alignment horizontal="left"/>
    </xf>
    <xf numFmtId="0" fontId="16" fillId="32" borderId="52" xfId="0" applyFont="1" applyFill="1" applyBorder="1" applyAlignment="1">
      <alignment horizontal="center"/>
    </xf>
    <xf numFmtId="0" fontId="16" fillId="32" borderId="52" xfId="0" applyFont="1" applyFill="1" applyBorder="1" applyAlignment="1">
      <alignment horizontal="center" wrapText="1"/>
    </xf>
    <xf numFmtId="49" fontId="15" fillId="32" borderId="52" xfId="60" applyNumberFormat="1" applyFont="1" applyFill="1" applyBorder="1" applyAlignment="1">
      <alignment horizontal="left"/>
      <protection/>
    </xf>
    <xf numFmtId="0" fontId="15" fillId="0" borderId="25" xfId="0" applyFont="1" applyFill="1" applyBorder="1" applyAlignment="1">
      <alignment horizontal="left" vertical="center"/>
    </xf>
    <xf numFmtId="0" fontId="15" fillId="0" borderId="38" xfId="0" applyFont="1" applyFill="1" applyBorder="1" applyAlignment="1">
      <alignment horizontal="left" vertical="center"/>
    </xf>
    <xf numFmtId="0" fontId="16" fillId="0" borderId="15" xfId="0" applyFont="1" applyFill="1" applyBorder="1" applyAlignment="1">
      <alignment horizontal="left" vertical="center" wrapText="1"/>
    </xf>
    <xf numFmtId="0" fontId="15" fillId="0" borderId="28" xfId="0" applyFont="1" applyFill="1" applyBorder="1" applyAlignment="1">
      <alignment horizontal="left" vertical="center"/>
    </xf>
    <xf numFmtId="0" fontId="16" fillId="0" borderId="53" xfId="0" applyFont="1" applyFill="1" applyBorder="1" applyAlignment="1">
      <alignment vertical="center"/>
    </xf>
    <xf numFmtId="0" fontId="16" fillId="0" borderId="53" xfId="0" applyFont="1" applyFill="1" applyBorder="1" applyAlignment="1">
      <alignment horizontal="left" vertical="center" wrapText="1"/>
    </xf>
    <xf numFmtId="0" fontId="15" fillId="0" borderId="54" xfId="0" applyFont="1" applyFill="1" applyBorder="1" applyAlignment="1">
      <alignment horizontal="left" vertical="center"/>
    </xf>
    <xf numFmtId="0" fontId="16" fillId="0" borderId="55" xfId="0" applyFont="1" applyFill="1" applyBorder="1" applyAlignment="1">
      <alignment vertical="center"/>
    </xf>
    <xf numFmtId="0" fontId="16" fillId="0" borderId="55" xfId="0" applyFont="1" applyFill="1" applyBorder="1" applyAlignment="1">
      <alignment horizontal="left" vertical="center" wrapText="1"/>
    </xf>
    <xf numFmtId="0" fontId="16" fillId="0" borderId="56" xfId="64" applyFont="1" applyFill="1" applyBorder="1" applyAlignment="1">
      <alignment horizontal="left" vertical="center"/>
      <protection/>
    </xf>
    <xf numFmtId="0" fontId="15" fillId="0" borderId="29" xfId="0" applyFont="1" applyFill="1" applyBorder="1" applyAlignment="1">
      <alignment horizontal="left" vertical="center"/>
    </xf>
    <xf numFmtId="0" fontId="16" fillId="0" borderId="30" xfId="0" applyFont="1" applyFill="1" applyBorder="1" applyAlignment="1">
      <alignment vertical="center"/>
    </xf>
    <xf numFmtId="0" fontId="16" fillId="0" borderId="30" xfId="0" applyFont="1" applyFill="1" applyBorder="1" applyAlignment="1">
      <alignment horizontal="left" vertical="center" wrapText="1"/>
    </xf>
    <xf numFmtId="1" fontId="16" fillId="32" borderId="57" xfId="61" applyNumberFormat="1" applyFont="1" applyFill="1" applyBorder="1">
      <alignment/>
      <protection/>
    </xf>
    <xf numFmtId="0" fontId="15" fillId="0" borderId="58" xfId="0" applyFont="1" applyBorder="1" applyAlignment="1">
      <alignment/>
    </xf>
    <xf numFmtId="0" fontId="15" fillId="0" borderId="23" xfId="61" applyFont="1" applyBorder="1">
      <alignment/>
      <protection/>
    </xf>
    <xf numFmtId="0" fontId="16" fillId="0" borderId="24" xfId="61" applyFont="1" applyBorder="1">
      <alignment/>
      <protection/>
    </xf>
    <xf numFmtId="0" fontId="21" fillId="0" borderId="22" xfId="64" applyFont="1" applyBorder="1" applyAlignment="1">
      <alignment horizontal="left" indent="2"/>
      <protection/>
    </xf>
    <xf numFmtId="0" fontId="16" fillId="0" borderId="20" xfId="64" applyFont="1" applyBorder="1" applyAlignment="1">
      <alignment horizontal="left" vertical="center"/>
      <protection/>
    </xf>
    <xf numFmtId="0" fontId="22" fillId="0" borderId="23" xfId="64" applyFont="1" applyBorder="1" applyAlignment="1">
      <alignment horizontal="left" indent="2"/>
      <protection/>
    </xf>
    <xf numFmtId="1" fontId="16" fillId="0" borderId="22" xfId="61" applyNumberFormat="1" applyFont="1" applyBorder="1">
      <alignment/>
      <protection/>
    </xf>
    <xf numFmtId="0" fontId="16" fillId="0" borderId="23" xfId="61" applyFont="1" applyBorder="1">
      <alignment/>
      <protection/>
    </xf>
    <xf numFmtId="0" fontId="16" fillId="0" borderId="24" xfId="64" applyFont="1" applyBorder="1" applyAlignment="1">
      <alignment/>
      <protection/>
    </xf>
    <xf numFmtId="0" fontId="15" fillId="0" borderId="24" xfId="0" applyFont="1" applyFill="1" applyBorder="1" applyAlignment="1">
      <alignment vertical="center"/>
    </xf>
    <xf numFmtId="0" fontId="16" fillId="0" borderId="22" xfId="0" applyFont="1" applyFill="1" applyBorder="1" applyAlignment="1">
      <alignment horizontal="center" vertical="center"/>
    </xf>
    <xf numFmtId="0" fontId="15" fillId="0" borderId="23" xfId="0" applyFont="1" applyFill="1" applyBorder="1" applyAlignment="1">
      <alignment horizontal="left" vertical="center"/>
    </xf>
    <xf numFmtId="0" fontId="16" fillId="0" borderId="24" xfId="0" applyFont="1" applyFill="1" applyBorder="1" applyAlignment="1">
      <alignment vertical="center"/>
    </xf>
    <xf numFmtId="49" fontId="16" fillId="0" borderId="22" xfId="0" applyNumberFormat="1" applyFont="1" applyFill="1" applyBorder="1" applyAlignment="1">
      <alignment horizontal="left" vertical="center"/>
    </xf>
    <xf numFmtId="0" fontId="15" fillId="0" borderId="20" xfId="64" applyFont="1" applyBorder="1" applyAlignment="1">
      <alignment horizontal="left" vertical="center"/>
      <protection/>
    </xf>
    <xf numFmtId="0" fontId="16" fillId="0" borderId="24" xfId="0" applyFont="1" applyFill="1" applyBorder="1" applyAlignment="1">
      <alignment horizontal="left"/>
    </xf>
    <xf numFmtId="49" fontId="16" fillId="0" borderId="24" xfId="0" applyNumberFormat="1" applyFont="1" applyFill="1" applyBorder="1" applyAlignment="1">
      <alignment horizontal="left" vertical="center"/>
    </xf>
    <xf numFmtId="0" fontId="16" fillId="0" borderId="22" xfId="0" applyFont="1" applyFill="1" applyBorder="1" applyAlignment="1">
      <alignment horizontal="left" vertical="center"/>
    </xf>
    <xf numFmtId="0" fontId="15" fillId="0" borderId="22" xfId="0" applyFont="1" applyFill="1" applyBorder="1" applyAlignment="1">
      <alignment horizontal="left"/>
    </xf>
    <xf numFmtId="0" fontId="16" fillId="0" borderId="22" xfId="0" applyFont="1" applyFill="1" applyBorder="1" applyAlignment="1">
      <alignment/>
    </xf>
    <xf numFmtId="0" fontId="22" fillId="0" borderId="23" xfId="64" applyFont="1" applyFill="1" applyBorder="1" applyAlignment="1">
      <alignment horizontal="left" indent="2"/>
      <protection/>
    </xf>
    <xf numFmtId="0" fontId="16" fillId="0" borderId="24" xfId="0" applyFont="1" applyFill="1" applyBorder="1" applyAlignment="1">
      <alignment/>
    </xf>
    <xf numFmtId="0" fontId="15" fillId="0" borderId="23" xfId="64" applyFont="1" applyBorder="1" applyAlignment="1">
      <alignment/>
      <protection/>
    </xf>
    <xf numFmtId="1" fontId="16" fillId="0" borderId="20" xfId="64" applyNumberFormat="1" applyFont="1" applyFill="1" applyBorder="1" applyAlignment="1">
      <alignment horizontal="left"/>
      <protection/>
    </xf>
    <xf numFmtId="0" fontId="16" fillId="0" borderId="20" xfId="64" applyFont="1" applyBorder="1" applyAlignment="1">
      <alignment horizontal="left"/>
      <protection/>
    </xf>
    <xf numFmtId="0" fontId="22" fillId="0" borderId="59" xfId="64" applyFont="1" applyBorder="1" applyAlignment="1">
      <alignment horizontal="left" indent="2"/>
      <protection/>
    </xf>
    <xf numFmtId="0" fontId="16" fillId="0" borderId="60" xfId="61" applyFont="1" applyBorder="1">
      <alignment/>
      <protection/>
    </xf>
    <xf numFmtId="1" fontId="16" fillId="0" borderId="58" xfId="61" applyNumberFormat="1" applyFont="1" applyBorder="1">
      <alignment/>
      <protection/>
    </xf>
    <xf numFmtId="0" fontId="16" fillId="0" borderId="20" xfId="0" applyNumberFormat="1" applyFont="1" applyFill="1" applyBorder="1" applyAlignment="1">
      <alignment horizontal="left" vertical="center"/>
    </xf>
    <xf numFmtId="1" fontId="16" fillId="0" borderId="20" xfId="61" applyNumberFormat="1" applyFont="1" applyBorder="1" applyAlignment="1">
      <alignment horizontal="left"/>
      <protection/>
    </xf>
    <xf numFmtId="1" fontId="16" fillId="0" borderId="22" xfId="61" applyNumberFormat="1" applyFont="1" applyBorder="1" applyAlignment="1">
      <alignment horizontal="left" indent="2"/>
      <protection/>
    </xf>
    <xf numFmtId="0" fontId="16" fillId="0" borderId="23" xfId="61" applyFont="1" applyFill="1" applyBorder="1">
      <alignment/>
      <protection/>
    </xf>
    <xf numFmtId="0" fontId="16" fillId="0" borderId="24" xfId="61" applyFont="1" applyFill="1" applyBorder="1">
      <alignment/>
      <protection/>
    </xf>
    <xf numFmtId="1" fontId="16" fillId="0" borderId="22" xfId="61" applyNumberFormat="1" applyFont="1" applyFill="1" applyBorder="1" applyAlignment="1">
      <alignment horizontal="left" indent="2"/>
      <protection/>
    </xf>
    <xf numFmtId="1" fontId="16" fillId="0" borderId="20" xfId="61" applyNumberFormat="1" applyFont="1" applyFill="1" applyBorder="1" applyAlignment="1">
      <alignment horizontal="left"/>
      <protection/>
    </xf>
    <xf numFmtId="1" fontId="16" fillId="0" borderId="22" xfId="61" applyNumberFormat="1" applyFont="1" applyFill="1" applyBorder="1" applyAlignment="1">
      <alignment/>
      <protection/>
    </xf>
    <xf numFmtId="1" fontId="15" fillId="0" borderId="20" xfId="61" applyNumberFormat="1" applyFont="1" applyFill="1" applyBorder="1" applyAlignment="1">
      <alignment horizontal="left"/>
      <protection/>
    </xf>
    <xf numFmtId="1" fontId="16" fillId="0" borderId="22" xfId="61" applyNumberFormat="1" applyFont="1" applyFill="1" applyBorder="1">
      <alignment/>
      <protection/>
    </xf>
    <xf numFmtId="0" fontId="16" fillId="0" borderId="23" xfId="64" applyFont="1" applyFill="1" applyBorder="1" applyAlignment="1">
      <alignment horizontal="left" vertical="center"/>
      <protection/>
    </xf>
    <xf numFmtId="0" fontId="16" fillId="0" borderId="24" xfId="64" applyFont="1" applyFill="1" applyBorder="1" applyAlignment="1">
      <alignment vertical="center"/>
      <protection/>
    </xf>
    <xf numFmtId="0" fontId="16" fillId="0" borderId="22" xfId="64" applyFont="1" applyFill="1" applyBorder="1" applyAlignment="1">
      <alignment horizontal="left" vertical="center"/>
      <protection/>
    </xf>
    <xf numFmtId="0" fontId="15" fillId="0" borderId="19" xfId="64" applyFont="1" applyBorder="1" applyAlignment="1">
      <alignment/>
      <protection/>
    </xf>
    <xf numFmtId="0" fontId="15" fillId="0" borderId="20" xfId="61" applyFont="1" applyBorder="1">
      <alignment/>
      <protection/>
    </xf>
    <xf numFmtId="1" fontId="15" fillId="0" borderId="20" xfId="61" applyNumberFormat="1" applyFont="1" applyBorder="1">
      <alignment/>
      <protection/>
    </xf>
    <xf numFmtId="1" fontId="15" fillId="0" borderId="19" xfId="61" applyNumberFormat="1" applyFont="1" applyFill="1" applyBorder="1">
      <alignment/>
      <protection/>
    </xf>
    <xf numFmtId="0" fontId="15" fillId="0" borderId="20" xfId="0" applyFont="1" applyFill="1" applyBorder="1" applyAlignment="1">
      <alignment/>
    </xf>
    <xf numFmtId="1" fontId="15" fillId="0" borderId="20" xfId="61" applyNumberFormat="1" applyFont="1" applyFill="1" applyBorder="1">
      <alignment/>
      <protection/>
    </xf>
    <xf numFmtId="0" fontId="22" fillId="0" borderId="19" xfId="64" applyFont="1" applyFill="1" applyBorder="1" applyAlignment="1">
      <alignment horizontal="left" indent="2"/>
      <protection/>
    </xf>
    <xf numFmtId="0" fontId="16" fillId="0" borderId="20" xfId="61" applyFont="1" applyFill="1" applyBorder="1">
      <alignment/>
      <protection/>
    </xf>
    <xf numFmtId="1" fontId="16" fillId="0" borderId="20" xfId="61" applyNumberFormat="1" applyFont="1" applyFill="1" applyBorder="1">
      <alignment/>
      <protection/>
    </xf>
    <xf numFmtId="0" fontId="16" fillId="0" borderId="20" xfId="61" applyFont="1" applyBorder="1">
      <alignment/>
      <protection/>
    </xf>
    <xf numFmtId="1" fontId="16" fillId="0" borderId="20" xfId="61" applyNumberFormat="1" applyFont="1" applyBorder="1">
      <alignment/>
      <protection/>
    </xf>
    <xf numFmtId="0" fontId="15" fillId="0" borderId="22" xfId="0" applyFont="1" applyFill="1" applyBorder="1" applyAlignment="1">
      <alignment horizontal="left" vertical="center"/>
    </xf>
    <xf numFmtId="0" fontId="16" fillId="0" borderId="24" xfId="64" applyFont="1" applyFill="1" applyBorder="1" applyAlignment="1">
      <alignment horizontal="left" vertical="center"/>
      <protection/>
    </xf>
    <xf numFmtId="0" fontId="16" fillId="34" borderId="20" xfId="0" applyFont="1" applyFill="1" applyBorder="1" applyAlignment="1">
      <alignment horizontal="left"/>
    </xf>
    <xf numFmtId="0" fontId="16" fillId="0" borderId="60" xfId="0" applyFont="1" applyFill="1" applyBorder="1" applyAlignment="1">
      <alignment horizontal="left"/>
    </xf>
    <xf numFmtId="0" fontId="16" fillId="0" borderId="58" xfId="0" applyFont="1" applyFill="1" applyBorder="1" applyAlignment="1">
      <alignment/>
    </xf>
    <xf numFmtId="0" fontId="16" fillId="0" borderId="22" xfId="64" applyFont="1" applyFill="1" applyBorder="1" applyAlignment="1">
      <alignment horizontal="left" indent="6"/>
      <protection/>
    </xf>
    <xf numFmtId="0" fontId="15" fillId="0" borderId="23" xfId="64" applyFont="1" applyFill="1" applyBorder="1" applyAlignment="1">
      <alignment/>
      <protection/>
    </xf>
    <xf numFmtId="0" fontId="15" fillId="0" borderId="24" xfId="64" applyFont="1" applyFill="1" applyBorder="1" applyAlignment="1">
      <alignment horizontal="left" indent="2"/>
      <protection/>
    </xf>
    <xf numFmtId="0" fontId="15" fillId="0" borderId="22" xfId="64" applyFont="1" applyFill="1" applyBorder="1" applyAlignment="1">
      <alignment horizontal="left" indent="2"/>
      <protection/>
    </xf>
    <xf numFmtId="0" fontId="16" fillId="0" borderId="50" xfId="64" applyFont="1" applyFill="1" applyBorder="1" applyAlignment="1">
      <alignment/>
      <protection/>
    </xf>
    <xf numFmtId="0" fontId="16" fillId="0" borderId="61" xfId="61" applyFont="1" applyFill="1" applyBorder="1">
      <alignment/>
      <protection/>
    </xf>
    <xf numFmtId="1" fontId="16" fillId="0" borderId="62" xfId="61" applyNumberFormat="1" applyFont="1" applyFill="1" applyBorder="1">
      <alignment/>
      <protection/>
    </xf>
    <xf numFmtId="1" fontId="16" fillId="0" borderId="46" xfId="61" applyNumberFormat="1" applyFont="1" applyFill="1" applyBorder="1" applyAlignment="1">
      <alignment horizontal="left"/>
      <protection/>
    </xf>
    <xf numFmtId="0" fontId="16" fillId="0" borderId="0" xfId="61" applyFont="1" applyFill="1" applyBorder="1">
      <alignment/>
      <protection/>
    </xf>
    <xf numFmtId="1" fontId="16" fillId="0" borderId="0" xfId="61" applyNumberFormat="1" applyFont="1" applyFill="1" applyBorder="1">
      <alignment/>
      <protection/>
    </xf>
    <xf numFmtId="1" fontId="16" fillId="0" borderId="0" xfId="61" applyNumberFormat="1" applyFont="1" applyFill="1" applyBorder="1" applyAlignment="1">
      <alignment horizontal="left"/>
      <protection/>
    </xf>
    <xf numFmtId="0" fontId="16" fillId="0" borderId="0" xfId="62" applyFont="1">
      <alignment/>
      <protection/>
    </xf>
    <xf numFmtId="0" fontId="16" fillId="0" borderId="0" xfId="60" applyFont="1" applyBorder="1" applyAlignment="1">
      <alignment/>
      <protection/>
    </xf>
    <xf numFmtId="1" fontId="16" fillId="0" borderId="0" xfId="62" applyNumberFormat="1" applyFont="1">
      <alignment/>
      <protection/>
    </xf>
    <xf numFmtId="3" fontId="15" fillId="0" borderId="38" xfId="0" applyNumberFormat="1" applyFont="1" applyFill="1" applyBorder="1" applyAlignment="1">
      <alignment vertical="center"/>
    </xf>
    <xf numFmtId="0" fontId="16" fillId="0" borderId="15" xfId="64" applyFont="1" applyFill="1" applyBorder="1" applyAlignment="1">
      <alignment vertical="center"/>
      <protection/>
    </xf>
    <xf numFmtId="0" fontId="16" fillId="0" borderId="22" xfId="0" applyFont="1" applyBorder="1" applyAlignment="1">
      <alignment vertical="center" wrapText="1"/>
    </xf>
    <xf numFmtId="0" fontId="16" fillId="33" borderId="20"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0" xfId="0" applyFont="1" applyFill="1" applyBorder="1" applyAlignment="1">
      <alignment vertical="center" wrapText="1"/>
    </xf>
    <xf numFmtId="0" fontId="16" fillId="0" borderId="20" xfId="64" applyFont="1" applyFill="1" applyBorder="1" applyAlignment="1">
      <alignment horizontal="left" vertical="center" wrapText="1"/>
      <protection/>
    </xf>
    <xf numFmtId="0" fontId="15" fillId="0" borderId="19" xfId="0" applyFont="1" applyFill="1" applyBorder="1" applyAlignment="1">
      <alignment horizontal="left" vertical="center"/>
    </xf>
    <xf numFmtId="0" fontId="15" fillId="0" borderId="0" xfId="64" applyFont="1" applyFill="1" applyAlignment="1">
      <alignment vertical="center"/>
      <protection/>
    </xf>
    <xf numFmtId="0" fontId="16" fillId="0" borderId="0" xfId="64" applyFont="1" applyFill="1" applyAlignment="1">
      <alignment vertical="center"/>
      <protection/>
    </xf>
    <xf numFmtId="0" fontId="16" fillId="0" borderId="0" xfId="66" applyFont="1" applyFill="1" applyBorder="1" applyAlignment="1">
      <alignment vertical="center"/>
      <protection/>
    </xf>
    <xf numFmtId="0" fontId="16" fillId="0" borderId="0" xfId="66" applyFont="1" applyFill="1" applyAlignment="1">
      <alignment vertical="center"/>
      <protection/>
    </xf>
    <xf numFmtId="0" fontId="15" fillId="0" borderId="0" xfId="64" applyFont="1" applyFill="1" applyAlignment="1">
      <alignment horizontal="left" vertical="center"/>
      <protection/>
    </xf>
    <xf numFmtId="0" fontId="16" fillId="0" borderId="0" xfId="64" applyFont="1" applyFill="1" applyBorder="1" applyAlignment="1">
      <alignment horizontal="center" vertical="center"/>
      <protection/>
    </xf>
    <xf numFmtId="0" fontId="15" fillId="0" borderId="0" xfId="64" applyFont="1" applyFill="1" applyBorder="1" applyAlignment="1">
      <alignment horizontal="center" vertical="center"/>
      <protection/>
    </xf>
    <xf numFmtId="0" fontId="15" fillId="0" borderId="20" xfId="0" applyFont="1" applyFill="1" applyBorder="1" applyAlignment="1">
      <alignment vertical="center"/>
    </xf>
    <xf numFmtId="0" fontId="15" fillId="33" borderId="20" xfId="0" applyFont="1" applyFill="1" applyBorder="1" applyAlignment="1">
      <alignment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center" vertical="center" wrapText="1"/>
    </xf>
    <xf numFmtId="49" fontId="16" fillId="0" borderId="20" xfId="64" applyNumberFormat="1" applyFont="1" applyFill="1" applyBorder="1" applyAlignment="1">
      <alignment horizontal="left" vertical="center"/>
      <protection/>
    </xf>
    <xf numFmtId="176" fontId="16" fillId="34" borderId="20" xfId="64" applyNumberFormat="1" applyFont="1" applyFill="1" applyBorder="1" applyAlignment="1">
      <alignment horizontal="left" vertical="center"/>
      <protection/>
    </xf>
    <xf numFmtId="0" fontId="16" fillId="34" borderId="0" xfId="0" applyFont="1" applyFill="1" applyAlignment="1">
      <alignment vertical="center"/>
    </xf>
    <xf numFmtId="0" fontId="23" fillId="0" borderId="20" xfId="64" applyFont="1" applyFill="1" applyBorder="1" applyAlignment="1">
      <alignment vertical="center"/>
      <protection/>
    </xf>
    <xf numFmtId="0" fontId="16" fillId="0" borderId="15" xfId="64" applyFont="1" applyFill="1" applyBorder="1" applyAlignment="1" quotePrefix="1">
      <alignment horizontal="left" vertical="center"/>
      <protection/>
    </xf>
    <xf numFmtId="177" fontId="16" fillId="0" borderId="20" xfId="64" applyNumberFormat="1" applyFont="1" applyFill="1" applyBorder="1" applyAlignment="1">
      <alignment horizontal="left" vertical="center"/>
      <protection/>
    </xf>
    <xf numFmtId="0" fontId="18" fillId="0" borderId="20" xfId="0" applyFont="1" applyFill="1" applyBorder="1" applyAlignment="1">
      <alignment vertical="center"/>
    </xf>
    <xf numFmtId="14" fontId="16" fillId="0" borderId="20" xfId="64" applyNumberFormat="1" applyFont="1" applyFill="1" applyBorder="1" applyAlignment="1">
      <alignment horizontal="left" vertical="center"/>
      <protection/>
    </xf>
    <xf numFmtId="0" fontId="23" fillId="0" borderId="20" xfId="0" applyFont="1" applyFill="1" applyBorder="1" applyAlignment="1">
      <alignment vertical="center"/>
    </xf>
    <xf numFmtId="49" fontId="16" fillId="0" borderId="20" xfId="0" applyNumberFormat="1" applyFont="1" applyFill="1" applyBorder="1" applyAlignment="1">
      <alignment horizontal="left" vertical="center"/>
    </xf>
    <xf numFmtId="3" fontId="17" fillId="0" borderId="19" xfId="0" applyNumberFormat="1" applyFont="1" applyFill="1" applyBorder="1" applyAlignment="1">
      <alignment vertical="center"/>
    </xf>
    <xf numFmtId="0" fontId="16" fillId="33" borderId="20" xfId="64" applyFont="1" applyFill="1" applyBorder="1" applyAlignment="1">
      <alignment vertical="center"/>
      <protection/>
    </xf>
    <xf numFmtId="3" fontId="18" fillId="0" borderId="19" xfId="0" applyNumberFormat="1" applyFont="1" applyFill="1" applyBorder="1" applyAlignment="1">
      <alignment vertical="center"/>
    </xf>
    <xf numFmtId="3" fontId="16" fillId="0" borderId="19" xfId="0" applyNumberFormat="1" applyFont="1" applyFill="1" applyBorder="1" applyAlignment="1">
      <alignment vertical="center"/>
    </xf>
    <xf numFmtId="1" fontId="16" fillId="0" borderId="20" xfId="63" applyNumberFormat="1" applyFont="1" applyFill="1" applyBorder="1" applyAlignment="1">
      <alignment vertical="center"/>
      <protection/>
    </xf>
    <xf numFmtId="1" fontId="16" fillId="0" borderId="21" xfId="63" applyNumberFormat="1" applyFont="1" applyFill="1" applyBorder="1" applyAlignment="1">
      <alignment horizontal="left" vertical="center" wrapText="1"/>
      <protection/>
    </xf>
    <xf numFmtId="1" fontId="16" fillId="0" borderId="22" xfId="63" applyNumberFormat="1" applyFont="1" applyFill="1" applyBorder="1" applyAlignment="1">
      <alignment horizontal="left" vertical="center" wrapText="1"/>
      <protection/>
    </xf>
    <xf numFmtId="49" fontId="16" fillId="0" borderId="19" xfId="0" applyNumberFormat="1" applyFont="1" applyFill="1" applyBorder="1" applyAlignment="1">
      <alignment horizontal="left" vertical="center"/>
    </xf>
    <xf numFmtId="0" fontId="16" fillId="0" borderId="20" xfId="0" applyNumberFormat="1" applyFont="1" applyFill="1" applyBorder="1" applyAlignment="1">
      <alignment wrapText="1"/>
    </xf>
    <xf numFmtId="3" fontId="15" fillId="33" borderId="19" xfId="0" applyNumberFormat="1" applyFont="1" applyFill="1" applyBorder="1" applyAlignment="1">
      <alignment vertical="center"/>
    </xf>
    <xf numFmtId="0" fontId="16" fillId="33" borderId="20" xfId="0" applyFont="1" applyFill="1" applyBorder="1" applyAlignment="1">
      <alignment wrapText="1"/>
    </xf>
    <xf numFmtId="0" fontId="16" fillId="33" borderId="0" xfId="0" applyFont="1" applyFill="1" applyBorder="1" applyAlignment="1">
      <alignment/>
    </xf>
    <xf numFmtId="0" fontId="15" fillId="33" borderId="19" xfId="0" applyFont="1" applyFill="1" applyBorder="1" applyAlignment="1">
      <alignment vertical="center"/>
    </xf>
    <xf numFmtId="0" fontId="16" fillId="33" borderId="21" xfId="0" applyFont="1" applyFill="1" applyBorder="1" applyAlignment="1">
      <alignment vertical="center" wrapText="1"/>
    </xf>
    <xf numFmtId="0" fontId="16" fillId="33" borderId="20" xfId="58" applyFont="1" applyFill="1" applyBorder="1" applyAlignment="1">
      <alignment wrapText="1"/>
      <protection/>
    </xf>
    <xf numFmtId="0" fontId="19" fillId="0" borderId="20" xfId="0" applyFont="1" applyFill="1" applyBorder="1" applyAlignment="1">
      <alignment/>
    </xf>
    <xf numFmtId="0" fontId="16" fillId="0" borderId="24" xfId="0" applyFont="1" applyFill="1" applyBorder="1" applyAlignment="1">
      <alignment vertical="center" wrapText="1"/>
    </xf>
    <xf numFmtId="0" fontId="15" fillId="0" borderId="31" xfId="0" applyFont="1" applyFill="1" applyBorder="1" applyAlignment="1">
      <alignment vertical="center"/>
    </xf>
    <xf numFmtId="0" fontId="16" fillId="33" borderId="0" xfId="0" applyFont="1" applyFill="1" applyBorder="1" applyAlignment="1">
      <alignment vertical="center"/>
    </xf>
    <xf numFmtId="0" fontId="16" fillId="33" borderId="0" xfId="64" applyFont="1" applyFill="1" applyBorder="1" applyAlignment="1">
      <alignment horizontal="center" vertical="center"/>
      <protection/>
    </xf>
    <xf numFmtId="0" fontId="16" fillId="0" borderId="32" xfId="0" applyFont="1" applyFill="1" applyBorder="1" applyAlignment="1">
      <alignment vertical="center" wrapText="1"/>
    </xf>
    <xf numFmtId="0" fontId="16" fillId="0" borderId="21" xfId="0" applyFont="1" applyFill="1" applyBorder="1" applyAlignment="1">
      <alignment vertical="center" wrapText="1"/>
    </xf>
    <xf numFmtId="49" fontId="15" fillId="33" borderId="19" xfId="0" applyNumberFormat="1" applyFont="1" applyFill="1" applyBorder="1" applyAlignment="1">
      <alignment horizontal="left" vertical="center"/>
    </xf>
    <xf numFmtId="49" fontId="15" fillId="0" borderId="17" xfId="0" applyNumberFormat="1" applyFont="1" applyFill="1" applyBorder="1" applyAlignment="1">
      <alignment horizontal="center" vertical="center" wrapText="1"/>
    </xf>
    <xf numFmtId="0" fontId="16" fillId="0" borderId="18" xfId="64" applyFont="1" applyFill="1" applyBorder="1" applyAlignment="1">
      <alignment horizontal="left" vertical="center"/>
      <protection/>
    </xf>
    <xf numFmtId="0" fontId="15" fillId="32" borderId="14" xfId="64" applyFont="1" applyFill="1" applyBorder="1" applyAlignment="1">
      <alignment horizontal="left" vertical="center"/>
      <protection/>
    </xf>
    <xf numFmtId="0" fontId="15" fillId="0" borderId="0" xfId="0" applyFont="1" applyFill="1" applyAlignment="1">
      <alignment vertical="center"/>
    </xf>
    <xf numFmtId="1" fontId="15" fillId="0" borderId="20" xfId="63" applyNumberFormat="1" applyFont="1" applyFill="1" applyBorder="1" applyAlignment="1">
      <alignment vertical="center"/>
      <protection/>
    </xf>
    <xf numFmtId="3" fontId="15" fillId="0" borderId="20" xfId="0" applyNumberFormat="1" applyFont="1" applyFill="1" applyBorder="1" applyAlignment="1">
      <alignment vertical="center"/>
    </xf>
    <xf numFmtId="0" fontId="16" fillId="0" borderId="20" xfId="58" applyFont="1" applyFill="1" applyBorder="1" applyAlignment="1">
      <alignment wrapText="1"/>
      <protection/>
    </xf>
    <xf numFmtId="0" fontId="15" fillId="33" borderId="23" xfId="0" applyFont="1" applyFill="1" applyBorder="1" applyAlignment="1">
      <alignment vertical="center"/>
    </xf>
    <xf numFmtId="49" fontId="15" fillId="0" borderId="63" xfId="0" applyNumberFormat="1" applyFont="1" applyFill="1" applyBorder="1" applyAlignment="1">
      <alignment horizontal="left" vertical="center"/>
    </xf>
    <xf numFmtId="0" fontId="16" fillId="0" borderId="64" xfId="0" applyFont="1" applyFill="1" applyBorder="1" applyAlignment="1">
      <alignment horizontal="left" vertical="center" wrapText="1"/>
    </xf>
    <xf numFmtId="0" fontId="16" fillId="0" borderId="64" xfId="0" applyFont="1" applyFill="1" applyBorder="1" applyAlignment="1">
      <alignment vertical="center"/>
    </xf>
    <xf numFmtId="0" fontId="16" fillId="0" borderId="0" xfId="64" applyFont="1" applyFill="1" applyBorder="1" applyAlignment="1">
      <alignment horizontal="left" vertical="center"/>
      <protection/>
    </xf>
    <xf numFmtId="0" fontId="15" fillId="0" borderId="0" xfId="64" applyFont="1" applyFill="1" applyBorder="1" applyAlignment="1">
      <alignment vertical="center"/>
      <protection/>
    </xf>
    <xf numFmtId="0" fontId="15" fillId="0" borderId="0" xfId="64" applyFont="1" applyFill="1" applyBorder="1" applyAlignment="1">
      <alignment horizontal="left" vertical="center"/>
      <protection/>
    </xf>
    <xf numFmtId="0" fontId="15" fillId="0" borderId="65" xfId="64" applyFont="1" applyFill="1" applyBorder="1" applyAlignment="1">
      <alignment horizontal="left" vertical="center"/>
      <protection/>
    </xf>
    <xf numFmtId="0" fontId="16" fillId="0" borderId="12" xfId="64" applyFont="1" applyFill="1" applyBorder="1" applyAlignment="1">
      <alignment vertical="center"/>
      <protection/>
    </xf>
    <xf numFmtId="0" fontId="16" fillId="0" borderId="12" xfId="64" applyFont="1" applyFill="1" applyBorder="1" applyAlignment="1">
      <alignment horizontal="center" vertical="center"/>
      <protection/>
    </xf>
    <xf numFmtId="0" fontId="15" fillId="0" borderId="12" xfId="64" applyFont="1" applyFill="1" applyBorder="1" applyAlignment="1">
      <alignment horizontal="center" vertical="center"/>
      <protection/>
    </xf>
    <xf numFmtId="0" fontId="15" fillId="0" borderId="18" xfId="64" applyFont="1" applyFill="1" applyBorder="1" applyAlignment="1">
      <alignment horizontal="left" vertical="center"/>
      <protection/>
    </xf>
    <xf numFmtId="0" fontId="16" fillId="0" borderId="23" xfId="0" applyFont="1" applyFill="1" applyBorder="1" applyAlignment="1">
      <alignment horizontal="center" vertical="center"/>
    </xf>
    <xf numFmtId="49" fontId="15" fillId="0" borderId="23" xfId="0" applyNumberFormat="1" applyFont="1" applyFill="1" applyBorder="1" applyAlignment="1">
      <alignment vertical="center"/>
    </xf>
    <xf numFmtId="49" fontId="16" fillId="0" borderId="24" xfId="0" applyNumberFormat="1" applyFont="1" applyFill="1" applyBorder="1" applyAlignment="1">
      <alignment vertical="center"/>
    </xf>
    <xf numFmtId="0" fontId="16" fillId="0" borderId="23" xfId="0" applyNumberFormat="1" applyFont="1" applyFill="1" applyBorder="1" applyAlignment="1">
      <alignment horizontal="fill" vertical="center" wrapText="1"/>
    </xf>
    <xf numFmtId="0" fontId="16" fillId="0" borderId="24" xfId="0" applyFont="1" applyFill="1" applyBorder="1" applyAlignment="1">
      <alignment horizontal="center" vertical="center"/>
    </xf>
    <xf numFmtId="0" fontId="16" fillId="35" borderId="23" xfId="64" applyFont="1" applyFill="1" applyBorder="1" applyAlignment="1">
      <alignment horizontal="left" vertical="center"/>
      <protection/>
    </xf>
    <xf numFmtId="0" fontId="16" fillId="35" borderId="20" xfId="64" applyFont="1" applyFill="1" applyBorder="1" applyAlignment="1">
      <alignment horizontal="left" vertical="center"/>
      <protection/>
    </xf>
    <xf numFmtId="0" fontId="16" fillId="35" borderId="0" xfId="0" applyFont="1" applyFill="1" applyAlignment="1">
      <alignment vertical="center"/>
    </xf>
    <xf numFmtId="0" fontId="16" fillId="0" borderId="23" xfId="0" applyFont="1" applyFill="1" applyBorder="1" applyAlignment="1">
      <alignment vertical="center" wrapText="1"/>
    </xf>
    <xf numFmtId="0" fontId="16" fillId="0" borderId="23" xfId="0" applyFont="1" applyFill="1" applyBorder="1" applyAlignment="1">
      <alignment horizontal="left" vertical="center"/>
    </xf>
    <xf numFmtId="0" fontId="17" fillId="0" borderId="23" xfId="0" applyFont="1" applyFill="1" applyBorder="1" applyAlignment="1">
      <alignment horizontal="left" vertical="center"/>
    </xf>
    <xf numFmtId="0" fontId="15" fillId="0" borderId="23" xfId="64" applyFont="1" applyFill="1" applyBorder="1" applyAlignment="1">
      <alignment vertical="center"/>
      <protection/>
    </xf>
    <xf numFmtId="0" fontId="15" fillId="0" borderId="24" xfId="64" applyFont="1" applyFill="1" applyBorder="1" applyAlignment="1">
      <alignment horizontal="left" vertical="center"/>
      <protection/>
    </xf>
    <xf numFmtId="0" fontId="15" fillId="0" borderId="22" xfId="64" applyFont="1" applyFill="1" applyBorder="1" applyAlignment="1">
      <alignment horizontal="left" vertical="center"/>
      <protection/>
    </xf>
    <xf numFmtId="0" fontId="16" fillId="0" borderId="49" xfId="0" applyFont="1" applyFill="1" applyBorder="1" applyAlignment="1">
      <alignment vertical="center"/>
    </xf>
    <xf numFmtId="0" fontId="16" fillId="0" borderId="66" xfId="0" applyFont="1" applyFill="1" applyBorder="1" applyAlignment="1">
      <alignment vertical="center"/>
    </xf>
    <xf numFmtId="0" fontId="16" fillId="0" borderId="67" xfId="0" applyFont="1" applyFill="1" applyBorder="1" applyAlignment="1">
      <alignment vertical="center"/>
    </xf>
    <xf numFmtId="0" fontId="15" fillId="0" borderId="23" xfId="64" applyFont="1" applyFill="1" applyBorder="1" applyAlignment="1">
      <alignment horizontal="left" vertical="center"/>
      <protection/>
    </xf>
    <xf numFmtId="0" fontId="16" fillId="0" borderId="49" xfId="64" applyFont="1" applyFill="1" applyBorder="1" applyAlignment="1">
      <alignment horizontal="left" vertical="center" wrapText="1"/>
      <protection/>
    </xf>
    <xf numFmtId="0" fontId="20" fillId="0" borderId="0" xfId="64" applyFont="1" applyFill="1" applyBorder="1" applyAlignment="1">
      <alignment vertical="center"/>
      <protection/>
    </xf>
    <xf numFmtId="0" fontId="15" fillId="0" borderId="0" xfId="64" applyFont="1" applyFill="1" applyBorder="1" applyAlignment="1">
      <alignment horizontal="left"/>
      <protection/>
    </xf>
    <xf numFmtId="3" fontId="16" fillId="0" borderId="0" xfId="59" applyNumberFormat="1" applyFont="1">
      <alignment/>
      <protection/>
    </xf>
    <xf numFmtId="3" fontId="16" fillId="0" borderId="0" xfId="0" applyNumberFormat="1" applyFont="1" applyAlignment="1">
      <alignment/>
    </xf>
    <xf numFmtId="3" fontId="16" fillId="0" borderId="0" xfId="0" applyNumberFormat="1" applyFont="1" applyFill="1" applyAlignment="1">
      <alignment/>
    </xf>
    <xf numFmtId="3" fontId="16" fillId="0" borderId="0" xfId="61" applyNumberFormat="1" applyFont="1">
      <alignment/>
      <protection/>
    </xf>
    <xf numFmtId="3" fontId="15" fillId="0" borderId="0" xfId="61" applyNumberFormat="1" applyFont="1" applyAlignment="1">
      <alignment horizontal="center"/>
      <protection/>
    </xf>
    <xf numFmtId="3" fontId="15" fillId="0" borderId="0" xfId="61" applyNumberFormat="1" applyFont="1" applyFill="1" applyAlignment="1">
      <alignment horizontal="center"/>
      <protection/>
    </xf>
    <xf numFmtId="3" fontId="16" fillId="0" borderId="0" xfId="61" applyNumberFormat="1" applyFont="1" applyAlignment="1">
      <alignment horizontal="center"/>
      <protection/>
    </xf>
    <xf numFmtId="3" fontId="16" fillId="0" borderId="0" xfId="64" applyNumberFormat="1" applyFont="1" applyFill="1">
      <alignment/>
      <protection/>
    </xf>
    <xf numFmtId="3" fontId="16" fillId="0" borderId="0" xfId="64" applyNumberFormat="1" applyFont="1" applyFill="1" applyAlignment="1">
      <alignment horizontal="center"/>
      <protection/>
    </xf>
    <xf numFmtId="3" fontId="15" fillId="0" borderId="0" xfId="64" applyNumberFormat="1" applyFont="1" applyFill="1" applyBorder="1" applyAlignment="1">
      <alignment horizontal="center"/>
      <protection/>
    </xf>
    <xf numFmtId="3" fontId="16" fillId="0" borderId="16" xfId="0" applyNumberFormat="1" applyFont="1" applyBorder="1" applyAlignment="1">
      <alignment horizontal="center" vertical="center"/>
    </xf>
    <xf numFmtId="3" fontId="16" fillId="0" borderId="16" xfId="60" applyNumberFormat="1" applyFont="1" applyFill="1" applyBorder="1" applyAlignment="1">
      <alignment horizontal="center" vertical="center" wrapText="1"/>
      <protection/>
    </xf>
    <xf numFmtId="3" fontId="16" fillId="0" borderId="48" xfId="60" applyNumberFormat="1" applyFont="1" applyFill="1" applyBorder="1" applyAlignment="1">
      <alignment horizontal="center" vertical="center" wrapText="1"/>
      <protection/>
    </xf>
    <xf numFmtId="3" fontId="16" fillId="32" borderId="52" xfId="0" applyNumberFormat="1" applyFont="1" applyFill="1" applyBorder="1" applyAlignment="1">
      <alignment/>
    </xf>
    <xf numFmtId="3" fontId="16" fillId="32" borderId="68" xfId="0" applyNumberFormat="1" applyFont="1" applyFill="1" applyBorder="1" applyAlignment="1">
      <alignment/>
    </xf>
    <xf numFmtId="3" fontId="16" fillId="0" borderId="20" xfId="0" applyNumberFormat="1" applyFont="1" applyFill="1" applyBorder="1" applyAlignment="1">
      <alignment horizontal="center"/>
    </xf>
    <xf numFmtId="3" fontId="16" fillId="0" borderId="69" xfId="0" applyNumberFormat="1" applyFont="1" applyFill="1" applyBorder="1" applyAlignment="1">
      <alignment/>
    </xf>
    <xf numFmtId="3" fontId="16" fillId="0" borderId="26" xfId="0" applyNumberFormat="1" applyFont="1" applyFill="1" applyBorder="1" applyAlignment="1">
      <alignment horizontal="center"/>
    </xf>
    <xf numFmtId="3" fontId="16" fillId="0" borderId="26" xfId="0" applyNumberFormat="1" applyFont="1" applyFill="1" applyBorder="1" applyAlignment="1">
      <alignment/>
    </xf>
    <xf numFmtId="3" fontId="16" fillId="0" borderId="70" xfId="0" applyNumberFormat="1" applyFont="1" applyFill="1" applyBorder="1" applyAlignment="1">
      <alignment/>
    </xf>
    <xf numFmtId="3" fontId="16" fillId="0" borderId="15" xfId="0" applyNumberFormat="1" applyFont="1" applyFill="1" applyBorder="1" applyAlignment="1">
      <alignment horizontal="center"/>
    </xf>
    <xf numFmtId="3" fontId="16" fillId="0" borderId="15" xfId="0" applyNumberFormat="1" applyFont="1" applyFill="1" applyBorder="1" applyAlignment="1">
      <alignment/>
    </xf>
    <xf numFmtId="3" fontId="16" fillId="0" borderId="71" xfId="0" applyNumberFormat="1" applyFont="1" applyFill="1" applyBorder="1" applyAlignment="1">
      <alignment/>
    </xf>
    <xf numFmtId="3" fontId="16" fillId="0" borderId="72" xfId="0" applyNumberFormat="1" applyFont="1" applyFill="1" applyBorder="1" applyAlignment="1">
      <alignment horizontal="center"/>
    </xf>
    <xf numFmtId="3" fontId="16" fillId="0" borderId="27" xfId="0" applyNumberFormat="1" applyFont="1" applyFill="1" applyBorder="1" applyAlignment="1">
      <alignment/>
    </xf>
    <xf numFmtId="3" fontId="16" fillId="0" borderId="73" xfId="0" applyNumberFormat="1" applyFont="1" applyFill="1" applyBorder="1" applyAlignment="1">
      <alignment/>
    </xf>
    <xf numFmtId="3" fontId="16" fillId="0" borderId="56" xfId="0" applyNumberFormat="1" applyFont="1" applyFill="1" applyBorder="1" applyAlignment="1">
      <alignment horizontal="center"/>
    </xf>
    <xf numFmtId="3" fontId="16" fillId="0" borderId="56" xfId="0" applyNumberFormat="1" applyFont="1" applyFill="1" applyBorder="1" applyAlignment="1">
      <alignment/>
    </xf>
    <xf numFmtId="3" fontId="16" fillId="0" borderId="55" xfId="0" applyNumberFormat="1" applyFont="1" applyFill="1" applyBorder="1" applyAlignment="1">
      <alignment horizontal="center"/>
    </xf>
    <xf numFmtId="3" fontId="16" fillId="0" borderId="74" xfId="0" applyNumberFormat="1" applyFont="1" applyFill="1" applyBorder="1" applyAlignment="1">
      <alignment/>
    </xf>
    <xf numFmtId="3" fontId="16" fillId="0" borderId="30" xfId="0" applyNumberFormat="1" applyFont="1" applyFill="1" applyBorder="1" applyAlignment="1">
      <alignment horizontal="center"/>
    </xf>
    <xf numFmtId="3" fontId="16" fillId="32" borderId="57" xfId="0" applyNumberFormat="1" applyFont="1" applyFill="1" applyBorder="1" applyAlignment="1">
      <alignment/>
    </xf>
    <xf numFmtId="3" fontId="16" fillId="32" borderId="75" xfId="0" applyNumberFormat="1" applyFont="1" applyFill="1" applyBorder="1" applyAlignment="1">
      <alignment/>
    </xf>
    <xf numFmtId="3" fontId="16" fillId="0" borderId="18" xfId="0" applyNumberFormat="1" applyFont="1" applyBorder="1" applyAlignment="1">
      <alignment/>
    </xf>
    <xf numFmtId="3" fontId="16" fillId="0" borderId="76" xfId="0" applyNumberFormat="1" applyFont="1" applyBorder="1" applyAlignment="1">
      <alignment/>
    </xf>
    <xf numFmtId="3" fontId="16" fillId="0" borderId="20" xfId="0" applyNumberFormat="1" applyFont="1" applyBorder="1" applyAlignment="1">
      <alignment/>
    </xf>
    <xf numFmtId="3" fontId="16" fillId="0" borderId="69" xfId="0" applyNumberFormat="1" applyFont="1" applyBorder="1" applyAlignment="1">
      <alignment/>
    </xf>
    <xf numFmtId="3" fontId="16" fillId="0" borderId="22" xfId="0" applyNumberFormat="1" applyFont="1" applyBorder="1" applyAlignment="1">
      <alignment/>
    </xf>
    <xf numFmtId="3" fontId="16" fillId="0" borderId="20" xfId="64" applyNumberFormat="1" applyFont="1" applyFill="1" applyBorder="1" applyAlignment="1">
      <alignment vertical="center"/>
      <protection/>
    </xf>
    <xf numFmtId="3" fontId="16" fillId="0" borderId="69" xfId="64" applyNumberFormat="1" applyFont="1" applyFill="1" applyBorder="1" applyAlignment="1">
      <alignment vertical="center"/>
      <protection/>
    </xf>
    <xf numFmtId="3" fontId="16" fillId="0" borderId="22" xfId="64" applyNumberFormat="1" applyFont="1" applyFill="1" applyBorder="1" applyAlignment="1">
      <alignment horizontal="right" vertical="center"/>
      <protection/>
    </xf>
    <xf numFmtId="3" fontId="16" fillId="0" borderId="20" xfId="64" applyNumberFormat="1" applyFont="1" applyFill="1" applyBorder="1" applyAlignment="1">
      <alignment horizontal="right"/>
      <protection/>
    </xf>
    <xf numFmtId="3" fontId="16" fillId="0" borderId="69" xfId="64" applyNumberFormat="1" applyFont="1" applyFill="1" applyBorder="1" applyAlignment="1">
      <alignment horizontal="right"/>
      <protection/>
    </xf>
    <xf numFmtId="3" fontId="16" fillId="0" borderId="20" xfId="0" applyNumberFormat="1" applyFont="1" applyFill="1" applyBorder="1" applyAlignment="1">
      <alignment horizontal="left"/>
    </xf>
    <xf numFmtId="3" fontId="16" fillId="0" borderId="22" xfId="0" applyNumberFormat="1" applyFont="1" applyFill="1" applyBorder="1" applyAlignment="1">
      <alignment horizontal="left"/>
    </xf>
    <xf numFmtId="3" fontId="16" fillId="0" borderId="69" xfId="0" applyNumberFormat="1" applyFont="1" applyFill="1" applyBorder="1" applyAlignment="1">
      <alignment horizontal="left"/>
    </xf>
    <xf numFmtId="3" fontId="16" fillId="0" borderId="22" xfId="0" applyNumberFormat="1" applyFont="1" applyFill="1" applyBorder="1" applyAlignment="1">
      <alignment/>
    </xf>
    <xf numFmtId="3" fontId="16" fillId="0" borderId="46" xfId="0" applyNumberFormat="1" applyFont="1" applyFill="1" applyBorder="1" applyAlignment="1">
      <alignment/>
    </xf>
    <xf numFmtId="3" fontId="16" fillId="0" borderId="77" xfId="0" applyNumberFormat="1" applyFont="1" applyFill="1" applyBorder="1" applyAlignment="1">
      <alignment/>
    </xf>
    <xf numFmtId="3" fontId="16" fillId="0" borderId="20" xfId="64" applyNumberFormat="1" applyFont="1" applyFill="1" applyBorder="1" applyAlignment="1">
      <alignment horizontal="center" vertical="center"/>
      <protection/>
    </xf>
    <xf numFmtId="3" fontId="16" fillId="0" borderId="69" xfId="64" applyNumberFormat="1" applyFont="1" applyFill="1" applyBorder="1" applyAlignment="1">
      <alignment horizontal="center" vertical="center"/>
      <protection/>
    </xf>
    <xf numFmtId="3" fontId="16" fillId="0" borderId="78" xfId="0" applyNumberFormat="1" applyFont="1" applyBorder="1" applyAlignment="1">
      <alignment/>
    </xf>
    <xf numFmtId="3" fontId="16" fillId="0" borderId="0" xfId="0" applyNumberFormat="1" applyFont="1" applyFill="1" applyBorder="1" applyAlignment="1">
      <alignment/>
    </xf>
    <xf numFmtId="3" fontId="16" fillId="0" borderId="0" xfId="62" applyNumberFormat="1" applyFont="1">
      <alignment/>
      <protection/>
    </xf>
    <xf numFmtId="3" fontId="16" fillId="0" borderId="0" xfId="62" applyNumberFormat="1" applyFont="1" applyFill="1">
      <alignment/>
      <protection/>
    </xf>
    <xf numFmtId="3" fontId="15" fillId="0" borderId="0" xfId="64" applyNumberFormat="1" applyFont="1" applyAlignment="1">
      <alignment/>
      <protection/>
    </xf>
    <xf numFmtId="3" fontId="15" fillId="0" borderId="10" xfId="64" applyNumberFormat="1" applyFont="1" applyBorder="1" applyAlignment="1">
      <alignment horizontal="left"/>
      <protection/>
    </xf>
    <xf numFmtId="3" fontId="16" fillId="0" borderId="0" xfId="0" applyNumberFormat="1" applyFont="1" applyAlignment="1">
      <alignment horizontal="left"/>
    </xf>
    <xf numFmtId="3" fontId="16" fillId="0" borderId="0" xfId="0" applyNumberFormat="1" applyFont="1" applyAlignment="1">
      <alignment/>
    </xf>
    <xf numFmtId="3" fontId="16" fillId="0" borderId="30" xfId="0" applyNumberFormat="1" applyFont="1" applyFill="1" applyBorder="1" applyAlignment="1">
      <alignment horizontal="right"/>
    </xf>
    <xf numFmtId="3" fontId="16" fillId="0" borderId="79" xfId="0" applyNumberFormat="1" applyFont="1" applyFill="1" applyBorder="1" applyAlignment="1">
      <alignment horizontal="right"/>
    </xf>
    <xf numFmtId="3" fontId="16" fillId="0" borderId="80" xfId="0" applyNumberFormat="1" applyFont="1" applyBorder="1" applyAlignment="1">
      <alignment/>
    </xf>
    <xf numFmtId="3" fontId="16" fillId="0" borderId="15" xfId="64" applyNumberFormat="1" applyFont="1" applyFill="1" applyBorder="1" applyAlignment="1">
      <alignment horizontal="right"/>
      <protection/>
    </xf>
    <xf numFmtId="3" fontId="16" fillId="0" borderId="71" xfId="64" applyNumberFormat="1" applyFont="1" applyFill="1" applyBorder="1" applyAlignment="1">
      <alignment horizontal="right"/>
      <protection/>
    </xf>
    <xf numFmtId="3" fontId="16" fillId="0" borderId="15" xfId="64" applyNumberFormat="1" applyFont="1" applyFill="1" applyBorder="1" applyAlignment="1">
      <alignment horizontal="right" vertical="center"/>
      <protection/>
    </xf>
    <xf numFmtId="3" fontId="16" fillId="0" borderId="71" xfId="64" applyNumberFormat="1" applyFont="1" applyFill="1" applyBorder="1" applyAlignment="1">
      <alignment horizontal="right" vertical="center"/>
      <protection/>
    </xf>
    <xf numFmtId="3" fontId="16" fillId="0" borderId="15" xfId="64" applyNumberFormat="1" applyFont="1" applyFill="1" applyBorder="1" applyAlignment="1">
      <alignment horizontal="center" vertical="center"/>
      <protection/>
    </xf>
    <xf numFmtId="3" fontId="16" fillId="0" borderId="71" xfId="64" applyNumberFormat="1" applyFont="1" applyFill="1" applyBorder="1" applyAlignment="1">
      <alignment horizontal="center" vertical="center"/>
      <protection/>
    </xf>
    <xf numFmtId="3" fontId="15" fillId="32" borderId="57" xfId="0" applyNumberFormat="1" applyFont="1" applyFill="1" applyBorder="1" applyAlignment="1">
      <alignment/>
    </xf>
    <xf numFmtId="3" fontId="15" fillId="32" borderId="75" xfId="0" applyNumberFormat="1" applyFont="1" applyFill="1" applyBorder="1" applyAlignment="1">
      <alignment/>
    </xf>
    <xf numFmtId="3" fontId="15" fillId="32" borderId="52" xfId="0" applyNumberFormat="1" applyFont="1" applyFill="1" applyBorder="1" applyAlignment="1">
      <alignment/>
    </xf>
    <xf numFmtId="3" fontId="15" fillId="32" borderId="68" xfId="0" applyNumberFormat="1" applyFont="1" applyFill="1" applyBorder="1" applyAlignment="1">
      <alignment/>
    </xf>
    <xf numFmtId="3" fontId="16" fillId="0" borderId="18" xfId="0" applyNumberFormat="1" applyFont="1" applyFill="1" applyBorder="1" applyAlignment="1">
      <alignment/>
    </xf>
    <xf numFmtId="3" fontId="16" fillId="0" borderId="76" xfId="0" applyNumberFormat="1" applyFont="1" applyFill="1" applyBorder="1" applyAlignment="1">
      <alignment/>
    </xf>
    <xf numFmtId="3" fontId="16" fillId="0" borderId="26" xfId="64" applyNumberFormat="1" applyFont="1" applyFill="1" applyBorder="1" applyAlignment="1">
      <alignment vertical="center"/>
      <protection/>
    </xf>
    <xf numFmtId="3" fontId="16" fillId="0" borderId="70" xfId="64" applyNumberFormat="1" applyFont="1" applyFill="1" applyBorder="1" applyAlignment="1">
      <alignment vertical="center"/>
      <protection/>
    </xf>
    <xf numFmtId="3" fontId="16" fillId="0" borderId="20" xfId="64" applyNumberFormat="1" applyFont="1" applyFill="1" applyBorder="1" applyAlignment="1">
      <alignment horizontal="right" vertical="center"/>
      <protection/>
    </xf>
    <xf numFmtId="3" fontId="16" fillId="0" borderId="69" xfId="64" applyNumberFormat="1" applyFont="1" applyFill="1" applyBorder="1" applyAlignment="1">
      <alignment horizontal="right" vertical="center"/>
      <protection/>
    </xf>
    <xf numFmtId="3" fontId="16" fillId="0" borderId="26" xfId="64" applyNumberFormat="1" applyFont="1" applyFill="1" applyBorder="1" applyAlignment="1">
      <alignment horizontal="right" vertical="center"/>
      <protection/>
    </xf>
    <xf numFmtId="3" fontId="16" fillId="0" borderId="46" xfId="64" applyNumberFormat="1" applyFont="1" applyFill="1" applyBorder="1" applyAlignment="1">
      <alignment vertical="center"/>
      <protection/>
    </xf>
    <xf numFmtId="3" fontId="15" fillId="32" borderId="14" xfId="0" applyNumberFormat="1" applyFont="1" applyFill="1" applyBorder="1" applyAlignment="1">
      <alignment vertical="center"/>
    </xf>
    <xf numFmtId="3" fontId="15" fillId="32" borderId="81" xfId="0" applyNumberFormat="1" applyFont="1" applyFill="1" applyBorder="1" applyAlignment="1">
      <alignment vertical="center"/>
    </xf>
    <xf numFmtId="3" fontId="16" fillId="0" borderId="69" xfId="0" applyNumberFormat="1" applyFont="1" applyFill="1" applyBorder="1" applyAlignment="1">
      <alignment horizontal="center"/>
    </xf>
    <xf numFmtId="3" fontId="16" fillId="0" borderId="20" xfId="64" applyNumberFormat="1" applyFont="1" applyFill="1" applyBorder="1" applyAlignment="1">
      <alignment/>
      <protection/>
    </xf>
    <xf numFmtId="3" fontId="16" fillId="0" borderId="69" xfId="64" applyNumberFormat="1" applyFont="1" applyFill="1" applyBorder="1" applyAlignment="1">
      <alignment/>
      <protection/>
    </xf>
    <xf numFmtId="3" fontId="16" fillId="0" borderId="20" xfId="0" applyNumberFormat="1" applyFont="1" applyFill="1" applyBorder="1" applyAlignment="1">
      <alignment horizontal="right"/>
    </xf>
    <xf numFmtId="3" fontId="15" fillId="0" borderId="20" xfId="64" applyNumberFormat="1" applyFont="1" applyFill="1" applyBorder="1" applyAlignment="1">
      <alignment horizontal="right"/>
      <protection/>
    </xf>
    <xf numFmtId="3" fontId="16" fillId="0" borderId="20" xfId="64" applyNumberFormat="1" applyFont="1" applyFill="1" applyBorder="1" applyAlignment="1">
      <alignment horizontal="center"/>
      <protection/>
    </xf>
    <xf numFmtId="3" fontId="16" fillId="0" borderId="69" xfId="64" applyNumberFormat="1" applyFont="1" applyFill="1" applyBorder="1" applyAlignment="1">
      <alignment horizontal="center"/>
      <protection/>
    </xf>
    <xf numFmtId="3" fontId="16" fillId="33" borderId="20" xfId="64" applyNumberFormat="1" applyFont="1" applyFill="1" applyBorder="1" applyAlignment="1">
      <alignment horizontal="center"/>
      <protection/>
    </xf>
    <xf numFmtId="3" fontId="16" fillId="33" borderId="20" xfId="0" applyNumberFormat="1" applyFont="1" applyFill="1" applyBorder="1" applyAlignment="1">
      <alignment horizontal="center"/>
    </xf>
    <xf numFmtId="3" fontId="16" fillId="33" borderId="69" xfId="64" applyNumberFormat="1" applyFont="1" applyFill="1" applyBorder="1" applyAlignment="1">
      <alignment horizontal="center"/>
      <protection/>
    </xf>
    <xf numFmtId="3" fontId="15" fillId="33" borderId="20" xfId="64" applyNumberFormat="1" applyFont="1" applyFill="1" applyBorder="1" applyAlignment="1">
      <alignment horizontal="center"/>
      <protection/>
    </xf>
    <xf numFmtId="3" fontId="16" fillId="33" borderId="20" xfId="64" applyNumberFormat="1" applyFont="1" applyFill="1" applyBorder="1" applyAlignment="1">
      <alignment horizontal="center" vertical="center"/>
      <protection/>
    </xf>
    <xf numFmtId="3" fontId="16" fillId="33" borderId="20" xfId="0" applyNumberFormat="1" applyFont="1" applyFill="1" applyBorder="1" applyAlignment="1">
      <alignment/>
    </xf>
    <xf numFmtId="3" fontId="16" fillId="33" borderId="69" xfId="64" applyNumberFormat="1" applyFont="1" applyFill="1" applyBorder="1" applyAlignment="1">
      <alignment horizontal="center" vertical="center"/>
      <protection/>
    </xf>
    <xf numFmtId="3" fontId="15" fillId="0" borderId="20" xfId="64" applyNumberFormat="1" applyFont="1" applyFill="1" applyBorder="1" applyAlignment="1">
      <alignment horizontal="center"/>
      <protection/>
    </xf>
    <xf numFmtId="3" fontId="15" fillId="0" borderId="20" xfId="64" applyNumberFormat="1" applyFont="1" applyFill="1" applyBorder="1" applyAlignment="1">
      <alignment horizontal="center" vertical="center"/>
      <protection/>
    </xf>
    <xf numFmtId="3" fontId="16" fillId="0" borderId="26" xfId="64" applyNumberFormat="1" applyFont="1" applyFill="1" applyBorder="1" applyAlignment="1">
      <alignment horizontal="center" vertical="center"/>
      <protection/>
    </xf>
    <xf numFmtId="3" fontId="16" fillId="0" borderId="70" xfId="64" applyNumberFormat="1" applyFont="1" applyFill="1" applyBorder="1" applyAlignment="1">
      <alignment horizontal="center" vertical="center"/>
      <protection/>
    </xf>
    <xf numFmtId="3" fontId="16" fillId="0" borderId="18" xfId="64" applyNumberFormat="1" applyFont="1" applyFill="1" applyBorder="1" applyAlignment="1">
      <alignment horizontal="right" vertical="center"/>
      <protection/>
    </xf>
    <xf numFmtId="3" fontId="16" fillId="0" borderId="76" xfId="64" applyNumberFormat="1" applyFont="1" applyFill="1" applyBorder="1" applyAlignment="1">
      <alignment horizontal="right" vertical="center"/>
      <protection/>
    </xf>
    <xf numFmtId="3" fontId="16" fillId="0" borderId="27" xfId="64" applyNumberFormat="1" applyFont="1" applyFill="1" applyBorder="1" applyAlignment="1">
      <alignment horizontal="right"/>
      <protection/>
    </xf>
    <xf numFmtId="3" fontId="16" fillId="0" borderId="73" xfId="64" applyNumberFormat="1" applyFont="1" applyFill="1" applyBorder="1" applyAlignment="1">
      <alignment horizontal="right"/>
      <protection/>
    </xf>
    <xf numFmtId="3" fontId="16" fillId="0" borderId="27" xfId="64" applyNumberFormat="1" applyFont="1" applyFill="1" applyBorder="1" applyAlignment="1">
      <alignment horizontal="right" vertical="center"/>
      <protection/>
    </xf>
    <xf numFmtId="3" fontId="16" fillId="0" borderId="73" xfId="64" applyNumberFormat="1" applyFont="1" applyFill="1" applyBorder="1" applyAlignment="1">
      <alignment horizontal="right" vertical="center"/>
      <protection/>
    </xf>
    <xf numFmtId="3" fontId="16" fillId="0" borderId="27" xfId="64" applyNumberFormat="1" applyFont="1" applyFill="1" applyBorder="1" applyAlignment="1">
      <alignment vertical="center"/>
      <protection/>
    </xf>
    <xf numFmtId="3" fontId="16" fillId="0" borderId="73" xfId="64" applyNumberFormat="1" applyFont="1" applyFill="1" applyBorder="1" applyAlignment="1">
      <alignment vertical="center"/>
      <protection/>
    </xf>
    <xf numFmtId="3" fontId="16" fillId="0" borderId="30" xfId="64" applyNumberFormat="1" applyFont="1" applyFill="1" applyBorder="1" applyAlignment="1">
      <alignment horizontal="right" vertical="center"/>
      <protection/>
    </xf>
    <xf numFmtId="3" fontId="16" fillId="0" borderId="79" xfId="64" applyNumberFormat="1" applyFont="1" applyFill="1" applyBorder="1" applyAlignment="1">
      <alignment horizontal="right" vertical="center"/>
      <protection/>
    </xf>
    <xf numFmtId="3" fontId="16" fillId="0" borderId="32" xfId="64" applyNumberFormat="1" applyFont="1" applyFill="1" applyBorder="1" applyAlignment="1">
      <alignment horizontal="right"/>
      <protection/>
    </xf>
    <xf numFmtId="3" fontId="16" fillId="0" borderId="82" xfId="64" applyNumberFormat="1" applyFont="1" applyFill="1" applyBorder="1" applyAlignment="1">
      <alignment horizontal="right"/>
      <protection/>
    </xf>
    <xf numFmtId="3" fontId="16" fillId="0" borderId="40" xfId="64" applyNumberFormat="1" applyFont="1" applyFill="1" applyBorder="1" applyAlignment="1">
      <alignment horizontal="right" vertical="center"/>
      <protection/>
    </xf>
    <xf numFmtId="3" fontId="16" fillId="0" borderId="83" xfId="64" applyNumberFormat="1" applyFont="1" applyFill="1" applyBorder="1" applyAlignment="1">
      <alignment horizontal="right" vertical="center"/>
      <protection/>
    </xf>
    <xf numFmtId="3" fontId="16" fillId="0" borderId="69" xfId="0" applyNumberFormat="1" applyFont="1" applyFill="1" applyBorder="1" applyAlignment="1">
      <alignment horizontal="right"/>
    </xf>
    <xf numFmtId="3" fontId="16" fillId="0" borderId="21" xfId="0" applyNumberFormat="1" applyFont="1" applyFill="1" applyBorder="1" applyAlignment="1">
      <alignment/>
    </xf>
    <xf numFmtId="3" fontId="15" fillId="0" borderId="69" xfId="64" applyNumberFormat="1" applyFont="1" applyFill="1" applyBorder="1" applyAlignment="1">
      <alignment horizontal="right"/>
      <protection/>
    </xf>
    <xf numFmtId="3" fontId="16" fillId="33" borderId="69" xfId="0" applyNumberFormat="1" applyFont="1" applyFill="1" applyBorder="1" applyAlignment="1">
      <alignment horizontal="center"/>
    </xf>
    <xf numFmtId="3" fontId="16" fillId="0" borderId="18" xfId="64" applyNumberFormat="1" applyFont="1" applyFill="1" applyBorder="1" applyAlignment="1">
      <alignment horizontal="center"/>
      <protection/>
    </xf>
    <xf numFmtId="3" fontId="16" fillId="0" borderId="76" xfId="64" applyNumberFormat="1" applyFont="1" applyFill="1" applyBorder="1" applyAlignment="1">
      <alignment horizontal="center"/>
      <protection/>
    </xf>
    <xf numFmtId="3" fontId="16" fillId="0" borderId="26" xfId="64" applyNumberFormat="1" applyFont="1" applyFill="1" applyBorder="1" applyAlignment="1">
      <alignment horizontal="center"/>
      <protection/>
    </xf>
    <xf numFmtId="3" fontId="16" fillId="0" borderId="70" xfId="64" applyNumberFormat="1" applyFont="1" applyFill="1" applyBorder="1" applyAlignment="1">
      <alignment horizontal="center"/>
      <protection/>
    </xf>
    <xf numFmtId="3" fontId="16" fillId="0" borderId="18" xfId="64" applyNumberFormat="1" applyFont="1" applyFill="1" applyBorder="1" applyAlignment="1">
      <alignment horizontal="right"/>
      <protection/>
    </xf>
    <xf numFmtId="3" fontId="16" fillId="0" borderId="76" xfId="64" applyNumberFormat="1" applyFont="1" applyFill="1" applyBorder="1" applyAlignment="1">
      <alignment horizontal="right"/>
      <protection/>
    </xf>
    <xf numFmtId="3" fontId="16" fillId="0" borderId="27" xfId="64" applyNumberFormat="1" applyFont="1" applyFill="1" applyBorder="1" applyAlignment="1">
      <alignment horizontal="center" vertical="center"/>
      <protection/>
    </xf>
    <xf numFmtId="3" fontId="16" fillId="0" borderId="84" xfId="64" applyNumberFormat="1" applyFont="1" applyFill="1" applyBorder="1" applyAlignment="1">
      <alignment horizontal="center" vertical="center"/>
      <protection/>
    </xf>
    <xf numFmtId="3" fontId="16" fillId="0" borderId="73" xfId="64" applyNumberFormat="1" applyFont="1" applyFill="1" applyBorder="1" applyAlignment="1">
      <alignment horizontal="center" vertical="center"/>
      <protection/>
    </xf>
    <xf numFmtId="3" fontId="16" fillId="0" borderId="21" xfId="64" applyNumberFormat="1" applyFont="1" applyFill="1" applyBorder="1" applyAlignment="1">
      <alignment horizontal="right"/>
      <protection/>
    </xf>
    <xf numFmtId="3" fontId="16" fillId="0" borderId="26" xfId="64" applyNumberFormat="1" applyFont="1" applyFill="1" applyBorder="1" applyAlignment="1">
      <alignment horizontal="right"/>
      <protection/>
    </xf>
    <xf numFmtId="3" fontId="16" fillId="0" borderId="85" xfId="64" applyNumberFormat="1" applyFont="1" applyFill="1" applyBorder="1" applyAlignment="1">
      <alignment horizontal="right"/>
      <protection/>
    </xf>
    <xf numFmtId="3" fontId="16" fillId="0" borderId="70" xfId="64" applyNumberFormat="1" applyFont="1" applyFill="1" applyBorder="1" applyAlignment="1">
      <alignment horizontal="right"/>
      <protection/>
    </xf>
    <xf numFmtId="3" fontId="16" fillId="0" borderId="21" xfId="64" applyNumberFormat="1" applyFont="1" applyFill="1" applyBorder="1" applyAlignment="1">
      <alignment horizontal="center" vertical="center"/>
      <protection/>
    </xf>
    <xf numFmtId="3" fontId="16" fillId="0" borderId="85" xfId="64" applyNumberFormat="1" applyFont="1" applyFill="1" applyBorder="1" applyAlignment="1">
      <alignment horizontal="center" vertical="center"/>
      <protection/>
    </xf>
    <xf numFmtId="3" fontId="16" fillId="0" borderId="44" xfId="64" applyNumberFormat="1" applyFont="1" applyFill="1" applyBorder="1" applyAlignment="1">
      <alignment horizontal="right"/>
      <protection/>
    </xf>
    <xf numFmtId="3" fontId="16" fillId="0" borderId="86" xfId="64" applyNumberFormat="1" applyFont="1" applyFill="1" applyBorder="1" applyAlignment="1">
      <alignment horizontal="right"/>
      <protection/>
    </xf>
    <xf numFmtId="3" fontId="16" fillId="0" borderId="32" xfId="64" applyNumberFormat="1" applyFont="1" applyFill="1" applyBorder="1" applyAlignment="1">
      <alignment horizontal="center" vertical="center"/>
      <protection/>
    </xf>
    <xf numFmtId="3" fontId="16" fillId="0" borderId="82" xfId="64" applyNumberFormat="1" applyFont="1" applyFill="1" applyBorder="1" applyAlignment="1">
      <alignment horizontal="center" vertical="center"/>
      <protection/>
    </xf>
    <xf numFmtId="3" fontId="16" fillId="0" borderId="34" xfId="64" applyNumberFormat="1" applyFont="1" applyFill="1" applyBorder="1" applyAlignment="1">
      <alignment horizontal="center" vertical="center"/>
      <protection/>
    </xf>
    <xf numFmtId="3" fontId="16" fillId="0" borderId="87" xfId="64" applyNumberFormat="1" applyFont="1" applyFill="1" applyBorder="1" applyAlignment="1">
      <alignment horizontal="center" vertical="center"/>
      <protection/>
    </xf>
    <xf numFmtId="3" fontId="16" fillId="0" borderId="37" xfId="64" applyNumberFormat="1" applyFont="1" applyFill="1" applyBorder="1" applyAlignment="1">
      <alignment horizontal="center" vertical="center"/>
      <protection/>
    </xf>
    <xf numFmtId="3" fontId="16" fillId="0" borderId="88" xfId="64" applyNumberFormat="1" applyFont="1" applyFill="1" applyBorder="1" applyAlignment="1">
      <alignment horizontal="center" vertical="center"/>
      <protection/>
    </xf>
    <xf numFmtId="3" fontId="16" fillId="0" borderId="46" xfId="64" applyNumberFormat="1" applyFont="1" applyFill="1" applyBorder="1" applyAlignment="1">
      <alignment horizontal="right"/>
      <protection/>
    </xf>
    <xf numFmtId="3" fontId="16" fillId="0" borderId="46" xfId="64" applyNumberFormat="1" applyFont="1" applyFill="1" applyBorder="1" applyAlignment="1">
      <alignment horizontal="center" vertical="center"/>
      <protection/>
    </xf>
    <xf numFmtId="3" fontId="16" fillId="0" borderId="89" xfId="64" applyNumberFormat="1" applyFont="1" applyFill="1" applyBorder="1" applyAlignment="1">
      <alignment horizontal="center" vertical="center"/>
      <protection/>
    </xf>
    <xf numFmtId="3" fontId="16" fillId="0" borderId="77" xfId="64" applyNumberFormat="1" applyFont="1" applyFill="1" applyBorder="1" applyAlignment="1">
      <alignment horizontal="center" vertical="center"/>
      <protection/>
    </xf>
    <xf numFmtId="3" fontId="16" fillId="0" borderId="18" xfId="0" applyNumberFormat="1" applyFont="1" applyFill="1" applyBorder="1" applyAlignment="1">
      <alignment horizontal="right"/>
    </xf>
    <xf numFmtId="3" fontId="16" fillId="0" borderId="76" xfId="0" applyNumberFormat="1" applyFont="1" applyFill="1" applyBorder="1" applyAlignment="1">
      <alignment horizontal="right"/>
    </xf>
    <xf numFmtId="3" fontId="16" fillId="0" borderId="80" xfId="0" applyNumberFormat="1" applyFont="1" applyFill="1" applyBorder="1" applyAlignment="1">
      <alignment/>
    </xf>
    <xf numFmtId="3" fontId="16" fillId="0" borderId="80" xfId="0" applyNumberFormat="1" applyFont="1" applyFill="1" applyBorder="1" applyAlignment="1">
      <alignment horizontal="right"/>
    </xf>
    <xf numFmtId="3" fontId="15" fillId="32" borderId="47" xfId="0" applyNumberFormat="1" applyFont="1" applyFill="1" applyBorder="1" applyAlignment="1">
      <alignment/>
    </xf>
    <xf numFmtId="3" fontId="15" fillId="32" borderId="90" xfId="0" applyNumberFormat="1" applyFont="1" applyFill="1" applyBorder="1" applyAlignment="1">
      <alignment/>
    </xf>
    <xf numFmtId="3" fontId="15" fillId="32" borderId="14" xfId="0" applyNumberFormat="1" applyFont="1" applyFill="1" applyBorder="1" applyAlignment="1">
      <alignment/>
    </xf>
    <xf numFmtId="3" fontId="15" fillId="32" borderId="81" xfId="0" applyNumberFormat="1" applyFont="1" applyFill="1" applyBorder="1" applyAlignment="1">
      <alignment/>
    </xf>
    <xf numFmtId="3" fontId="16" fillId="0" borderId="80" xfId="0" applyNumberFormat="1" applyFont="1" applyFill="1" applyBorder="1" applyAlignment="1">
      <alignment horizontal="center"/>
    </xf>
    <xf numFmtId="3" fontId="15" fillId="36" borderId="14" xfId="0" applyNumberFormat="1" applyFont="1" applyFill="1" applyBorder="1" applyAlignment="1">
      <alignment/>
    </xf>
    <xf numFmtId="4" fontId="16" fillId="0" borderId="20" xfId="64" applyNumberFormat="1" applyFont="1" applyFill="1" applyBorder="1" applyAlignment="1">
      <alignment horizontal="right"/>
      <protection/>
    </xf>
    <xf numFmtId="4" fontId="15" fillId="0" borderId="20" xfId="64" applyNumberFormat="1" applyFont="1" applyFill="1" applyBorder="1" applyAlignment="1">
      <alignment horizontal="right"/>
      <protection/>
    </xf>
    <xf numFmtId="4" fontId="15" fillId="0" borderId="69" xfId="64" applyNumberFormat="1" applyFont="1" applyFill="1" applyBorder="1" applyAlignment="1">
      <alignment horizontal="right"/>
      <protection/>
    </xf>
    <xf numFmtId="4" fontId="16" fillId="0" borderId="69" xfId="64" applyNumberFormat="1" applyFont="1" applyFill="1" applyBorder="1" applyAlignment="1">
      <alignment horizontal="right"/>
      <protection/>
    </xf>
    <xf numFmtId="4" fontId="16" fillId="34" borderId="20" xfId="64" applyNumberFormat="1" applyFont="1" applyFill="1" applyBorder="1" applyAlignment="1">
      <alignment horizontal="right"/>
      <protection/>
    </xf>
    <xf numFmtId="4" fontId="16" fillId="33" borderId="20" xfId="64" applyNumberFormat="1" applyFont="1" applyFill="1" applyBorder="1" applyAlignment="1">
      <alignment horizontal="right"/>
      <protection/>
    </xf>
    <xf numFmtId="4" fontId="16" fillId="33" borderId="69" xfId="64" applyNumberFormat="1" applyFont="1" applyFill="1" applyBorder="1" applyAlignment="1">
      <alignment horizontal="right"/>
      <protection/>
    </xf>
    <xf numFmtId="4" fontId="15" fillId="0" borderId="21" xfId="64" applyNumberFormat="1" applyFont="1" applyFill="1" applyBorder="1" applyAlignment="1">
      <alignment horizontal="right"/>
      <protection/>
    </xf>
    <xf numFmtId="4" fontId="16" fillId="0" borderId="20" xfId="0" applyNumberFormat="1" applyFont="1" applyFill="1" applyBorder="1" applyAlignment="1">
      <alignment horizontal="right"/>
    </xf>
    <xf numFmtId="4" fontId="16" fillId="0" borderId="21" xfId="64" applyNumberFormat="1" applyFont="1" applyFill="1" applyBorder="1" applyAlignment="1">
      <alignment horizontal="right"/>
      <protection/>
    </xf>
    <xf numFmtId="4" fontId="16" fillId="33" borderId="21" xfId="64" applyNumberFormat="1" applyFont="1" applyFill="1" applyBorder="1" applyAlignment="1">
      <alignment horizontal="right"/>
      <protection/>
    </xf>
    <xf numFmtId="4" fontId="15" fillId="33" borderId="20" xfId="64" applyNumberFormat="1" applyFont="1" applyFill="1" applyBorder="1" applyAlignment="1">
      <alignment horizontal="right"/>
      <protection/>
    </xf>
    <xf numFmtId="4" fontId="15" fillId="33" borderId="21" xfId="64" applyNumberFormat="1" applyFont="1" applyFill="1" applyBorder="1" applyAlignment="1">
      <alignment horizontal="right"/>
      <protection/>
    </xf>
    <xf numFmtId="4" fontId="16" fillId="33" borderId="20" xfId="0" applyNumberFormat="1" applyFont="1" applyFill="1" applyBorder="1" applyAlignment="1">
      <alignment horizontal="right"/>
    </xf>
    <xf numFmtId="4" fontId="16" fillId="0" borderId="26" xfId="64" applyNumberFormat="1" applyFont="1" applyFill="1" applyBorder="1" applyAlignment="1">
      <alignment horizontal="right"/>
      <protection/>
    </xf>
    <xf numFmtId="4" fontId="16" fillId="0" borderId="85" xfId="64" applyNumberFormat="1" applyFont="1" applyFill="1" applyBorder="1" applyAlignment="1">
      <alignment horizontal="right"/>
      <protection/>
    </xf>
    <xf numFmtId="4" fontId="16" fillId="0" borderId="70" xfId="64" applyNumberFormat="1" applyFont="1" applyFill="1" applyBorder="1" applyAlignment="1">
      <alignment horizontal="right"/>
      <protection/>
    </xf>
    <xf numFmtId="4" fontId="16" fillId="0" borderId="18" xfId="64" applyNumberFormat="1" applyFont="1" applyFill="1" applyBorder="1" applyAlignment="1">
      <alignment horizontal="right"/>
      <protection/>
    </xf>
    <xf numFmtId="4" fontId="16" fillId="0" borderId="27" xfId="64" applyNumberFormat="1" applyFont="1" applyFill="1" applyBorder="1" applyAlignment="1">
      <alignment horizontal="right"/>
      <protection/>
    </xf>
    <xf numFmtId="4" fontId="16" fillId="0" borderId="73" xfId="64" applyNumberFormat="1" applyFont="1" applyFill="1" applyBorder="1" applyAlignment="1">
      <alignment horizontal="right"/>
      <protection/>
    </xf>
    <xf numFmtId="4" fontId="16" fillId="0" borderId="15" xfId="64" applyNumberFormat="1" applyFont="1" applyFill="1" applyBorder="1" applyAlignment="1">
      <alignment horizontal="right"/>
      <protection/>
    </xf>
    <xf numFmtId="4" fontId="16" fillId="0" borderId="71" xfId="64" applyNumberFormat="1" applyFont="1" applyFill="1" applyBorder="1" applyAlignment="1">
      <alignment horizontal="right"/>
      <protection/>
    </xf>
    <xf numFmtId="4" fontId="16" fillId="0" borderId="15" xfId="0" applyNumberFormat="1" applyFont="1" applyFill="1" applyBorder="1" applyAlignment="1">
      <alignment horizontal="right"/>
    </xf>
    <xf numFmtId="4" fontId="16" fillId="0" borderId="71" xfId="0" applyNumberFormat="1" applyFont="1" applyFill="1" applyBorder="1" applyAlignment="1">
      <alignment horizontal="right"/>
    </xf>
    <xf numFmtId="4" fontId="16" fillId="0" borderId="44" xfId="64" applyNumberFormat="1" applyFont="1" applyFill="1" applyBorder="1" applyAlignment="1">
      <alignment horizontal="right"/>
      <protection/>
    </xf>
    <xf numFmtId="4" fontId="16" fillId="0" borderId="86" xfId="0" applyNumberFormat="1" applyFont="1" applyFill="1" applyBorder="1" applyAlignment="1">
      <alignment horizontal="right"/>
    </xf>
    <xf numFmtId="4" fontId="15" fillId="0" borderId="20" xfId="0" applyNumberFormat="1" applyFont="1" applyFill="1" applyBorder="1" applyAlignment="1">
      <alignment horizontal="right"/>
    </xf>
    <xf numFmtId="4" fontId="16" fillId="0" borderId="44" xfId="0" applyNumberFormat="1" applyFont="1" applyFill="1" applyBorder="1" applyAlignment="1">
      <alignment horizontal="right"/>
    </xf>
    <xf numFmtId="4" fontId="16" fillId="0" borderId="91" xfId="64" applyNumberFormat="1" applyFont="1" applyFill="1" applyBorder="1" applyAlignment="1">
      <alignment horizontal="right"/>
      <protection/>
    </xf>
    <xf numFmtId="4" fontId="16" fillId="0" borderId="92" xfId="0" applyNumberFormat="1" applyFont="1" applyFill="1" applyBorder="1" applyAlignment="1">
      <alignment horizontal="right"/>
    </xf>
    <xf numFmtId="4" fontId="16" fillId="0" borderId="69" xfId="0" applyNumberFormat="1" applyFont="1" applyFill="1" applyBorder="1" applyAlignment="1">
      <alignment horizontal="right"/>
    </xf>
    <xf numFmtId="4" fontId="16" fillId="0" borderId="64" xfId="64" applyNumberFormat="1" applyFont="1" applyFill="1" applyBorder="1" applyAlignment="1">
      <alignment horizontal="right"/>
      <protection/>
    </xf>
    <xf numFmtId="4" fontId="16" fillId="0" borderId="93" xfId="64" applyNumberFormat="1" applyFont="1" applyFill="1" applyBorder="1" applyAlignment="1">
      <alignment horizontal="right"/>
      <protection/>
    </xf>
    <xf numFmtId="4" fontId="16" fillId="0" borderId="94" xfId="64" applyNumberFormat="1" applyFont="1" applyFill="1" applyBorder="1" applyAlignment="1">
      <alignment horizontal="right"/>
      <protection/>
    </xf>
    <xf numFmtId="4" fontId="16" fillId="0" borderId="95" xfId="64" applyNumberFormat="1" applyFont="1" applyFill="1" applyBorder="1" applyAlignment="1">
      <alignment horizontal="right"/>
      <protection/>
    </xf>
    <xf numFmtId="4" fontId="16" fillId="33" borderId="96" xfId="64" applyNumberFormat="1" applyFont="1" applyFill="1" applyBorder="1" applyAlignment="1">
      <alignment horizontal="right"/>
      <protection/>
    </xf>
    <xf numFmtId="4" fontId="16" fillId="0" borderId="30" xfId="64" applyNumberFormat="1" applyFont="1" applyFill="1" applyBorder="1" applyAlignment="1">
      <alignment horizontal="right"/>
      <protection/>
    </xf>
    <xf numFmtId="4" fontId="16" fillId="0" borderId="32" xfId="64" applyNumberFormat="1" applyFont="1" applyFill="1" applyBorder="1" applyAlignment="1">
      <alignment horizontal="right"/>
      <protection/>
    </xf>
    <xf numFmtId="4" fontId="16" fillId="0" borderId="82" xfId="64" applyNumberFormat="1" applyFont="1" applyFill="1" applyBorder="1" applyAlignment="1">
      <alignment horizontal="right"/>
      <protection/>
    </xf>
    <xf numFmtId="4" fontId="16" fillId="0" borderId="34" xfId="64" applyNumberFormat="1" applyFont="1" applyFill="1" applyBorder="1" applyAlignment="1">
      <alignment horizontal="right"/>
      <protection/>
    </xf>
    <xf numFmtId="4" fontId="16" fillId="0" borderId="87" xfId="64" applyNumberFormat="1" applyFont="1" applyFill="1" applyBorder="1" applyAlignment="1">
      <alignment horizontal="right"/>
      <protection/>
    </xf>
    <xf numFmtId="4" fontId="16" fillId="0" borderId="86" xfId="64" applyNumberFormat="1" applyFont="1" applyFill="1" applyBorder="1" applyAlignment="1">
      <alignment horizontal="right"/>
      <protection/>
    </xf>
    <xf numFmtId="4" fontId="16" fillId="0" borderId="46" xfId="64" applyNumberFormat="1" applyFont="1" applyFill="1" applyBorder="1" applyAlignment="1">
      <alignment horizontal="right"/>
      <protection/>
    </xf>
    <xf numFmtId="4" fontId="16" fillId="0" borderId="89" xfId="64" applyNumberFormat="1" applyFont="1" applyFill="1" applyBorder="1" applyAlignment="1">
      <alignment horizontal="right"/>
      <protection/>
    </xf>
    <xf numFmtId="4" fontId="16" fillId="0" borderId="77" xfId="64" applyNumberFormat="1" applyFont="1" applyFill="1" applyBorder="1" applyAlignment="1">
      <alignment horizontal="right"/>
      <protection/>
    </xf>
    <xf numFmtId="176" fontId="15" fillId="0" borderId="20" xfId="64" applyNumberFormat="1" applyFont="1" applyFill="1" applyBorder="1" applyAlignment="1">
      <alignment horizontal="left" vertical="center"/>
      <protection/>
    </xf>
    <xf numFmtId="4" fontId="15" fillId="32" borderId="14" xfId="64" applyNumberFormat="1" applyFont="1" applyFill="1" applyBorder="1" applyAlignment="1">
      <alignment horizontal="right" vertical="center"/>
      <protection/>
    </xf>
    <xf numFmtId="176" fontId="15" fillId="32" borderId="18" xfId="64" applyNumberFormat="1" applyFont="1" applyFill="1" applyBorder="1" applyAlignment="1">
      <alignment horizontal="left" vertical="center"/>
      <protection/>
    </xf>
    <xf numFmtId="4" fontId="15" fillId="32" borderId="18" xfId="64" applyNumberFormat="1" applyFont="1" applyFill="1" applyBorder="1" applyAlignment="1">
      <alignment vertical="center"/>
      <protection/>
    </xf>
    <xf numFmtId="4" fontId="15" fillId="0" borderId="18" xfId="64" applyNumberFormat="1" applyFont="1" applyFill="1" applyBorder="1" applyAlignment="1">
      <alignment horizontal="right" vertical="center"/>
      <protection/>
    </xf>
    <xf numFmtId="4" fontId="16" fillId="0" borderId="18" xfId="64" applyNumberFormat="1" applyFont="1" applyFill="1" applyBorder="1" applyAlignment="1">
      <alignment horizontal="right" vertical="center"/>
      <protection/>
    </xf>
    <xf numFmtId="4" fontId="16" fillId="0" borderId="20" xfId="64" applyNumberFormat="1" applyFont="1" applyFill="1" applyBorder="1" applyAlignment="1">
      <alignment horizontal="right" vertical="center"/>
      <protection/>
    </xf>
    <xf numFmtId="4" fontId="16" fillId="0" borderId="20" xfId="64" applyNumberFormat="1" applyFont="1" applyFill="1" applyBorder="1" applyAlignment="1">
      <alignment vertical="center"/>
      <protection/>
    </xf>
    <xf numFmtId="4" fontId="16" fillId="0" borderId="21" xfId="64" applyNumberFormat="1" applyFont="1" applyFill="1" applyBorder="1" applyAlignment="1">
      <alignment vertical="center"/>
      <protection/>
    </xf>
    <xf numFmtId="4" fontId="15" fillId="0" borderId="18" xfId="64" applyNumberFormat="1" applyFont="1" applyFill="1" applyBorder="1" applyAlignment="1">
      <alignment horizontal="right"/>
      <protection/>
    </xf>
    <xf numFmtId="4" fontId="15" fillId="0" borderId="20" xfId="64" applyNumberFormat="1" applyFont="1" applyFill="1" applyBorder="1" applyAlignment="1">
      <alignment horizontal="right" vertical="center"/>
      <protection/>
    </xf>
    <xf numFmtId="4" fontId="16" fillId="35" borderId="20" xfId="64" applyNumberFormat="1" applyFont="1" applyFill="1" applyBorder="1" applyAlignment="1">
      <alignment horizontal="right" vertical="center"/>
      <protection/>
    </xf>
    <xf numFmtId="4" fontId="16" fillId="35" borderId="20" xfId="64" applyNumberFormat="1" applyFont="1" applyFill="1" applyBorder="1" applyAlignment="1">
      <alignment vertical="center"/>
      <protection/>
    </xf>
    <xf numFmtId="4" fontId="16" fillId="35" borderId="21" xfId="64" applyNumberFormat="1" applyFont="1" applyFill="1" applyBorder="1" applyAlignment="1">
      <alignment vertical="center"/>
      <protection/>
    </xf>
    <xf numFmtId="4" fontId="16" fillId="0" borderId="26" xfId="64" applyNumberFormat="1" applyFont="1" applyFill="1" applyBorder="1" applyAlignment="1">
      <alignment horizontal="right" vertical="center"/>
      <protection/>
    </xf>
    <xf numFmtId="4" fontId="15" fillId="32" borderId="14" xfId="64" applyNumberFormat="1" applyFont="1" applyFill="1" applyBorder="1" applyAlignment="1" applyProtection="1">
      <alignment horizontal="right" vertical="center"/>
      <protection/>
    </xf>
    <xf numFmtId="4" fontId="16" fillId="0" borderId="20" xfId="64" applyNumberFormat="1" applyFont="1" applyFill="1" applyBorder="1" applyAlignment="1">
      <alignment horizontal="center" vertical="center"/>
      <protection/>
    </xf>
    <xf numFmtId="4" fontId="16" fillId="0" borderId="21" xfId="64" applyNumberFormat="1" applyFont="1" applyFill="1" applyBorder="1" applyAlignment="1">
      <alignment horizontal="center" vertical="center"/>
      <protection/>
    </xf>
    <xf numFmtId="4" fontId="15" fillId="0" borderId="20" xfId="64" applyNumberFormat="1" applyFont="1" applyFill="1" applyBorder="1" applyAlignment="1">
      <alignment vertical="center"/>
      <protection/>
    </xf>
    <xf numFmtId="4" fontId="16" fillId="0" borderId="26" xfId="64" applyNumberFormat="1" applyFont="1" applyFill="1" applyBorder="1" applyAlignment="1">
      <alignment vertical="center"/>
      <protection/>
    </xf>
    <xf numFmtId="4" fontId="15" fillId="32" borderId="14" xfId="64" applyNumberFormat="1" applyFont="1" applyFill="1" applyBorder="1" applyAlignment="1" applyProtection="1">
      <alignment vertical="center"/>
      <protection/>
    </xf>
    <xf numFmtId="4" fontId="16" fillId="0" borderId="97" xfId="64" applyNumberFormat="1" applyFont="1" applyFill="1" applyBorder="1" applyAlignment="1">
      <alignment vertical="center"/>
      <protection/>
    </xf>
    <xf numFmtId="4" fontId="15" fillId="32" borderId="47" xfId="64" applyNumberFormat="1" applyFont="1" applyFill="1" applyBorder="1" applyAlignment="1">
      <alignment vertical="center"/>
      <protection/>
    </xf>
    <xf numFmtId="4" fontId="15" fillId="32" borderId="47" xfId="64" applyNumberFormat="1" applyFont="1" applyFill="1" applyBorder="1" applyAlignment="1">
      <alignment horizontal="right" vertical="center"/>
      <protection/>
    </xf>
    <xf numFmtId="0" fontId="16" fillId="33" borderId="15" xfId="64" applyFont="1" applyFill="1" applyBorder="1" applyAlignment="1" quotePrefix="1">
      <alignment horizontal="left" vertical="center"/>
      <protection/>
    </xf>
    <xf numFmtId="177" fontId="16" fillId="33" borderId="20" xfId="64" applyNumberFormat="1" applyFont="1" applyFill="1" applyBorder="1" applyAlignment="1">
      <alignment horizontal="left" vertical="center"/>
      <protection/>
    </xf>
    <xf numFmtId="176" fontId="16" fillId="33" borderId="20" xfId="64" applyNumberFormat="1" applyFont="1" applyFill="1" applyBorder="1" applyAlignment="1">
      <alignment horizontal="left" vertical="center"/>
      <protection/>
    </xf>
    <xf numFmtId="14" fontId="16" fillId="33" borderId="20" xfId="64" applyNumberFormat="1" applyFont="1" applyFill="1" applyBorder="1" applyAlignment="1">
      <alignment horizontal="left" vertical="center"/>
      <protection/>
    </xf>
    <xf numFmtId="3" fontId="16" fillId="0" borderId="80" xfId="64" applyNumberFormat="1" applyFont="1" applyFill="1" applyBorder="1" applyAlignment="1">
      <alignment horizontal="center" vertical="center"/>
      <protection/>
    </xf>
    <xf numFmtId="3" fontId="16" fillId="0" borderId="15" xfId="0" applyNumberFormat="1" applyFont="1" applyFill="1" applyBorder="1" applyAlignment="1">
      <alignment horizontal="right"/>
    </xf>
    <xf numFmtId="3" fontId="16" fillId="0" borderId="71" xfId="0" applyNumberFormat="1" applyFont="1" applyFill="1" applyBorder="1" applyAlignment="1">
      <alignment horizontal="right"/>
    </xf>
    <xf numFmtId="3" fontId="16" fillId="0" borderId="30" xfId="64" applyNumberFormat="1" applyFont="1" applyFill="1" applyBorder="1" applyAlignment="1">
      <alignment horizontal="right"/>
      <protection/>
    </xf>
    <xf numFmtId="3" fontId="16" fillId="0" borderId="79" xfId="64" applyNumberFormat="1" applyFont="1" applyFill="1" applyBorder="1" applyAlignment="1">
      <alignment horizontal="right"/>
      <protection/>
    </xf>
    <xf numFmtId="3" fontId="16" fillId="33" borderId="96" xfId="64" applyNumberFormat="1" applyFont="1" applyFill="1" applyBorder="1" applyAlignment="1">
      <alignment horizontal="right"/>
      <protection/>
    </xf>
    <xf numFmtId="3" fontId="16" fillId="33" borderId="98" xfId="64" applyNumberFormat="1" applyFont="1" applyFill="1" applyBorder="1" applyAlignment="1">
      <alignment horizontal="right"/>
      <protection/>
    </xf>
    <xf numFmtId="3" fontId="15" fillId="32" borderId="14" xfId="64" applyNumberFormat="1" applyFont="1" applyFill="1" applyBorder="1" applyAlignment="1">
      <alignment horizontal="right" vertical="center"/>
      <protection/>
    </xf>
    <xf numFmtId="3" fontId="15" fillId="32" borderId="81" xfId="64" applyNumberFormat="1" applyFont="1" applyFill="1" applyBorder="1" applyAlignment="1">
      <alignment horizontal="right" vertical="center"/>
      <protection/>
    </xf>
    <xf numFmtId="3" fontId="15" fillId="0" borderId="20" xfId="0" applyNumberFormat="1" applyFont="1" applyFill="1" applyBorder="1" applyAlignment="1">
      <alignment horizontal="right"/>
    </xf>
    <xf numFmtId="3" fontId="16" fillId="34" borderId="20" xfId="64" applyNumberFormat="1" applyFont="1" applyFill="1" applyBorder="1" applyAlignment="1">
      <alignment horizontal="right"/>
      <protection/>
    </xf>
    <xf numFmtId="3" fontId="16" fillId="34" borderId="69" xfId="64" applyNumberFormat="1" applyFont="1" applyFill="1" applyBorder="1" applyAlignment="1">
      <alignment horizontal="right"/>
      <protection/>
    </xf>
    <xf numFmtId="3" fontId="15" fillId="32" borderId="18" xfId="64" applyNumberFormat="1" applyFont="1" applyFill="1" applyBorder="1" applyAlignment="1">
      <alignment vertical="center"/>
      <protection/>
    </xf>
    <xf numFmtId="3" fontId="15" fillId="32" borderId="76" xfId="64" applyNumberFormat="1" applyFont="1" applyFill="1" applyBorder="1" applyAlignment="1">
      <alignment vertical="center"/>
      <protection/>
    </xf>
    <xf numFmtId="3" fontId="16" fillId="33" borderId="20" xfId="64" applyNumberFormat="1" applyFont="1" applyFill="1" applyBorder="1" applyAlignment="1">
      <alignment horizontal="right"/>
      <protection/>
    </xf>
    <xf numFmtId="3" fontId="16" fillId="33" borderId="69" xfId="64" applyNumberFormat="1" applyFont="1" applyFill="1" applyBorder="1" applyAlignment="1">
      <alignment horizontal="right"/>
      <protection/>
    </xf>
    <xf numFmtId="3" fontId="16" fillId="33" borderId="20" xfId="0" applyNumberFormat="1" applyFont="1" applyFill="1" applyBorder="1" applyAlignment="1">
      <alignment horizontal="right"/>
    </xf>
    <xf numFmtId="3" fontId="15" fillId="32" borderId="99" xfId="0" applyNumberFormat="1" applyFont="1" applyFill="1" applyBorder="1" applyAlignment="1">
      <alignment/>
    </xf>
    <xf numFmtId="3" fontId="16" fillId="0" borderId="80" xfId="64" applyNumberFormat="1" applyFont="1" applyFill="1" applyBorder="1" applyAlignment="1">
      <alignment vertical="center"/>
      <protection/>
    </xf>
    <xf numFmtId="3" fontId="16" fillId="0" borderId="100" xfId="64" applyNumberFormat="1" applyFont="1" applyFill="1" applyBorder="1" applyAlignment="1">
      <alignment horizontal="right" vertical="center"/>
      <protection/>
    </xf>
    <xf numFmtId="3" fontId="16" fillId="0" borderId="101" xfId="64" applyNumberFormat="1" applyFont="1" applyFill="1" applyBorder="1" applyAlignment="1">
      <alignment vertical="center"/>
      <protection/>
    </xf>
    <xf numFmtId="3" fontId="15" fillId="32" borderId="47" xfId="64" applyNumberFormat="1" applyFont="1" applyFill="1" applyBorder="1" applyAlignment="1">
      <alignment horizontal="right" vertical="center"/>
      <protection/>
    </xf>
    <xf numFmtId="3" fontId="15" fillId="32" borderId="102" xfId="64" applyNumberFormat="1" applyFont="1" applyFill="1" applyBorder="1" applyAlignment="1">
      <alignment horizontal="right" vertical="center"/>
      <protection/>
    </xf>
    <xf numFmtId="3" fontId="15" fillId="0" borderId="18" xfId="64" applyNumberFormat="1" applyFont="1" applyFill="1" applyBorder="1" applyAlignment="1">
      <alignment horizontal="right" vertical="center"/>
      <protection/>
    </xf>
    <xf numFmtId="3" fontId="15" fillId="0" borderId="103" xfId="64" applyNumberFormat="1" applyFont="1" applyFill="1" applyBorder="1" applyAlignment="1">
      <alignment horizontal="right" vertical="center"/>
      <protection/>
    </xf>
    <xf numFmtId="3" fontId="16" fillId="0" borderId="80" xfId="64" applyNumberFormat="1" applyFont="1" applyFill="1" applyBorder="1" applyAlignment="1">
      <alignment horizontal="right" vertical="center"/>
      <protection/>
    </xf>
    <xf numFmtId="3" fontId="16" fillId="0" borderId="80" xfId="0" applyNumberFormat="1" applyFont="1" applyFill="1" applyBorder="1" applyAlignment="1">
      <alignment vertical="center"/>
    </xf>
    <xf numFmtId="3" fontId="15" fillId="0" borderId="80" xfId="64" applyNumberFormat="1" applyFont="1" applyFill="1" applyBorder="1" applyAlignment="1">
      <alignment horizontal="right"/>
      <protection/>
    </xf>
    <xf numFmtId="3" fontId="15" fillId="0" borderId="20" xfId="64" applyNumberFormat="1" applyFont="1" applyFill="1" applyBorder="1" applyAlignment="1">
      <alignment horizontal="right" vertical="center"/>
      <protection/>
    </xf>
    <xf numFmtId="3" fontId="15" fillId="0" borderId="80" xfId="64" applyNumberFormat="1" applyFont="1" applyFill="1" applyBorder="1" applyAlignment="1">
      <alignment horizontal="right" vertical="center"/>
      <protection/>
    </xf>
    <xf numFmtId="3" fontId="16" fillId="35" borderId="20" xfId="0" applyNumberFormat="1" applyFont="1" applyFill="1" applyBorder="1" applyAlignment="1">
      <alignment vertical="center"/>
    </xf>
    <xf numFmtId="3" fontId="16" fillId="35" borderId="20" xfId="64" applyNumberFormat="1" applyFont="1" applyFill="1" applyBorder="1" applyAlignment="1">
      <alignment vertical="center"/>
      <protection/>
    </xf>
    <xf numFmtId="3" fontId="16" fillId="35" borderId="80" xfId="0" applyNumberFormat="1" applyFont="1" applyFill="1" applyBorder="1" applyAlignment="1">
      <alignment vertical="center"/>
    </xf>
    <xf numFmtId="3" fontId="15" fillId="32" borderId="14" xfId="64" applyNumberFormat="1" applyFont="1" applyFill="1" applyBorder="1" applyAlignment="1" applyProtection="1">
      <alignment horizontal="right" vertical="center"/>
      <protection/>
    </xf>
    <xf numFmtId="3" fontId="15" fillId="32" borderId="99" xfId="64" applyNumberFormat="1" applyFont="1" applyFill="1" applyBorder="1" applyAlignment="1" applyProtection="1">
      <alignment horizontal="right" vertical="center"/>
      <protection/>
    </xf>
    <xf numFmtId="3" fontId="15" fillId="0" borderId="20" xfId="64" applyNumberFormat="1" applyFont="1" applyFill="1" applyBorder="1" applyAlignment="1">
      <alignment vertical="center"/>
      <protection/>
    </xf>
    <xf numFmtId="3" fontId="15" fillId="0" borderId="80" xfId="64" applyNumberFormat="1" applyFont="1" applyFill="1" applyBorder="1" applyAlignment="1">
      <alignment vertical="center"/>
      <protection/>
    </xf>
    <xf numFmtId="3" fontId="16" fillId="0" borderId="100" xfId="64" applyNumberFormat="1" applyFont="1" applyFill="1" applyBorder="1" applyAlignment="1">
      <alignment vertical="center"/>
      <protection/>
    </xf>
    <xf numFmtId="3" fontId="15" fillId="32" borderId="14" xfId="64" applyNumberFormat="1" applyFont="1" applyFill="1" applyBorder="1" applyAlignment="1" applyProtection="1">
      <alignment vertical="center"/>
      <protection/>
    </xf>
    <xf numFmtId="3" fontId="15" fillId="32" borderId="99" xfId="64" applyNumberFormat="1" applyFont="1" applyFill="1" applyBorder="1" applyAlignment="1" applyProtection="1">
      <alignment vertical="center"/>
      <protection/>
    </xf>
    <xf numFmtId="3" fontId="16" fillId="0" borderId="97" xfId="64" applyNumberFormat="1" applyFont="1" applyFill="1" applyBorder="1" applyAlignment="1">
      <alignment vertical="center"/>
      <protection/>
    </xf>
    <xf numFmtId="3" fontId="16" fillId="0" borderId="104" xfId="64" applyNumberFormat="1" applyFont="1" applyFill="1" applyBorder="1" applyAlignment="1">
      <alignment vertical="center"/>
      <protection/>
    </xf>
    <xf numFmtId="4" fontId="16" fillId="0" borderId="40" xfId="64" applyNumberFormat="1" applyFont="1" applyFill="1" applyBorder="1" applyAlignment="1">
      <alignment horizontal="right"/>
      <protection/>
    </xf>
    <xf numFmtId="3" fontId="16" fillId="0" borderId="40" xfId="64" applyNumberFormat="1" applyFont="1" applyFill="1" applyBorder="1" applyAlignment="1">
      <alignment horizontal="right"/>
      <protection/>
    </xf>
    <xf numFmtId="3" fontId="16" fillId="0" borderId="83" xfId="64" applyNumberFormat="1" applyFont="1" applyFill="1" applyBorder="1" applyAlignment="1">
      <alignment horizontal="right"/>
      <protection/>
    </xf>
    <xf numFmtId="0" fontId="2" fillId="0" borderId="0" xfId="0" applyFont="1" applyFill="1" applyAlignment="1">
      <alignment horizontal="center"/>
    </xf>
    <xf numFmtId="0" fontId="8" fillId="0" borderId="0" xfId="0" applyFont="1" applyFill="1" applyBorder="1" applyAlignment="1">
      <alignment/>
    </xf>
    <xf numFmtId="0" fontId="0" fillId="0" borderId="0" xfId="0" applyFont="1" applyFill="1" applyAlignment="1">
      <alignment/>
    </xf>
    <xf numFmtId="178" fontId="6" fillId="0" borderId="11"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0" xfId="0" applyFont="1" applyFill="1" applyAlignment="1">
      <alignment horizontal="center" vertical="center"/>
    </xf>
    <xf numFmtId="0" fontId="15" fillId="0" borderId="0" xfId="64" applyFont="1" applyFill="1" applyAlignment="1">
      <alignment horizontal="center" vertical="center"/>
      <protection/>
    </xf>
    <xf numFmtId="0" fontId="16" fillId="0" borderId="105" xfId="64" applyFont="1" applyFill="1" applyBorder="1" applyAlignment="1">
      <alignment horizontal="center" vertical="center"/>
      <protection/>
    </xf>
    <xf numFmtId="0" fontId="16" fillId="0" borderId="105" xfId="0" applyFont="1" applyFill="1" applyBorder="1" applyAlignment="1">
      <alignment horizontal="center" vertical="center"/>
    </xf>
    <xf numFmtId="0" fontId="16" fillId="0" borderId="106" xfId="0" applyFont="1" applyFill="1" applyBorder="1" applyAlignment="1">
      <alignment horizontal="center" vertical="center"/>
    </xf>
    <xf numFmtId="1" fontId="16" fillId="0" borderId="15" xfId="60" applyNumberFormat="1" applyFont="1" applyFill="1" applyBorder="1" applyAlignment="1">
      <alignment horizontal="center" vertical="center" wrapText="1"/>
      <protection/>
    </xf>
    <xf numFmtId="0" fontId="15" fillId="32" borderId="17" xfId="0" applyFont="1" applyFill="1" applyBorder="1" applyAlignment="1">
      <alignment horizontal="left" vertical="center" wrapText="1"/>
    </xf>
    <xf numFmtId="0" fontId="15" fillId="32" borderId="107" xfId="0" applyFont="1" applyFill="1" applyBorder="1" applyAlignment="1">
      <alignment horizontal="left"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108" xfId="0" applyFont="1" applyFill="1" applyBorder="1" applyAlignment="1">
      <alignment horizontal="center" vertical="center"/>
    </xf>
    <xf numFmtId="0" fontId="15" fillId="0" borderId="65" xfId="64" applyFont="1" applyFill="1" applyBorder="1" applyAlignment="1" quotePrefix="1">
      <alignment horizontal="center" vertical="center"/>
      <protection/>
    </xf>
    <xf numFmtId="0" fontId="15" fillId="0" borderId="19" xfId="0" applyFont="1" applyFill="1" applyBorder="1" applyAlignment="1">
      <alignment vertical="center" wrapText="1"/>
    </xf>
    <xf numFmtId="0" fontId="15" fillId="0" borderId="109"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109" xfId="0" applyFont="1" applyFill="1" applyBorder="1" applyAlignment="1">
      <alignment horizontal="left" vertical="center" wrapText="1"/>
    </xf>
    <xf numFmtId="0" fontId="16" fillId="0" borderId="20" xfId="0" applyFont="1" applyFill="1" applyBorder="1" applyAlignment="1">
      <alignmen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Border="1" applyAlignment="1">
      <alignment horizontal="left" vertical="center" wrapText="1"/>
    </xf>
    <xf numFmtId="0" fontId="15" fillId="34" borderId="19" xfId="0" applyFont="1" applyFill="1" applyBorder="1" applyAlignment="1">
      <alignment vertical="center" wrapText="1"/>
    </xf>
    <xf numFmtId="0" fontId="15" fillId="34" borderId="109" xfId="0" applyFont="1" applyFill="1" applyBorder="1" applyAlignment="1">
      <alignment vertical="center" wrapText="1"/>
    </xf>
    <xf numFmtId="0" fontId="16" fillId="0" borderId="20" xfId="64" applyFont="1" applyFill="1" applyBorder="1" applyAlignment="1">
      <alignment horizontal="left" vertical="center" wrapText="1"/>
      <protection/>
    </xf>
    <xf numFmtId="0" fontId="16" fillId="0" borderId="20" xfId="64" applyFont="1" applyFill="1" applyBorder="1" applyAlignment="1">
      <alignment vertical="center" wrapText="1"/>
      <protection/>
    </xf>
    <xf numFmtId="0" fontId="16" fillId="0" borderId="21" xfId="64" applyFont="1" applyFill="1" applyBorder="1" applyAlignment="1">
      <alignment vertical="center" wrapText="1"/>
      <protection/>
    </xf>
    <xf numFmtId="0" fontId="16" fillId="0" borderId="22" xfId="64" applyFont="1" applyFill="1" applyBorder="1" applyAlignment="1">
      <alignment vertical="center" wrapText="1"/>
      <protection/>
    </xf>
    <xf numFmtId="3" fontId="15" fillId="0" borderId="19" xfId="0" applyNumberFormat="1" applyFont="1" applyFill="1" applyBorder="1" applyAlignment="1">
      <alignment vertical="center" wrapText="1"/>
    </xf>
    <xf numFmtId="3" fontId="15" fillId="0" borderId="109" xfId="0" applyNumberFormat="1" applyFont="1" applyFill="1" applyBorder="1" applyAlignment="1">
      <alignment vertical="center" wrapText="1"/>
    </xf>
    <xf numFmtId="3" fontId="15" fillId="0" borderId="19" xfId="0" applyNumberFormat="1" applyFont="1" applyFill="1" applyBorder="1" applyAlignment="1">
      <alignment horizontal="left" vertical="center" wrapText="1"/>
    </xf>
    <xf numFmtId="3" fontId="15" fillId="0" borderId="109" xfId="0" applyNumberFormat="1" applyFont="1" applyFill="1" applyBorder="1" applyAlignment="1">
      <alignment horizontal="left" vertical="center" wrapText="1"/>
    </xf>
    <xf numFmtId="1" fontId="16" fillId="0" borderId="20" xfId="63" applyNumberFormat="1" applyFont="1" applyFill="1" applyBorder="1" applyAlignment="1">
      <alignment horizontal="left" vertical="center"/>
      <protection/>
    </xf>
    <xf numFmtId="1" fontId="16" fillId="0" borderId="20" xfId="63" applyNumberFormat="1" applyFont="1" applyFill="1" applyBorder="1" applyAlignment="1">
      <alignment horizontal="left" vertical="center" wrapText="1"/>
      <protection/>
    </xf>
    <xf numFmtId="1" fontId="16" fillId="0" borderId="21" xfId="63" applyNumberFormat="1" applyFont="1" applyFill="1" applyBorder="1" applyAlignment="1">
      <alignment horizontal="left" vertical="center" wrapText="1"/>
      <protection/>
    </xf>
    <xf numFmtId="1" fontId="16" fillId="0" borderId="22" xfId="63" applyNumberFormat="1" applyFont="1" applyFill="1" applyBorder="1" applyAlignment="1">
      <alignment horizontal="left" vertical="center" wrapText="1"/>
      <protection/>
    </xf>
    <xf numFmtId="49" fontId="16" fillId="0" borderId="19" xfId="0" applyNumberFormat="1" applyFont="1" applyFill="1" applyBorder="1" applyAlignment="1">
      <alignment horizontal="left" vertical="center" wrapText="1"/>
    </xf>
    <xf numFmtId="49" fontId="16" fillId="0" borderId="109" xfId="0" applyNumberFormat="1" applyFont="1" applyFill="1" applyBorder="1" applyAlignment="1">
      <alignment horizontal="left" vertical="center" wrapText="1"/>
    </xf>
    <xf numFmtId="0" fontId="15" fillId="0" borderId="19" xfId="64" applyFont="1" applyFill="1" applyBorder="1" applyAlignment="1">
      <alignment horizontal="left" vertical="center" wrapText="1"/>
      <protection/>
    </xf>
    <xf numFmtId="0" fontId="15" fillId="0" borderId="109" xfId="64" applyFont="1" applyFill="1" applyBorder="1" applyAlignment="1">
      <alignment horizontal="left" vertical="center" wrapText="1"/>
      <protection/>
    </xf>
    <xf numFmtId="0" fontId="16" fillId="0" borderId="20" xfId="0" applyFont="1" applyFill="1" applyBorder="1" applyAlignment="1">
      <alignment wrapText="1"/>
    </xf>
    <xf numFmtId="0" fontId="16" fillId="33" borderId="21" xfId="0" applyFont="1" applyFill="1" applyBorder="1" applyAlignment="1">
      <alignment vertical="center" wrapText="1"/>
    </xf>
    <xf numFmtId="0" fontId="16" fillId="33" borderId="22" xfId="0" applyFont="1" applyFill="1" applyBorder="1" applyAlignment="1">
      <alignment vertical="center"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9" fillId="0" borderId="22" xfId="0" applyFont="1" applyFill="1" applyBorder="1" applyAlignment="1">
      <alignment wrapText="1"/>
    </xf>
    <xf numFmtId="0" fontId="16" fillId="0" borderId="22" xfId="0" applyFont="1" applyFill="1" applyBorder="1" applyAlignment="1">
      <alignment wrapText="1"/>
    </xf>
    <xf numFmtId="0" fontId="16" fillId="0" borderId="24" xfId="0" applyFont="1" applyFill="1" applyBorder="1" applyAlignment="1">
      <alignment vertical="center" wrapText="1"/>
    </xf>
    <xf numFmtId="0" fontId="16" fillId="0" borderId="22" xfId="0" applyFont="1" applyBorder="1" applyAlignment="1">
      <alignment vertical="center" wrapText="1"/>
    </xf>
    <xf numFmtId="0" fontId="16" fillId="33" borderId="24" xfId="0" applyFont="1" applyFill="1" applyBorder="1" applyAlignment="1">
      <alignment vertical="center" wrapText="1"/>
    </xf>
    <xf numFmtId="0" fontId="16" fillId="0" borderId="22" xfId="0" applyFont="1" applyFill="1" applyBorder="1" applyAlignment="1">
      <alignment vertical="center" wrapText="1"/>
    </xf>
    <xf numFmtId="0" fontId="16" fillId="0" borderId="24" xfId="0" applyFont="1" applyFill="1" applyBorder="1" applyAlignment="1">
      <alignment horizontal="left" vertical="center" wrapText="1"/>
    </xf>
    <xf numFmtId="0" fontId="16" fillId="0" borderId="21" xfId="0" applyFont="1" applyFill="1" applyBorder="1" applyAlignment="1">
      <alignment vertical="center" wrapText="1"/>
    </xf>
    <xf numFmtId="0" fontId="16" fillId="0" borderId="22"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49" fontId="15" fillId="0" borderId="109" xfId="0" applyNumberFormat="1" applyFont="1" applyFill="1" applyBorder="1" applyAlignment="1">
      <alignment horizontal="left" vertical="center" wrapText="1"/>
    </xf>
    <xf numFmtId="0" fontId="16" fillId="33" borderId="20" xfId="0" applyFont="1" applyFill="1" applyBorder="1" applyAlignment="1">
      <alignment horizontal="left" vertical="center" wrapText="1"/>
    </xf>
    <xf numFmtId="49" fontId="15" fillId="0" borderId="19" xfId="0" applyNumberFormat="1" applyFont="1" applyFill="1" applyBorder="1" applyAlignment="1">
      <alignment horizontal="center" vertical="center" wrapText="1"/>
    </xf>
    <xf numFmtId="49" fontId="15" fillId="0" borderId="109" xfId="0" applyNumberFormat="1" applyFont="1" applyFill="1" applyBorder="1" applyAlignment="1">
      <alignment horizontal="center" vertical="center" wrapText="1"/>
    </xf>
    <xf numFmtId="49" fontId="16" fillId="0" borderId="20" xfId="0" applyNumberFormat="1" applyFont="1" applyFill="1" applyBorder="1" applyAlignment="1">
      <alignment horizontal="left" vertical="center" wrapText="1"/>
    </xf>
    <xf numFmtId="49" fontId="15" fillId="0" borderId="23" xfId="0" applyNumberFormat="1" applyFont="1" applyFill="1" applyBorder="1" applyAlignment="1">
      <alignment horizontal="left" vertical="center" wrapText="1"/>
    </xf>
    <xf numFmtId="0" fontId="16" fillId="0" borderId="24" xfId="0" applyFont="1" applyBorder="1" applyAlignment="1">
      <alignment vertical="center" wrapText="1"/>
    </xf>
    <xf numFmtId="49" fontId="15" fillId="0" borderId="23" xfId="0" applyNumberFormat="1" applyFont="1" applyFill="1" applyBorder="1" applyAlignment="1">
      <alignment vertical="center" wrapText="1"/>
    </xf>
    <xf numFmtId="49" fontId="16" fillId="0" borderId="84" xfId="0" applyNumberFormat="1" applyFont="1" applyFill="1" applyBorder="1" applyAlignment="1">
      <alignment horizontal="left" vertical="justify" wrapText="1"/>
    </xf>
    <xf numFmtId="0" fontId="16" fillId="0" borderId="53" xfId="0" applyFont="1" applyBorder="1" applyAlignment="1">
      <alignment horizontal="left" vertical="justify" wrapText="1"/>
    </xf>
    <xf numFmtId="49" fontId="16" fillId="0" borderId="84" xfId="0" applyNumberFormat="1" applyFont="1" applyFill="1" applyBorder="1" applyAlignment="1">
      <alignment horizontal="left" vertical="center" wrapText="1"/>
    </xf>
    <xf numFmtId="0" fontId="16" fillId="0" borderId="53" xfId="0" applyFont="1" applyBorder="1" applyAlignment="1">
      <alignment horizontal="left" vertical="center" wrapText="1"/>
    </xf>
    <xf numFmtId="49" fontId="16" fillId="0" borderId="21" xfId="0" applyNumberFormat="1" applyFont="1" applyFill="1" applyBorder="1" applyAlignment="1">
      <alignment horizontal="left" vertical="center" wrapText="1"/>
    </xf>
    <xf numFmtId="49" fontId="16" fillId="0" borderId="110" xfId="0" applyNumberFormat="1" applyFont="1" applyFill="1" applyBorder="1" applyAlignment="1">
      <alignment horizontal="left" vertical="justify" wrapText="1"/>
    </xf>
    <xf numFmtId="0" fontId="16" fillId="0" borderId="111" xfId="0" applyFont="1" applyBorder="1" applyAlignment="1">
      <alignment horizontal="left" vertical="justify" wrapText="1"/>
    </xf>
    <xf numFmtId="49" fontId="16" fillId="0" borderId="112" xfId="0" applyNumberFormat="1" applyFont="1" applyFill="1" applyBorder="1" applyAlignment="1">
      <alignment horizontal="left" vertical="justify" wrapText="1"/>
    </xf>
    <xf numFmtId="0" fontId="16" fillId="0" borderId="113" xfId="0" applyFont="1" applyBorder="1" applyAlignment="1">
      <alignment horizontal="left" vertical="justify" wrapText="1"/>
    </xf>
    <xf numFmtId="49" fontId="15" fillId="32" borderId="114" xfId="0" applyNumberFormat="1" applyFont="1" applyFill="1" applyBorder="1" applyAlignment="1">
      <alignment horizontal="left" vertical="center" wrapText="1"/>
    </xf>
    <xf numFmtId="49" fontId="15" fillId="32" borderId="115" xfId="0" applyNumberFormat="1" applyFont="1" applyFill="1" applyBorder="1" applyAlignment="1">
      <alignment horizontal="left" vertical="center" wrapText="1"/>
    </xf>
    <xf numFmtId="0" fontId="15" fillId="0" borderId="23" xfId="0" applyFont="1" applyFill="1" applyBorder="1" applyAlignment="1">
      <alignmen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0" xfId="64" applyFont="1" applyFill="1" applyBorder="1" applyAlignment="1">
      <alignment horizontal="left" vertical="center" wrapText="1"/>
      <protection/>
    </xf>
    <xf numFmtId="0" fontId="16" fillId="33" borderId="21" xfId="0" applyFont="1" applyFill="1" applyBorder="1" applyAlignment="1">
      <alignment wrapText="1"/>
    </xf>
    <xf numFmtId="0" fontId="16" fillId="0" borderId="22" xfId="0" applyFont="1" applyBorder="1" applyAlignment="1">
      <alignment wrapText="1"/>
    </xf>
    <xf numFmtId="0" fontId="16" fillId="0" borderId="21" xfId="0" applyFont="1" applyFill="1" applyBorder="1" applyAlignment="1">
      <alignment horizontal="left" wrapText="1"/>
    </xf>
    <xf numFmtId="0" fontId="16" fillId="0" borderId="22" xfId="0" applyFont="1" applyFill="1" applyBorder="1" applyAlignment="1">
      <alignment horizontal="left" wrapText="1"/>
    </xf>
    <xf numFmtId="0" fontId="19" fillId="0" borderId="20" xfId="0" applyFont="1" applyFill="1" applyBorder="1" applyAlignment="1">
      <alignment wrapText="1"/>
    </xf>
    <xf numFmtId="49" fontId="16" fillId="0" borderId="30" xfId="0" applyNumberFormat="1" applyFont="1" applyFill="1" applyBorder="1" applyAlignment="1">
      <alignment horizontal="left" vertical="center" wrapText="1"/>
    </xf>
    <xf numFmtId="0" fontId="16" fillId="0" borderId="30" xfId="0" applyFont="1" applyBorder="1" applyAlignment="1">
      <alignment horizontal="left" vertical="center" wrapText="1"/>
    </xf>
    <xf numFmtId="49" fontId="15" fillId="0" borderId="38" xfId="0" applyNumberFormat="1" applyFont="1" applyFill="1" applyBorder="1" applyAlignment="1">
      <alignment horizontal="left" vertical="center" wrapText="1"/>
    </xf>
    <xf numFmtId="0" fontId="16" fillId="0" borderId="15" xfId="0" applyFont="1" applyBorder="1" applyAlignment="1">
      <alignment vertical="center" wrapText="1"/>
    </xf>
    <xf numFmtId="0" fontId="16" fillId="0" borderId="95" xfId="0" applyFont="1" applyFill="1" applyBorder="1" applyAlignment="1">
      <alignment horizontal="left" vertical="center" wrapText="1"/>
    </xf>
    <xf numFmtId="0" fontId="16" fillId="0" borderId="58" xfId="0" applyFont="1" applyBorder="1" applyAlignment="1">
      <alignment vertical="center" wrapText="1"/>
    </xf>
    <xf numFmtId="49" fontId="16" fillId="0" borderId="116" xfId="0" applyNumberFormat="1" applyFont="1" applyFill="1" applyBorder="1" applyAlignment="1">
      <alignment horizontal="left" vertical="justify" wrapText="1"/>
    </xf>
    <xf numFmtId="0" fontId="16" fillId="0" borderId="117" xfId="0" applyFont="1" applyBorder="1" applyAlignment="1">
      <alignment horizontal="left" vertical="justify" wrapText="1"/>
    </xf>
    <xf numFmtId="49" fontId="16" fillId="0" borderId="44" xfId="0" applyNumberFormat="1" applyFont="1" applyFill="1" applyBorder="1" applyAlignment="1">
      <alignment horizontal="left" vertical="center" wrapText="1"/>
    </xf>
    <xf numFmtId="0" fontId="16" fillId="0" borderId="44" xfId="0" applyFont="1" applyBorder="1" applyAlignment="1">
      <alignment horizontal="left" vertical="center" wrapText="1"/>
    </xf>
    <xf numFmtId="49" fontId="16" fillId="0" borderId="111" xfId="0" applyNumberFormat="1" applyFont="1" applyFill="1" applyBorder="1" applyAlignment="1">
      <alignment horizontal="left" vertical="justify" wrapText="1"/>
    </xf>
    <xf numFmtId="49" fontId="16" fillId="0" borderId="0" xfId="64" applyNumberFormat="1" applyFont="1" applyFill="1" applyAlignment="1">
      <alignment horizontal="right" vertical="center"/>
      <protection/>
    </xf>
    <xf numFmtId="0" fontId="16" fillId="0" borderId="118" xfId="64" applyFont="1" applyFill="1" applyBorder="1" applyAlignment="1">
      <alignment horizontal="center" vertical="center" wrapText="1"/>
      <protection/>
    </xf>
    <xf numFmtId="0" fontId="16" fillId="0" borderId="37" xfId="64" applyFont="1" applyFill="1" applyBorder="1" applyAlignment="1">
      <alignment horizontal="center" vertical="center" wrapText="1"/>
      <protection/>
    </xf>
    <xf numFmtId="0" fontId="16" fillId="0" borderId="119" xfId="64" applyFont="1" applyFill="1" applyBorder="1" applyAlignment="1">
      <alignment horizontal="center" vertical="center" wrapText="1"/>
      <protection/>
    </xf>
    <xf numFmtId="0" fontId="15" fillId="0" borderId="120" xfId="64" applyFont="1" applyFill="1" applyBorder="1" applyAlignment="1">
      <alignment horizontal="center" vertical="center" wrapText="1"/>
      <protection/>
    </xf>
    <xf numFmtId="0" fontId="15" fillId="0" borderId="121" xfId="64" applyFont="1" applyFill="1" applyBorder="1" applyAlignment="1">
      <alignment horizontal="center" vertical="center" wrapText="1"/>
      <protection/>
    </xf>
    <xf numFmtId="0" fontId="15" fillId="0" borderId="122" xfId="64" applyFont="1" applyFill="1" applyBorder="1" applyAlignment="1">
      <alignment horizontal="center" vertical="center" wrapText="1"/>
      <protection/>
    </xf>
    <xf numFmtId="0" fontId="15" fillId="0" borderId="123" xfId="64" applyFont="1" applyFill="1" applyBorder="1" applyAlignment="1">
      <alignment horizontal="center" vertical="center" wrapText="1"/>
      <protection/>
    </xf>
    <xf numFmtId="0" fontId="15" fillId="0" borderId="0" xfId="64" applyFont="1" applyFill="1" applyBorder="1" applyAlignment="1">
      <alignment horizontal="center" vertical="center" wrapText="1"/>
      <protection/>
    </xf>
    <xf numFmtId="0" fontId="15" fillId="0" borderId="10" xfId="64" applyFont="1" applyFill="1" applyBorder="1" applyAlignment="1">
      <alignment horizontal="center" vertical="center" wrapText="1"/>
      <protection/>
    </xf>
    <xf numFmtId="0" fontId="15" fillId="0" borderId="124" xfId="64" applyFont="1" applyFill="1" applyBorder="1" applyAlignment="1">
      <alignment horizontal="center" vertical="center" wrapText="1"/>
      <protection/>
    </xf>
    <xf numFmtId="0" fontId="15" fillId="0" borderId="65" xfId="64" applyFont="1" applyFill="1" applyBorder="1" applyAlignment="1">
      <alignment horizontal="center" vertical="center" wrapText="1"/>
      <protection/>
    </xf>
    <xf numFmtId="0" fontId="15" fillId="0" borderId="125" xfId="64" applyFont="1" applyFill="1" applyBorder="1" applyAlignment="1">
      <alignment horizontal="center" vertical="center" wrapText="1"/>
      <protection/>
    </xf>
    <xf numFmtId="49" fontId="16" fillId="0" borderId="116" xfId="0" applyNumberFormat="1" applyFont="1" applyFill="1" applyBorder="1" applyAlignment="1">
      <alignment horizontal="left" vertical="center" wrapText="1"/>
    </xf>
    <xf numFmtId="0" fontId="16" fillId="0" borderId="117" xfId="0" applyFont="1" applyBorder="1" applyAlignment="1">
      <alignment horizontal="left" vertical="center" wrapText="1"/>
    </xf>
    <xf numFmtId="0" fontId="15" fillId="0" borderId="0" xfId="64" applyFont="1" applyFill="1" applyBorder="1" applyAlignment="1">
      <alignment horizontal="center" vertical="center"/>
      <protection/>
    </xf>
    <xf numFmtId="0" fontId="16" fillId="0" borderId="118" xfId="64" applyFont="1" applyFill="1" applyBorder="1" applyAlignment="1">
      <alignment horizontal="center" vertical="center"/>
      <protection/>
    </xf>
    <xf numFmtId="0" fontId="16" fillId="0" borderId="15" xfId="0" applyFont="1" applyBorder="1" applyAlignment="1">
      <alignment horizontal="center" vertical="center"/>
    </xf>
    <xf numFmtId="1" fontId="16" fillId="0" borderId="126" xfId="60" applyNumberFormat="1" applyFont="1" applyFill="1" applyBorder="1" applyAlignment="1">
      <alignment horizontal="center" vertical="center" wrapText="1"/>
      <protection/>
    </xf>
    <xf numFmtId="0" fontId="15" fillId="32" borderId="127" xfId="0" applyFont="1" applyFill="1" applyBorder="1" applyAlignment="1">
      <alignment horizontal="left" vertical="center" wrapText="1"/>
    </xf>
    <xf numFmtId="0" fontId="15" fillId="32" borderId="128"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07" xfId="0" applyFont="1" applyFill="1" applyBorder="1" applyAlignment="1">
      <alignment horizontal="left" vertical="center" wrapText="1"/>
    </xf>
    <xf numFmtId="0" fontId="16" fillId="35" borderId="24" xfId="0" applyFont="1" applyFill="1" applyBorder="1" applyAlignment="1">
      <alignment horizontal="justify" vertical="center" wrapText="1"/>
    </xf>
    <xf numFmtId="0" fontId="16" fillId="35" borderId="22" xfId="0" applyFont="1" applyFill="1" applyBorder="1" applyAlignment="1">
      <alignment vertical="center" wrapText="1"/>
    </xf>
    <xf numFmtId="0" fontId="16" fillId="0" borderId="22" xfId="0" applyFont="1" applyFill="1" applyBorder="1" applyAlignment="1">
      <alignment vertical="center"/>
    </xf>
    <xf numFmtId="0" fontId="16" fillId="0" borderId="22" xfId="64" applyFont="1" applyFill="1" applyBorder="1" applyAlignment="1">
      <alignment horizontal="left" vertical="center" wrapText="1"/>
      <protection/>
    </xf>
    <xf numFmtId="0" fontId="16" fillId="0" borderId="0" xfId="0" applyFont="1" applyFill="1" applyBorder="1" applyAlignment="1">
      <alignment vertical="center" wrapText="1"/>
    </xf>
    <xf numFmtId="0" fontId="16" fillId="0" borderId="24"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19" xfId="64" applyFont="1" applyFill="1" applyBorder="1" applyAlignment="1">
      <alignment horizontal="left" vertical="center" wrapText="1"/>
      <protection/>
    </xf>
    <xf numFmtId="0" fontId="16" fillId="0" borderId="109" xfId="64" applyFont="1" applyFill="1" applyBorder="1" applyAlignment="1">
      <alignment horizontal="left" vertical="center" wrapText="1"/>
      <protection/>
    </xf>
    <xf numFmtId="0" fontId="16" fillId="0" borderId="67" xfId="0" applyFont="1" applyBorder="1" applyAlignment="1">
      <alignment horizontal="left" vertical="center" wrapText="1"/>
    </xf>
    <xf numFmtId="0" fontId="15" fillId="0" borderId="19" xfId="0" applyFont="1" applyFill="1" applyBorder="1" applyAlignment="1">
      <alignment horizontal="left" vertical="center"/>
    </xf>
    <xf numFmtId="0" fontId="15" fillId="0" borderId="109" xfId="0" applyFont="1" applyFill="1" applyBorder="1" applyAlignment="1">
      <alignment horizontal="left" vertical="center"/>
    </xf>
    <xf numFmtId="0" fontId="16" fillId="0" borderId="62" xfId="0" applyFont="1" applyFill="1" applyBorder="1" applyAlignment="1">
      <alignment vertical="center" wrapText="1"/>
    </xf>
    <xf numFmtId="0" fontId="16" fillId="0" borderId="36" xfId="64" applyFont="1" applyFill="1" applyBorder="1" applyAlignment="1">
      <alignment horizontal="center" vertical="center" wrapText="1"/>
      <protection/>
    </xf>
    <xf numFmtId="0" fontId="16" fillId="0" borderId="129" xfId="64" applyFont="1" applyFill="1" applyBorder="1" applyAlignment="1">
      <alignment horizontal="center" vertical="center" wrapText="1"/>
      <protection/>
    </xf>
    <xf numFmtId="0" fontId="15" fillId="33" borderId="0" xfId="64" applyFont="1" applyFill="1" applyAlignment="1">
      <alignment horizontal="center" vertical="center"/>
      <protection/>
    </xf>
    <xf numFmtId="0" fontId="15" fillId="32" borderId="130" xfId="0" applyFont="1" applyFill="1" applyBorder="1" applyAlignment="1">
      <alignment horizontal="left" wrapText="1"/>
    </xf>
    <xf numFmtId="0" fontId="16" fillId="0" borderId="131" xfId="0" applyFont="1" applyBorder="1" applyAlignment="1">
      <alignment horizontal="left" wrapText="1"/>
    </xf>
    <xf numFmtId="0" fontId="16" fillId="0" borderId="132" xfId="0" applyFont="1" applyBorder="1" applyAlignment="1">
      <alignment horizontal="left" wrapText="1"/>
    </xf>
    <xf numFmtId="0" fontId="15" fillId="0" borderId="19" xfId="0" applyFont="1" applyFill="1" applyBorder="1" applyAlignment="1">
      <alignment horizontal="left" wrapText="1"/>
    </xf>
    <xf numFmtId="0" fontId="15" fillId="0" borderId="109" xfId="0" applyFont="1" applyFill="1" applyBorder="1" applyAlignment="1">
      <alignment horizontal="left" wrapText="1"/>
    </xf>
    <xf numFmtId="0" fontId="16" fillId="0" borderId="20" xfId="0" applyFont="1" applyFill="1" applyBorder="1" applyAlignment="1">
      <alignment horizontal="left" wrapText="1"/>
    </xf>
    <xf numFmtId="0" fontId="16" fillId="0" borderId="20" xfId="0" applyFont="1" applyFill="1" applyBorder="1" applyAlignment="1">
      <alignment horizontal="left"/>
    </xf>
    <xf numFmtId="3" fontId="16" fillId="0" borderId="20" xfId="0" applyNumberFormat="1" applyFont="1" applyFill="1" applyBorder="1" applyAlignment="1">
      <alignment horizontal="left" vertical="center" wrapText="1"/>
    </xf>
    <xf numFmtId="0" fontId="15" fillId="0" borderId="19" xfId="0" applyFont="1" applyFill="1" applyBorder="1" applyAlignment="1">
      <alignment wrapText="1"/>
    </xf>
    <xf numFmtId="0" fontId="15" fillId="0" borderId="109" xfId="0" applyFont="1" applyFill="1" applyBorder="1" applyAlignment="1">
      <alignment wrapText="1"/>
    </xf>
    <xf numFmtId="0" fontId="16" fillId="0" borderId="20" xfId="0" applyFont="1" applyFill="1" applyBorder="1" applyAlignment="1">
      <alignment horizontal="left" vertical="top" wrapText="1"/>
    </xf>
    <xf numFmtId="0" fontId="19" fillId="0" borderId="24" xfId="0" applyFont="1" applyFill="1" applyBorder="1" applyAlignment="1">
      <alignment vertical="center" wrapText="1"/>
    </xf>
    <xf numFmtId="0" fontId="16" fillId="0" borderId="24" xfId="0" applyFont="1" applyFill="1" applyBorder="1" applyAlignment="1">
      <alignment horizontal="left" wrapText="1"/>
    </xf>
    <xf numFmtId="0" fontId="19" fillId="0" borderId="24" xfId="0" applyFont="1" applyFill="1" applyBorder="1" applyAlignment="1">
      <alignment horizontal="left" wrapText="1"/>
    </xf>
    <xf numFmtId="49" fontId="15" fillId="0" borderId="24" xfId="0" applyNumberFormat="1" applyFont="1" applyFill="1" applyBorder="1" applyAlignment="1">
      <alignment horizontal="left" vertical="center" wrapText="1"/>
    </xf>
    <xf numFmtId="49" fontId="15" fillId="0" borderId="22" xfId="0" applyNumberFormat="1" applyFont="1" applyFill="1" applyBorder="1" applyAlignment="1">
      <alignment horizontal="left" vertical="center" wrapText="1"/>
    </xf>
    <xf numFmtId="0" fontId="16" fillId="33" borderId="20" xfId="0" applyFont="1" applyFill="1" applyBorder="1" applyAlignment="1">
      <alignment horizontal="left" wrapText="1"/>
    </xf>
    <xf numFmtId="49" fontId="16" fillId="0" borderId="126" xfId="0" applyNumberFormat="1" applyFont="1" applyFill="1" applyBorder="1" applyAlignment="1">
      <alignment horizontal="left" vertical="center" wrapText="1"/>
    </xf>
    <xf numFmtId="0" fontId="16" fillId="0" borderId="133" xfId="0" applyFont="1" applyBorder="1" applyAlignment="1">
      <alignment horizontal="left" vertical="center" wrapText="1"/>
    </xf>
    <xf numFmtId="0" fontId="15" fillId="32" borderId="114" xfId="64" applyFont="1" applyFill="1" applyBorder="1" applyAlignment="1">
      <alignment wrapText="1"/>
      <protection/>
    </xf>
    <xf numFmtId="0" fontId="15" fillId="32" borderId="115" xfId="64" applyFont="1" applyFill="1" applyBorder="1" applyAlignment="1">
      <alignment wrapText="1"/>
      <protection/>
    </xf>
    <xf numFmtId="0" fontId="16" fillId="0" borderId="26" xfId="0" applyFont="1" applyFill="1" applyBorder="1" applyAlignment="1">
      <alignment horizontal="left" wrapText="1"/>
    </xf>
    <xf numFmtId="0" fontId="16" fillId="0" borderId="85" xfId="0" applyFont="1" applyFill="1" applyBorder="1" applyAlignment="1">
      <alignment horizontal="left" vertical="center" wrapText="1"/>
    </xf>
    <xf numFmtId="49" fontId="15" fillId="32" borderId="114" xfId="0" applyNumberFormat="1" applyFont="1" applyFill="1" applyBorder="1" applyAlignment="1">
      <alignment horizontal="left" wrapText="1"/>
    </xf>
    <xf numFmtId="49" fontId="15" fillId="32" borderId="115" xfId="0" applyNumberFormat="1" applyFont="1" applyFill="1" applyBorder="1" applyAlignment="1">
      <alignment horizontal="left" wrapText="1"/>
    </xf>
    <xf numFmtId="0" fontId="15" fillId="0" borderId="23" xfId="0" applyFont="1" applyFill="1" applyBorder="1" applyAlignment="1">
      <alignment horizontal="left" wrapText="1"/>
    </xf>
    <xf numFmtId="0" fontId="16" fillId="0" borderId="24" xfId="0" applyFont="1" applyBorder="1" applyAlignment="1">
      <alignment horizontal="left" wrapText="1"/>
    </xf>
    <xf numFmtId="49" fontId="15" fillId="0" borderId="19" xfId="0" applyNumberFormat="1" applyFont="1" applyFill="1" applyBorder="1" applyAlignment="1">
      <alignment horizontal="left" vertical="top" wrapText="1"/>
    </xf>
    <xf numFmtId="49" fontId="15" fillId="0" borderId="109" xfId="0" applyNumberFormat="1" applyFont="1" applyFill="1" applyBorder="1" applyAlignment="1">
      <alignment horizontal="left" vertical="top" wrapText="1"/>
    </xf>
    <xf numFmtId="0" fontId="15" fillId="0" borderId="65" xfId="64" applyFont="1" applyFill="1" applyBorder="1" applyAlignment="1">
      <alignment horizontal="center"/>
      <protection/>
    </xf>
    <xf numFmtId="0" fontId="15" fillId="32" borderId="114" xfId="0" applyFont="1" applyFill="1" applyBorder="1" applyAlignment="1">
      <alignment horizontal="left" vertical="center" wrapText="1"/>
    </xf>
    <xf numFmtId="0" fontId="15" fillId="32" borderId="115" xfId="0" applyFont="1" applyFill="1" applyBorder="1" applyAlignment="1">
      <alignment horizontal="left" vertical="center" wrapText="1"/>
    </xf>
    <xf numFmtId="0" fontId="15" fillId="0" borderId="17" xfId="0" applyFont="1" applyFill="1" applyBorder="1" applyAlignment="1">
      <alignment horizontal="left" vertical="center"/>
    </xf>
    <xf numFmtId="0" fontId="15" fillId="0" borderId="107" xfId="0" applyFont="1" applyFill="1" applyBorder="1" applyAlignment="1">
      <alignment horizontal="left" vertical="center"/>
    </xf>
    <xf numFmtId="0" fontId="15" fillId="0" borderId="19" xfId="64" applyFont="1" applyFill="1" applyBorder="1" applyAlignment="1">
      <alignment wrapText="1"/>
      <protection/>
    </xf>
    <xf numFmtId="0" fontId="15" fillId="0" borderId="109" xfId="64" applyFont="1" applyFill="1" applyBorder="1" applyAlignment="1">
      <alignment wrapText="1"/>
      <protection/>
    </xf>
    <xf numFmtId="49" fontId="16" fillId="0" borderId="20" xfId="0" applyNumberFormat="1" applyFont="1" applyFill="1" applyBorder="1" applyAlignment="1">
      <alignment horizontal="left"/>
    </xf>
    <xf numFmtId="0" fontId="15" fillId="0" borderId="19" xfId="0" applyNumberFormat="1" applyFont="1" applyFill="1" applyBorder="1" applyAlignment="1">
      <alignment horizontal="left" vertical="center" wrapText="1"/>
    </xf>
    <xf numFmtId="0" fontId="15" fillId="0" borderId="109" xfId="0" applyNumberFormat="1" applyFont="1" applyFill="1" applyBorder="1" applyAlignment="1">
      <alignment horizontal="left" vertical="center" wrapText="1"/>
    </xf>
    <xf numFmtId="0" fontId="16" fillId="0" borderId="26" xfId="0" applyFont="1" applyFill="1" applyBorder="1" applyAlignment="1">
      <alignment vertical="center" wrapText="1"/>
    </xf>
    <xf numFmtId="0" fontId="15" fillId="0" borderId="19" xfId="64" applyFont="1" applyFill="1" applyBorder="1" applyAlignment="1">
      <alignment vertical="center" wrapText="1"/>
      <protection/>
    </xf>
    <xf numFmtId="0" fontId="15" fillId="0" borderId="109" xfId="64" applyFont="1" applyFill="1" applyBorder="1" applyAlignment="1">
      <alignment vertical="center" wrapText="1"/>
      <protection/>
    </xf>
    <xf numFmtId="49" fontId="16" fillId="0" borderId="0" xfId="64" applyNumberFormat="1" applyFont="1" applyFill="1" applyAlignment="1">
      <alignment horizontal="center" vertical="top"/>
      <protection/>
    </xf>
    <xf numFmtId="0" fontId="16" fillId="0" borderId="24" xfId="0" applyFont="1" applyBorder="1" applyAlignment="1">
      <alignment wrapText="1"/>
    </xf>
    <xf numFmtId="0" fontId="16" fillId="0" borderId="65" xfId="0" applyFont="1" applyFill="1" applyBorder="1" applyAlignment="1">
      <alignment vertical="center" wrapText="1"/>
    </xf>
    <xf numFmtId="1" fontId="15" fillId="0" borderId="0" xfId="61" applyNumberFormat="1" applyFont="1" applyAlignment="1">
      <alignment horizontal="center"/>
      <protection/>
    </xf>
    <xf numFmtId="3" fontId="16" fillId="0" borderId="118" xfId="64" applyNumberFormat="1" applyFont="1" applyFill="1" applyBorder="1" applyAlignment="1">
      <alignment horizontal="center" vertical="center"/>
      <protection/>
    </xf>
    <xf numFmtId="3" fontId="16" fillId="0" borderId="105" xfId="64" applyNumberFormat="1" applyFont="1" applyFill="1" applyBorder="1" applyAlignment="1">
      <alignment horizontal="center" vertical="center"/>
      <protection/>
    </xf>
    <xf numFmtId="3" fontId="16" fillId="0" borderId="105" xfId="0" applyNumberFormat="1" applyFont="1" applyFill="1" applyBorder="1" applyAlignment="1">
      <alignment horizontal="center" vertical="center"/>
    </xf>
    <xf numFmtId="3" fontId="16" fillId="0" borderId="106"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3" fontId="16" fillId="0" borderId="15" xfId="60" applyNumberFormat="1" applyFont="1" applyFill="1" applyBorder="1" applyAlignment="1">
      <alignment horizontal="center" vertical="center" wrapText="1"/>
      <protection/>
    </xf>
    <xf numFmtId="3" fontId="16" fillId="0" borderId="126" xfId="60" applyNumberFormat="1" applyFont="1" applyFill="1" applyBorder="1" applyAlignment="1">
      <alignment horizontal="center" vertical="center" wrapText="1"/>
      <protection/>
    </xf>
    <xf numFmtId="1" fontId="16" fillId="0" borderId="15" xfId="0" applyNumberFormat="1" applyFont="1" applyFill="1" applyBorder="1" applyAlignment="1">
      <alignment horizontal="center" vertical="center"/>
    </xf>
    <xf numFmtId="1" fontId="16" fillId="0" borderId="16" xfId="0" applyNumberFormat="1" applyFont="1" applyFill="1" applyBorder="1" applyAlignment="1">
      <alignment horizontal="center" vertical="center"/>
    </xf>
    <xf numFmtId="1" fontId="16" fillId="0" borderId="71" xfId="0" applyNumberFormat="1" applyFont="1" applyFill="1" applyBorder="1" applyAlignment="1">
      <alignment horizontal="center" vertical="center"/>
    </xf>
    <xf numFmtId="1" fontId="16" fillId="0" borderId="108" xfId="0" applyNumberFormat="1" applyFont="1" applyFill="1" applyBorder="1" applyAlignment="1">
      <alignment horizontal="center" vertical="center"/>
    </xf>
    <xf numFmtId="0" fontId="15" fillId="32" borderId="134" xfId="64" applyFont="1" applyFill="1" applyBorder="1" applyAlignment="1">
      <alignment horizontal="left" wrapText="1"/>
      <protection/>
    </xf>
    <xf numFmtId="0" fontId="15" fillId="32" borderId="135" xfId="64" applyFont="1" applyFill="1" applyBorder="1" applyAlignment="1">
      <alignment horizontal="left" wrapText="1"/>
      <protection/>
    </xf>
    <xf numFmtId="0" fontId="15" fillId="0" borderId="59" xfId="0" applyFont="1" applyBorder="1" applyAlignment="1">
      <alignment horizontal="left"/>
    </xf>
    <xf numFmtId="0" fontId="15" fillId="0" borderId="136" xfId="0" applyFont="1" applyBorder="1" applyAlignment="1">
      <alignment horizontal="left"/>
    </xf>
    <xf numFmtId="0" fontId="15" fillId="0" borderId="19" xfId="61" applyFont="1" applyBorder="1" applyAlignment="1">
      <alignment horizontal="left" vertical="center" wrapText="1"/>
      <protection/>
    </xf>
    <xf numFmtId="0" fontId="15" fillId="0" borderId="109" xfId="61" applyFont="1" applyBorder="1" applyAlignment="1">
      <alignment horizontal="left" vertical="center" wrapText="1"/>
      <protection/>
    </xf>
    <xf numFmtId="0" fontId="16" fillId="0" borderId="22" xfId="64" applyFont="1" applyBorder="1" applyAlignment="1">
      <alignment horizontal="left" vertical="center" wrapText="1"/>
      <protection/>
    </xf>
    <xf numFmtId="0" fontId="16" fillId="0" borderId="22" xfId="61" applyFont="1" applyBorder="1" applyAlignment="1">
      <alignment horizontal="left" vertical="center" wrapText="1"/>
      <protection/>
    </xf>
    <xf numFmtId="0" fontId="15" fillId="0" borderId="19" xfId="61" applyFont="1" applyFill="1" applyBorder="1" applyAlignment="1">
      <alignment horizontal="left" wrapText="1"/>
      <protection/>
    </xf>
    <xf numFmtId="0" fontId="15" fillId="0" borderId="109" xfId="61" applyFont="1" applyFill="1" applyBorder="1" applyAlignment="1">
      <alignment horizontal="left" wrapText="1"/>
      <protection/>
    </xf>
    <xf numFmtId="0" fontId="16" fillId="0" borderId="22" xfId="0" applyFont="1" applyFill="1" applyBorder="1" applyAlignment="1">
      <alignment horizontal="left"/>
    </xf>
    <xf numFmtId="1" fontId="16" fillId="0" borderId="20" xfId="61" applyNumberFormat="1" applyFont="1" applyFill="1" applyBorder="1" applyAlignment="1">
      <alignment horizontal="left" vertical="center" wrapText="1"/>
      <protection/>
    </xf>
    <xf numFmtId="3" fontId="16" fillId="0" borderId="0" xfId="0" applyNumberFormat="1" applyFont="1" applyFill="1" applyAlignment="1">
      <alignment horizontal="center" vertical="center"/>
    </xf>
    <xf numFmtId="3" fontId="15" fillId="0" borderId="65" xfId="64" applyNumberFormat="1" applyFont="1" applyFill="1" applyBorder="1" applyAlignment="1">
      <alignment horizontal="center"/>
      <protection/>
    </xf>
    <xf numFmtId="0" fontId="16" fillId="0" borderId="0" xfId="64" applyFont="1" applyFill="1" applyBorder="1" applyAlignment="1">
      <alignment horizontal="center" vertical="top"/>
      <protection/>
    </xf>
    <xf numFmtId="49" fontId="16" fillId="0" borderId="0" xfId="64" applyNumberFormat="1" applyFont="1" applyFill="1" applyAlignment="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2</xdr:row>
      <xdr:rowOff>9525</xdr:rowOff>
    </xdr:from>
    <xdr:to>
      <xdr:col>0</xdr:col>
      <xdr:colOff>1228725</xdr:colOff>
      <xdr:row>3</xdr:row>
      <xdr:rowOff>38100</xdr:rowOff>
    </xdr:to>
    <xdr:sp>
      <xdr:nvSpPr>
        <xdr:cNvPr id="2" name="Text Box 5"/>
        <xdr:cNvSpPr txBox="1">
          <a:spLocks noChangeArrowheads="1"/>
        </xdr:cNvSpPr>
      </xdr:nvSpPr>
      <xdr:spPr>
        <a:xfrm>
          <a:off x="781050" y="314325"/>
          <a:ext cx="44767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33425" y="49530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71525" y="4953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62965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534275" y="3314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534275" y="3314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534275"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534275"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62965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534275" y="3314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534275" y="3314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534275"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534275"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504825</xdr:colOff>
      <xdr:row>3</xdr:row>
      <xdr:rowOff>133350</xdr:rowOff>
    </xdr:to>
    <xdr:sp>
      <xdr:nvSpPr>
        <xdr:cNvPr id="17" name="Text Box 3"/>
        <xdr:cNvSpPr txBox="1">
          <a:spLocks noChangeArrowheads="1"/>
        </xdr:cNvSpPr>
      </xdr:nvSpPr>
      <xdr:spPr>
        <a:xfrm>
          <a:off x="885825" y="49530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876300" y="3314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838950" y="40576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53100"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53100"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53100"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53100"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838950" y="40576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53100"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53100"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53100"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53100"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514350</xdr:colOff>
      <xdr:row>3</xdr:row>
      <xdr:rowOff>133350</xdr:rowOff>
    </xdr:to>
    <xdr:sp>
      <xdr:nvSpPr>
        <xdr:cNvPr id="17" name="Text Box 3"/>
        <xdr:cNvSpPr txBox="1">
          <a:spLocks noChangeArrowheads="1"/>
        </xdr:cNvSpPr>
      </xdr:nvSpPr>
      <xdr:spPr>
        <a:xfrm>
          <a:off x="933450" y="49530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40576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76200</xdr:rowOff>
    </xdr:to>
    <xdr:sp>
      <xdr:nvSpPr>
        <xdr:cNvPr id="1" name="Text Box 2"/>
        <xdr:cNvSpPr txBox="1">
          <a:spLocks noChangeArrowheads="1"/>
        </xdr:cNvSpPr>
      </xdr:nvSpPr>
      <xdr:spPr>
        <a:xfrm>
          <a:off x="952500" y="514350"/>
          <a:ext cx="76200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734050" y="251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734050" y="251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734050" y="2514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734050" y="2514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734050" y="251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734050" y="251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734050" y="2514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734050" y="2514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get%202012\Scrisoarea%20cadru%202012%20-%202015\PROIECT%20BUGET%202012\2012-2015\Anexa%20A%20bugete%2010-11\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2:U243"/>
  <sheetViews>
    <sheetView showGridLines="0" showZeros="0" view="pageBreakPreview" zoomScale="84" zoomScaleNormal="75" zoomScaleSheetLayoutView="84" zoomScalePageLayoutView="0" workbookViewId="0" topLeftCell="A1">
      <selection activeCell="H25" sqref="H25"/>
    </sheetView>
  </sheetViews>
  <sheetFormatPr defaultColWidth="9.140625" defaultRowHeight="12.75"/>
  <cols>
    <col min="1" max="1" width="44.421875" style="7" customWidth="1"/>
    <col min="2" max="2" width="6.28125" style="7" customWidth="1"/>
    <col min="3" max="3" width="13.7109375" style="7" customWidth="1"/>
    <col min="4" max="5" width="13.8515625" style="7" customWidth="1"/>
    <col min="6" max="6" width="12.421875" style="7" customWidth="1"/>
    <col min="7" max="7" width="14.140625" style="7" customWidth="1"/>
    <col min="8" max="8" width="12.57421875" style="7" customWidth="1"/>
    <col min="9" max="9" width="11.8515625" style="7" customWidth="1"/>
    <col min="10" max="10" width="13.7109375" style="7" customWidth="1"/>
    <col min="11" max="16384" width="9.140625" style="7" customWidth="1"/>
  </cols>
  <sheetData>
    <row r="2" ht="12">
      <c r="A2" s="7" t="s">
        <v>0</v>
      </c>
    </row>
    <row r="3" spans="1:21" ht="12.75" customHeight="1">
      <c r="A3" s="8" t="s">
        <v>1</v>
      </c>
      <c r="B3" s="8"/>
      <c r="D3" s="9"/>
      <c r="E3" s="9"/>
      <c r="O3" s="32"/>
      <c r="Q3" s="9"/>
      <c r="U3" s="9"/>
    </row>
    <row r="4" spans="1:10" ht="12" customHeight="1">
      <c r="A4" s="8"/>
      <c r="B4" s="8"/>
      <c r="F4" s="10"/>
      <c r="H4" s="6"/>
      <c r="I4" s="6"/>
      <c r="J4" s="33"/>
    </row>
    <row r="5" spans="1:10" ht="12" customHeight="1">
      <c r="A5" s="8" t="s">
        <v>2</v>
      </c>
      <c r="B5" s="8"/>
      <c r="F5" s="10"/>
      <c r="H5" s="6"/>
      <c r="I5" s="6"/>
      <c r="J5" s="33"/>
    </row>
    <row r="6" spans="1:10" ht="12" customHeight="1">
      <c r="A6" s="8" t="s">
        <v>3</v>
      </c>
      <c r="B6" s="8"/>
      <c r="F6" s="10"/>
      <c r="H6" s="6"/>
      <c r="I6" s="6"/>
      <c r="J6" s="33"/>
    </row>
    <row r="7" spans="1:10" ht="12" customHeight="1">
      <c r="A7" s="8" t="s">
        <v>4</v>
      </c>
      <c r="B7" s="8"/>
      <c r="F7" s="10"/>
      <c r="H7" s="6"/>
      <c r="I7" s="6"/>
      <c r="J7" s="33"/>
    </row>
    <row r="8" spans="1:10" ht="12" customHeight="1">
      <c r="A8" s="8" t="s">
        <v>5</v>
      </c>
      <c r="B8" s="8"/>
      <c r="F8" s="10"/>
      <c r="H8" s="6"/>
      <c r="I8" s="6"/>
      <c r="J8" s="33"/>
    </row>
    <row r="9" spans="1:10" ht="12">
      <c r="A9" s="698" t="s">
        <v>6</v>
      </c>
      <c r="B9" s="698"/>
      <c r="C9" s="698"/>
      <c r="D9" s="698"/>
      <c r="E9" s="698"/>
      <c r="F9" s="698"/>
      <c r="G9" s="698"/>
      <c r="H9" s="698"/>
      <c r="I9" s="698"/>
      <c r="J9" s="698"/>
    </row>
    <row r="10" spans="1:10" ht="12">
      <c r="A10" s="698" t="s">
        <v>7</v>
      </c>
      <c r="B10" s="698"/>
      <c r="C10" s="698"/>
      <c r="D10" s="698"/>
      <c r="E10" s="698"/>
      <c r="F10" s="698"/>
      <c r="G10" s="698"/>
      <c r="H10" s="698"/>
      <c r="I10" s="698"/>
      <c r="J10" s="698"/>
    </row>
    <row r="11" spans="1:10" ht="12.75">
      <c r="A11" s="11"/>
      <c r="B11" s="12"/>
      <c r="C11" s="6"/>
      <c r="D11" s="6"/>
      <c r="E11" s="6"/>
      <c r="F11" s="6"/>
      <c r="G11" s="6"/>
      <c r="H11" s="6"/>
      <c r="J11" s="46" t="s">
        <v>8</v>
      </c>
    </row>
    <row r="12" spans="1:10" ht="12" customHeight="1">
      <c r="A12" s="13"/>
      <c r="B12" s="701" t="s">
        <v>9</v>
      </c>
      <c r="C12" s="701" t="s">
        <v>10</v>
      </c>
      <c r="D12" s="701" t="s">
        <v>11</v>
      </c>
      <c r="E12" s="701" t="s">
        <v>12</v>
      </c>
      <c r="F12" s="701" t="s">
        <v>13</v>
      </c>
      <c r="G12" s="701" t="s">
        <v>14</v>
      </c>
      <c r="H12" s="701" t="s">
        <v>15</v>
      </c>
      <c r="I12" s="701" t="s">
        <v>16</v>
      </c>
      <c r="J12" s="701" t="s">
        <v>17</v>
      </c>
    </row>
    <row r="13" spans="1:10" ht="12" customHeight="1">
      <c r="A13" s="12"/>
      <c r="B13" s="702"/>
      <c r="C13" s="702"/>
      <c r="D13" s="702"/>
      <c r="E13" s="702"/>
      <c r="F13" s="702"/>
      <c r="G13" s="702"/>
      <c r="H13" s="702"/>
      <c r="I13" s="702" t="s">
        <v>18</v>
      </c>
      <c r="J13" s="702"/>
    </row>
    <row r="14" spans="1:10" ht="12" customHeight="1">
      <c r="A14" s="12"/>
      <c r="B14" s="702"/>
      <c r="C14" s="702"/>
      <c r="D14" s="702"/>
      <c r="E14" s="702"/>
      <c r="F14" s="702"/>
      <c r="G14" s="702"/>
      <c r="H14" s="702"/>
      <c r="I14" s="702" t="s">
        <v>19</v>
      </c>
      <c r="J14" s="702"/>
    </row>
    <row r="15" spans="1:10" ht="12" customHeight="1">
      <c r="A15" s="12"/>
      <c r="B15" s="702"/>
      <c r="C15" s="702"/>
      <c r="D15" s="702"/>
      <c r="E15" s="702"/>
      <c r="F15" s="702"/>
      <c r="G15" s="702"/>
      <c r="H15" s="702"/>
      <c r="I15" s="702" t="s">
        <v>20</v>
      </c>
      <c r="J15" s="702"/>
    </row>
    <row r="16" spans="1:10" ht="12" customHeight="1">
      <c r="A16" s="12"/>
      <c r="B16" s="702"/>
      <c r="C16" s="702"/>
      <c r="D16" s="702"/>
      <c r="E16" s="702"/>
      <c r="F16" s="702"/>
      <c r="G16" s="702"/>
      <c r="H16" s="702"/>
      <c r="I16" s="702"/>
      <c r="J16" s="702"/>
    </row>
    <row r="17" spans="1:10" ht="12" customHeight="1">
      <c r="A17" s="12"/>
      <c r="B17" s="702"/>
      <c r="C17" s="702"/>
      <c r="D17" s="702"/>
      <c r="E17" s="702"/>
      <c r="F17" s="702"/>
      <c r="G17" s="702"/>
      <c r="H17" s="702"/>
      <c r="I17" s="702"/>
      <c r="J17" s="702"/>
    </row>
    <row r="18" spans="1:10" ht="12" customHeight="1">
      <c r="A18" s="12"/>
      <c r="B18" s="702"/>
      <c r="C18" s="702"/>
      <c r="D18" s="702"/>
      <c r="E18" s="702"/>
      <c r="F18" s="702"/>
      <c r="G18" s="702"/>
      <c r="H18" s="702"/>
      <c r="I18" s="702"/>
      <c r="J18" s="702"/>
    </row>
    <row r="19" spans="1:10" ht="12" customHeight="1">
      <c r="A19" s="12"/>
      <c r="B19" s="702"/>
      <c r="C19" s="702"/>
      <c r="D19" s="702"/>
      <c r="E19" s="702"/>
      <c r="F19" s="702"/>
      <c r="G19" s="702"/>
      <c r="H19" s="702"/>
      <c r="I19" s="702"/>
      <c r="J19" s="702"/>
    </row>
    <row r="20" spans="1:10" ht="12.75" customHeight="1">
      <c r="A20" s="14"/>
      <c r="B20" s="703"/>
      <c r="C20" s="703"/>
      <c r="D20" s="703"/>
      <c r="E20" s="703"/>
      <c r="F20" s="703"/>
      <c r="G20" s="703"/>
      <c r="H20" s="703"/>
      <c r="I20" s="703"/>
      <c r="J20" s="703"/>
    </row>
    <row r="21" spans="1:10" ht="12.75" customHeight="1">
      <c r="A21" s="15" t="s">
        <v>21</v>
      </c>
      <c r="B21" s="47" t="s">
        <v>22</v>
      </c>
      <c r="C21" s="16">
        <v>1</v>
      </c>
      <c r="D21" s="16">
        <v>2</v>
      </c>
      <c r="E21" s="16">
        <v>3</v>
      </c>
      <c r="F21" s="16">
        <v>4</v>
      </c>
      <c r="G21" s="16">
        <v>5</v>
      </c>
      <c r="H21" s="17" t="s">
        <v>23</v>
      </c>
      <c r="I21" s="16">
        <v>7</v>
      </c>
      <c r="J21" s="17" t="s">
        <v>24</v>
      </c>
    </row>
    <row r="22" spans="1:10" ht="12.75" customHeight="1">
      <c r="A22" s="18"/>
      <c r="B22" s="18"/>
      <c r="C22" s="19"/>
      <c r="D22" s="19"/>
      <c r="E22" s="20"/>
      <c r="F22" s="19"/>
      <c r="G22" s="19"/>
      <c r="H22" s="21"/>
      <c r="I22" s="19"/>
      <c r="J22" s="21"/>
    </row>
    <row r="23" spans="1:10" ht="18" customHeight="1">
      <c r="A23" s="22" t="s">
        <v>25</v>
      </c>
      <c r="B23" s="48" t="s">
        <v>26</v>
      </c>
      <c r="C23" s="24">
        <f>C28+C109+C119</f>
        <v>0</v>
      </c>
      <c r="D23" s="24">
        <f>D28+D109+D119</f>
        <v>0</v>
      </c>
      <c r="E23" s="24">
        <f>E28+E109+E119</f>
        <v>0</v>
      </c>
      <c r="F23" s="24">
        <f>F28+F109+F119</f>
        <v>0</v>
      </c>
      <c r="G23" s="24">
        <f>G28+G109+G119</f>
        <v>0</v>
      </c>
      <c r="H23" s="25">
        <f>C23+D23+E23+F23+G23</f>
        <v>0</v>
      </c>
      <c r="I23" s="25"/>
      <c r="J23" s="25">
        <f>H23-I23</f>
        <v>0</v>
      </c>
    </row>
    <row r="24" spans="1:10" ht="18" customHeight="1">
      <c r="A24" s="22"/>
      <c r="B24" s="23" t="s">
        <v>27</v>
      </c>
      <c r="C24" s="24"/>
      <c r="D24" s="24"/>
      <c r="E24" s="24"/>
      <c r="F24" s="24"/>
      <c r="G24" s="24"/>
      <c r="H24" s="25"/>
      <c r="I24" s="25"/>
      <c r="J24" s="25"/>
    </row>
    <row r="25" spans="1:10" ht="18" customHeight="1">
      <c r="A25" s="22"/>
      <c r="B25" s="23" t="s">
        <v>28</v>
      </c>
      <c r="C25" s="24"/>
      <c r="D25" s="24"/>
      <c r="E25" s="24"/>
      <c r="F25" s="24"/>
      <c r="G25" s="24"/>
      <c r="H25" s="25"/>
      <c r="I25" s="25"/>
      <c r="J25" s="25"/>
    </row>
    <row r="26" spans="1:10" ht="18" customHeight="1">
      <c r="A26" s="22"/>
      <c r="B26" s="23" t="s">
        <v>29</v>
      </c>
      <c r="C26" s="24"/>
      <c r="D26" s="24"/>
      <c r="E26" s="24"/>
      <c r="F26" s="24"/>
      <c r="G26" s="24"/>
      <c r="H26" s="25"/>
      <c r="I26" s="25"/>
      <c r="J26" s="25"/>
    </row>
    <row r="27" spans="1:10" ht="18" customHeight="1">
      <c r="A27" s="22"/>
      <c r="B27" s="23" t="s">
        <v>30</v>
      </c>
      <c r="C27" s="24"/>
      <c r="D27" s="24"/>
      <c r="E27" s="24"/>
      <c r="F27" s="24"/>
      <c r="G27" s="24"/>
      <c r="H27" s="25"/>
      <c r="I27" s="25"/>
      <c r="J27" s="25"/>
    </row>
    <row r="28" spans="1:10" ht="18" customHeight="1">
      <c r="A28" s="26" t="s">
        <v>31</v>
      </c>
      <c r="B28" s="48" t="s">
        <v>32</v>
      </c>
      <c r="C28" s="27"/>
      <c r="D28" s="27"/>
      <c r="E28" s="27"/>
      <c r="F28" s="27"/>
      <c r="G28" s="27"/>
      <c r="H28" s="25">
        <f>C28+D28+E28+F28+G28</f>
        <v>0</v>
      </c>
      <c r="I28" s="34"/>
      <c r="J28" s="25">
        <f>H28-I28</f>
        <v>0</v>
      </c>
    </row>
    <row r="29" spans="1:10" ht="19.5" customHeight="1">
      <c r="A29" s="22"/>
      <c r="B29" s="23" t="s">
        <v>27</v>
      </c>
      <c r="C29" s="24"/>
      <c r="D29" s="24"/>
      <c r="E29" s="24"/>
      <c r="F29" s="24"/>
      <c r="G29" s="24"/>
      <c r="H29" s="25"/>
      <c r="I29" s="25"/>
      <c r="J29" s="25"/>
    </row>
    <row r="30" spans="1:10" ht="18" customHeight="1">
      <c r="A30" s="22"/>
      <c r="B30" s="23" t="s">
        <v>28</v>
      </c>
      <c r="C30" s="24"/>
      <c r="D30" s="24"/>
      <c r="E30" s="24"/>
      <c r="F30" s="24"/>
      <c r="G30" s="24"/>
      <c r="H30" s="25"/>
      <c r="I30" s="25"/>
      <c r="J30" s="25"/>
    </row>
    <row r="31" spans="1:10" ht="18" customHeight="1">
      <c r="A31" s="22"/>
      <c r="B31" s="23" t="s">
        <v>29</v>
      </c>
      <c r="C31" s="24"/>
      <c r="D31" s="24"/>
      <c r="E31" s="24"/>
      <c r="F31" s="24"/>
      <c r="G31" s="24"/>
      <c r="H31" s="25"/>
      <c r="I31" s="25"/>
      <c r="J31" s="25"/>
    </row>
    <row r="32" spans="1:10" ht="18" customHeight="1">
      <c r="A32" s="22"/>
      <c r="B32" s="23" t="s">
        <v>30</v>
      </c>
      <c r="C32" s="24"/>
      <c r="D32" s="24"/>
      <c r="E32" s="24"/>
      <c r="F32" s="24"/>
      <c r="G32" s="24"/>
      <c r="H32" s="25"/>
      <c r="I32" s="25"/>
      <c r="J32" s="25"/>
    </row>
    <row r="33" spans="1:10" ht="18" customHeight="1">
      <c r="A33" s="26" t="s">
        <v>33</v>
      </c>
      <c r="B33" s="48" t="s">
        <v>34</v>
      </c>
      <c r="C33" s="27"/>
      <c r="D33" s="27"/>
      <c r="E33" s="27"/>
      <c r="F33" s="27"/>
      <c r="G33" s="27"/>
      <c r="H33" s="25">
        <f>C33+D33+E33+F33+G33</f>
        <v>0</v>
      </c>
      <c r="I33" s="34"/>
      <c r="J33" s="25">
        <f>H33-I33</f>
        <v>0</v>
      </c>
    </row>
    <row r="34" spans="1:10" ht="19.5" customHeight="1">
      <c r="A34" s="22"/>
      <c r="B34" s="23" t="s">
        <v>27</v>
      </c>
      <c r="C34" s="24"/>
      <c r="D34" s="24"/>
      <c r="E34" s="24"/>
      <c r="F34" s="24"/>
      <c r="G34" s="24"/>
      <c r="H34" s="25"/>
      <c r="I34" s="25"/>
      <c r="J34" s="25"/>
    </row>
    <row r="35" spans="1:10" ht="18" customHeight="1">
      <c r="A35" s="22"/>
      <c r="B35" s="23" t="s">
        <v>28</v>
      </c>
      <c r="C35" s="24"/>
      <c r="D35" s="24"/>
      <c r="E35" s="24"/>
      <c r="F35" s="24"/>
      <c r="G35" s="24"/>
      <c r="H35" s="25"/>
      <c r="I35" s="25"/>
      <c r="J35" s="25"/>
    </row>
    <row r="36" spans="1:10" ht="18" customHeight="1">
      <c r="A36" s="22"/>
      <c r="B36" s="23" t="s">
        <v>29</v>
      </c>
      <c r="C36" s="24"/>
      <c r="D36" s="24"/>
      <c r="E36" s="24"/>
      <c r="F36" s="24"/>
      <c r="G36" s="24"/>
      <c r="H36" s="25"/>
      <c r="I36" s="25"/>
      <c r="J36" s="25"/>
    </row>
    <row r="37" spans="1:10" ht="18" customHeight="1">
      <c r="A37" s="22"/>
      <c r="B37" s="23" t="s">
        <v>30</v>
      </c>
      <c r="C37" s="24"/>
      <c r="D37" s="24"/>
      <c r="E37" s="24"/>
      <c r="F37" s="24"/>
      <c r="G37" s="24"/>
      <c r="H37" s="25"/>
      <c r="I37" s="25"/>
      <c r="J37" s="25"/>
    </row>
    <row r="38" spans="1:10" ht="26.25" customHeight="1">
      <c r="A38" s="28" t="s">
        <v>35</v>
      </c>
      <c r="B38" s="48" t="s">
        <v>36</v>
      </c>
      <c r="C38" s="27"/>
      <c r="D38" s="27"/>
      <c r="E38" s="27"/>
      <c r="F38" s="27"/>
      <c r="G38" s="27"/>
      <c r="H38" s="25">
        <f>C38+D38+E38+F38+G38</f>
        <v>0</v>
      </c>
      <c r="I38" s="27"/>
      <c r="J38" s="25">
        <f>H38-I38</f>
        <v>0</v>
      </c>
    </row>
    <row r="39" spans="1:10" ht="16.5" customHeight="1">
      <c r="A39" s="22"/>
      <c r="B39" s="23" t="s">
        <v>27</v>
      </c>
      <c r="C39" s="24"/>
      <c r="D39" s="24"/>
      <c r="E39" s="24"/>
      <c r="F39" s="24"/>
      <c r="G39" s="24"/>
      <c r="H39" s="25"/>
      <c r="I39" s="25"/>
      <c r="J39" s="25"/>
    </row>
    <row r="40" spans="1:10" ht="15" customHeight="1">
      <c r="A40" s="22"/>
      <c r="B40" s="23" t="s">
        <v>28</v>
      </c>
      <c r="C40" s="24"/>
      <c r="D40" s="24"/>
      <c r="E40" s="24"/>
      <c r="F40" s="24"/>
      <c r="G40" s="24"/>
      <c r="H40" s="25"/>
      <c r="I40" s="25"/>
      <c r="J40" s="25"/>
    </row>
    <row r="41" spans="1:10" ht="15.75" customHeight="1">
      <c r="A41" s="22"/>
      <c r="B41" s="23" t="s">
        <v>29</v>
      </c>
      <c r="C41" s="24"/>
      <c r="D41" s="24"/>
      <c r="E41" s="24"/>
      <c r="F41" s="24"/>
      <c r="G41" s="24"/>
      <c r="H41" s="25"/>
      <c r="I41" s="25"/>
      <c r="J41" s="25"/>
    </row>
    <row r="42" spans="1:10" ht="12.75" customHeight="1">
      <c r="A42" s="22"/>
      <c r="B42" s="23" t="s">
        <v>30</v>
      </c>
      <c r="C42" s="24"/>
      <c r="D42" s="24"/>
      <c r="E42" s="24"/>
      <c r="F42" s="24"/>
      <c r="G42" s="24"/>
      <c r="H42" s="25"/>
      <c r="I42" s="25"/>
      <c r="J42" s="25"/>
    </row>
    <row r="43" spans="1:10" ht="14.25" customHeight="1">
      <c r="A43" s="29" t="s">
        <v>37</v>
      </c>
      <c r="B43" s="48" t="s">
        <v>38</v>
      </c>
      <c r="C43" s="25"/>
      <c r="D43" s="30"/>
      <c r="E43" s="30"/>
      <c r="F43" s="30"/>
      <c r="G43" s="30"/>
      <c r="H43" s="25">
        <f>C43+D43+E43+F43+G43</f>
        <v>0</v>
      </c>
      <c r="I43" s="35"/>
      <c r="J43" s="25">
        <f>H43-I43</f>
        <v>0</v>
      </c>
    </row>
    <row r="44" spans="1:10" ht="16.5" customHeight="1">
      <c r="A44" s="22"/>
      <c r="B44" s="23" t="s">
        <v>27</v>
      </c>
      <c r="C44" s="24"/>
      <c r="D44" s="24"/>
      <c r="E44" s="24"/>
      <c r="F44" s="24"/>
      <c r="G44" s="24"/>
      <c r="H44" s="25"/>
      <c r="I44" s="25"/>
      <c r="J44" s="25"/>
    </row>
    <row r="45" spans="1:10" ht="15" customHeight="1">
      <c r="A45" s="22"/>
      <c r="B45" s="23" t="s">
        <v>28</v>
      </c>
      <c r="C45" s="24"/>
      <c r="D45" s="24"/>
      <c r="E45" s="24"/>
      <c r="F45" s="24"/>
      <c r="G45" s="24"/>
      <c r="H45" s="25"/>
      <c r="I45" s="25"/>
      <c r="J45" s="25"/>
    </row>
    <row r="46" spans="1:10" ht="15.75" customHeight="1">
      <c r="A46" s="22"/>
      <c r="B46" s="23" t="s">
        <v>29</v>
      </c>
      <c r="C46" s="24"/>
      <c r="D46" s="24"/>
      <c r="E46" s="24"/>
      <c r="F46" s="24"/>
      <c r="G46" s="24"/>
      <c r="H46" s="25"/>
      <c r="I46" s="25"/>
      <c r="J46" s="25"/>
    </row>
    <row r="47" spans="1:10" ht="12.75" customHeight="1">
      <c r="A47" s="22"/>
      <c r="B47" s="23" t="s">
        <v>30</v>
      </c>
      <c r="C47" s="24"/>
      <c r="D47" s="24"/>
      <c r="E47" s="24"/>
      <c r="F47" s="24"/>
      <c r="G47" s="24"/>
      <c r="H47" s="25"/>
      <c r="I47" s="25"/>
      <c r="J47" s="25"/>
    </row>
    <row r="48" spans="1:10" ht="29.25" customHeight="1">
      <c r="A48" s="28" t="s">
        <v>39</v>
      </c>
      <c r="B48" s="48" t="s">
        <v>40</v>
      </c>
      <c r="C48" s="24"/>
      <c r="D48" s="24"/>
      <c r="E48" s="24"/>
      <c r="F48" s="24"/>
      <c r="G48" s="24"/>
      <c r="H48" s="25">
        <f>C48+D48+E48+F48+G48</f>
        <v>0</v>
      </c>
      <c r="I48" s="35"/>
      <c r="J48" s="25">
        <f>H48-I48</f>
        <v>0</v>
      </c>
    </row>
    <row r="49" spans="1:10" ht="16.5" customHeight="1">
      <c r="A49" s="22"/>
      <c r="B49" s="23" t="s">
        <v>27</v>
      </c>
      <c r="C49" s="24"/>
      <c r="D49" s="24"/>
      <c r="E49" s="24"/>
      <c r="F49" s="24"/>
      <c r="G49" s="24"/>
      <c r="H49" s="25"/>
      <c r="I49" s="25"/>
      <c r="J49" s="25"/>
    </row>
    <row r="50" spans="1:10" ht="15" customHeight="1">
      <c r="A50" s="22"/>
      <c r="B50" s="23" t="s">
        <v>28</v>
      </c>
      <c r="C50" s="24"/>
      <c r="D50" s="24"/>
      <c r="E50" s="24"/>
      <c r="F50" s="24"/>
      <c r="G50" s="24"/>
      <c r="H50" s="25"/>
      <c r="I50" s="25"/>
      <c r="J50" s="25"/>
    </row>
    <row r="51" spans="1:10" ht="15.75" customHeight="1">
      <c r="A51" s="22"/>
      <c r="B51" s="23" t="s">
        <v>29</v>
      </c>
      <c r="C51" s="24"/>
      <c r="D51" s="24"/>
      <c r="E51" s="24"/>
      <c r="F51" s="24"/>
      <c r="G51" s="24"/>
      <c r="H51" s="25"/>
      <c r="I51" s="25"/>
      <c r="J51" s="25"/>
    </row>
    <row r="52" spans="1:10" ht="12.75" customHeight="1">
      <c r="A52" s="22"/>
      <c r="B52" s="23" t="s">
        <v>30</v>
      </c>
      <c r="C52" s="24"/>
      <c r="D52" s="24"/>
      <c r="E52" s="24"/>
      <c r="F52" s="24"/>
      <c r="G52" s="24"/>
      <c r="H52" s="25"/>
      <c r="I52" s="25"/>
      <c r="J52" s="25"/>
    </row>
    <row r="53" spans="1:10" ht="37.5" customHeight="1">
      <c r="A53" s="31" t="s">
        <v>41</v>
      </c>
      <c r="B53" s="48" t="s">
        <v>42</v>
      </c>
      <c r="C53" s="23"/>
      <c r="D53" s="30"/>
      <c r="E53" s="30"/>
      <c r="F53" s="30"/>
      <c r="G53" s="30"/>
      <c r="H53" s="25">
        <f>C53+D53+E53+F53+G53</f>
        <v>0</v>
      </c>
      <c r="I53" s="35"/>
      <c r="J53" s="25">
        <f>H53-I53</f>
        <v>0</v>
      </c>
    </row>
    <row r="54" spans="1:10" ht="16.5" customHeight="1">
      <c r="A54" s="22"/>
      <c r="B54" s="23" t="s">
        <v>27</v>
      </c>
      <c r="C54" s="24"/>
      <c r="D54" s="24"/>
      <c r="E54" s="24"/>
      <c r="F54" s="24"/>
      <c r="G54" s="24"/>
      <c r="H54" s="25"/>
      <c r="I54" s="25"/>
      <c r="J54" s="25"/>
    </row>
    <row r="55" spans="1:10" ht="15" customHeight="1">
      <c r="A55" s="22"/>
      <c r="B55" s="23" t="s">
        <v>28</v>
      </c>
      <c r="C55" s="24"/>
      <c r="D55" s="24"/>
      <c r="E55" s="24"/>
      <c r="F55" s="24"/>
      <c r="G55" s="24"/>
      <c r="H55" s="25"/>
      <c r="I55" s="25"/>
      <c r="J55" s="25"/>
    </row>
    <row r="56" spans="1:10" ht="15.75" customHeight="1">
      <c r="A56" s="22"/>
      <c r="B56" s="23" t="s">
        <v>29</v>
      </c>
      <c r="C56" s="24"/>
      <c r="D56" s="24"/>
      <c r="E56" s="24"/>
      <c r="F56" s="24"/>
      <c r="G56" s="24"/>
      <c r="H56" s="25"/>
      <c r="I56" s="25"/>
      <c r="J56" s="25"/>
    </row>
    <row r="57" spans="1:10" ht="12.75" customHeight="1">
      <c r="A57" s="22"/>
      <c r="B57" s="23" t="s">
        <v>30</v>
      </c>
      <c r="C57" s="24"/>
      <c r="D57" s="24"/>
      <c r="E57" s="24"/>
      <c r="F57" s="24"/>
      <c r="G57" s="24"/>
      <c r="H57" s="25"/>
      <c r="I57" s="25"/>
      <c r="J57" s="25"/>
    </row>
    <row r="58" spans="1:10" ht="18" customHeight="1">
      <c r="A58" s="31" t="s">
        <v>43</v>
      </c>
      <c r="B58" s="48" t="s">
        <v>44</v>
      </c>
      <c r="C58" s="25"/>
      <c r="D58" s="30"/>
      <c r="E58" s="30"/>
      <c r="F58" s="30"/>
      <c r="G58" s="30"/>
      <c r="H58" s="25">
        <f>C58+D58+E58+F58+G58</f>
        <v>0</v>
      </c>
      <c r="I58" s="35"/>
      <c r="J58" s="25">
        <f>H58-I58</f>
        <v>0</v>
      </c>
    </row>
    <row r="59" spans="1:10" ht="16.5" customHeight="1">
      <c r="A59" s="22"/>
      <c r="B59" s="23" t="s">
        <v>27</v>
      </c>
      <c r="C59" s="24"/>
      <c r="D59" s="24"/>
      <c r="E59" s="24"/>
      <c r="F59" s="24"/>
      <c r="G59" s="24"/>
      <c r="H59" s="25"/>
      <c r="I59" s="25"/>
      <c r="J59" s="25"/>
    </row>
    <row r="60" spans="1:10" ht="15" customHeight="1">
      <c r="A60" s="22"/>
      <c r="B60" s="23" t="s">
        <v>28</v>
      </c>
      <c r="C60" s="24"/>
      <c r="D60" s="24"/>
      <c r="E60" s="24"/>
      <c r="F60" s="24"/>
      <c r="G60" s="24"/>
      <c r="H60" s="25"/>
      <c r="I60" s="25"/>
      <c r="J60" s="25"/>
    </row>
    <row r="61" spans="1:10" ht="15.75" customHeight="1">
      <c r="A61" s="22"/>
      <c r="B61" s="23" t="s">
        <v>29</v>
      </c>
      <c r="C61" s="24"/>
      <c r="D61" s="24"/>
      <c r="E61" s="24"/>
      <c r="F61" s="24"/>
      <c r="G61" s="24"/>
      <c r="H61" s="25"/>
      <c r="I61" s="25"/>
      <c r="J61" s="25"/>
    </row>
    <row r="62" spans="1:10" ht="12.75" customHeight="1">
      <c r="A62" s="22"/>
      <c r="B62" s="23" t="s">
        <v>30</v>
      </c>
      <c r="C62" s="24"/>
      <c r="D62" s="24"/>
      <c r="E62" s="24"/>
      <c r="F62" s="24"/>
      <c r="G62" s="24"/>
      <c r="H62" s="25"/>
      <c r="I62" s="25"/>
      <c r="J62" s="25"/>
    </row>
    <row r="63" spans="1:10" ht="18" customHeight="1">
      <c r="A63" s="28" t="s">
        <v>45</v>
      </c>
      <c r="B63" s="48" t="s">
        <v>46</v>
      </c>
      <c r="C63" s="25"/>
      <c r="D63" s="30"/>
      <c r="E63" s="30"/>
      <c r="F63" s="30"/>
      <c r="G63" s="30"/>
      <c r="H63" s="25">
        <f>C63+D63+E63+F63+G63</f>
        <v>0</v>
      </c>
      <c r="I63" s="30"/>
      <c r="J63" s="25">
        <f>H63-I63</f>
        <v>0</v>
      </c>
    </row>
    <row r="64" spans="1:10" ht="16.5" customHeight="1">
      <c r="A64" s="22"/>
      <c r="B64" s="23" t="s">
        <v>27</v>
      </c>
      <c r="C64" s="24"/>
      <c r="D64" s="24"/>
      <c r="E64" s="24"/>
      <c r="F64" s="24"/>
      <c r="G64" s="24"/>
      <c r="H64" s="25"/>
      <c r="I64" s="25"/>
      <c r="J64" s="25"/>
    </row>
    <row r="65" spans="1:10" ht="15" customHeight="1">
      <c r="A65" s="22"/>
      <c r="B65" s="23" t="s">
        <v>28</v>
      </c>
      <c r="C65" s="24"/>
      <c r="D65" s="24"/>
      <c r="E65" s="24"/>
      <c r="F65" s="24"/>
      <c r="G65" s="24"/>
      <c r="H65" s="25"/>
      <c r="I65" s="25"/>
      <c r="J65" s="25"/>
    </row>
    <row r="66" spans="1:10" ht="15.75" customHeight="1">
      <c r="A66" s="22"/>
      <c r="B66" s="23" t="s">
        <v>29</v>
      </c>
      <c r="C66" s="24"/>
      <c r="D66" s="24"/>
      <c r="E66" s="24"/>
      <c r="F66" s="24"/>
      <c r="G66" s="24"/>
      <c r="H66" s="25"/>
      <c r="I66" s="25"/>
      <c r="J66" s="25"/>
    </row>
    <row r="67" spans="1:10" ht="12.75" customHeight="1">
      <c r="A67" s="22"/>
      <c r="B67" s="23" t="s">
        <v>30</v>
      </c>
      <c r="C67" s="24"/>
      <c r="D67" s="24"/>
      <c r="E67" s="24"/>
      <c r="F67" s="24"/>
      <c r="G67" s="24"/>
      <c r="H67" s="25"/>
      <c r="I67" s="25"/>
      <c r="J67" s="25"/>
    </row>
    <row r="68" spans="1:10" ht="18" customHeight="1">
      <c r="A68" s="26" t="s">
        <v>47</v>
      </c>
      <c r="B68" s="48" t="s">
        <v>48</v>
      </c>
      <c r="C68" s="25"/>
      <c r="D68" s="30"/>
      <c r="E68" s="30"/>
      <c r="F68" s="30"/>
      <c r="G68" s="30"/>
      <c r="H68" s="25">
        <f>C68+D68+E68+F68+G68</f>
        <v>0</v>
      </c>
      <c r="I68" s="35"/>
      <c r="J68" s="25">
        <f>H68-I68</f>
        <v>0</v>
      </c>
    </row>
    <row r="69" spans="1:10" ht="16.5" customHeight="1">
      <c r="A69" s="22"/>
      <c r="B69" s="23" t="s">
        <v>27</v>
      </c>
      <c r="C69" s="24"/>
      <c r="D69" s="24"/>
      <c r="E69" s="24"/>
      <c r="F69" s="24"/>
      <c r="G69" s="24"/>
      <c r="H69" s="25"/>
      <c r="I69" s="25"/>
      <c r="J69" s="25"/>
    </row>
    <row r="70" spans="1:10" ht="15" customHeight="1">
      <c r="A70" s="22"/>
      <c r="B70" s="23" t="s">
        <v>28</v>
      </c>
      <c r="C70" s="24"/>
      <c r="D70" s="24"/>
      <c r="E70" s="24"/>
      <c r="F70" s="24"/>
      <c r="G70" s="24"/>
      <c r="H70" s="25"/>
      <c r="I70" s="25"/>
      <c r="J70" s="25"/>
    </row>
    <row r="71" spans="1:10" ht="15.75" customHeight="1">
      <c r="A71" s="22"/>
      <c r="B71" s="23" t="s">
        <v>29</v>
      </c>
      <c r="C71" s="24"/>
      <c r="D71" s="24"/>
      <c r="E71" s="24"/>
      <c r="F71" s="24"/>
      <c r="G71" s="24"/>
      <c r="H71" s="25"/>
      <c r="I71" s="25"/>
      <c r="J71" s="25"/>
    </row>
    <row r="72" spans="1:10" ht="12.75" customHeight="1">
      <c r="A72" s="22"/>
      <c r="B72" s="23" t="s">
        <v>30</v>
      </c>
      <c r="C72" s="24"/>
      <c r="D72" s="24"/>
      <c r="E72" s="24"/>
      <c r="F72" s="24"/>
      <c r="G72" s="24"/>
      <c r="H72" s="25"/>
      <c r="I72" s="25"/>
      <c r="J72" s="25"/>
    </row>
    <row r="73" spans="1:10" ht="18" customHeight="1">
      <c r="A73" s="26" t="s">
        <v>49</v>
      </c>
      <c r="B73" s="48" t="s">
        <v>50</v>
      </c>
      <c r="C73" s="24"/>
      <c r="D73" s="24"/>
      <c r="E73" s="24"/>
      <c r="F73" s="24"/>
      <c r="G73" s="24"/>
      <c r="H73" s="25">
        <f>C73+D73+E73+F73+G73</f>
        <v>0</v>
      </c>
      <c r="I73" s="24"/>
      <c r="J73" s="25">
        <f>H73-I73</f>
        <v>0</v>
      </c>
    </row>
    <row r="74" spans="1:10" ht="16.5" customHeight="1">
      <c r="A74" s="22"/>
      <c r="B74" s="23" t="s">
        <v>27</v>
      </c>
      <c r="C74" s="24"/>
      <c r="D74" s="24"/>
      <c r="E74" s="24"/>
      <c r="F74" s="24"/>
      <c r="G74" s="24"/>
      <c r="H74" s="25"/>
      <c r="I74" s="25"/>
      <c r="J74" s="25"/>
    </row>
    <row r="75" spans="1:10" ht="15" customHeight="1">
      <c r="A75" s="22"/>
      <c r="B75" s="23" t="s">
        <v>28</v>
      </c>
      <c r="C75" s="24"/>
      <c r="D75" s="24"/>
      <c r="E75" s="24"/>
      <c r="F75" s="24"/>
      <c r="G75" s="24"/>
      <c r="H75" s="25"/>
      <c r="I75" s="25"/>
      <c r="J75" s="25"/>
    </row>
    <row r="76" spans="1:10" ht="15.75" customHeight="1">
      <c r="A76" s="22"/>
      <c r="B76" s="23" t="s">
        <v>29</v>
      </c>
      <c r="C76" s="24"/>
      <c r="D76" s="24"/>
      <c r="E76" s="24"/>
      <c r="F76" s="24"/>
      <c r="G76" s="24"/>
      <c r="H76" s="25"/>
      <c r="I76" s="25"/>
      <c r="J76" s="25"/>
    </row>
    <row r="77" spans="1:10" ht="12.75" customHeight="1">
      <c r="A77" s="22"/>
      <c r="B77" s="23" t="s">
        <v>30</v>
      </c>
      <c r="C77" s="24"/>
      <c r="D77" s="24"/>
      <c r="E77" s="24"/>
      <c r="F77" s="24"/>
      <c r="G77" s="24"/>
      <c r="H77" s="25"/>
      <c r="I77" s="25"/>
      <c r="J77" s="25"/>
    </row>
    <row r="78" spans="1:10" ht="18" customHeight="1">
      <c r="A78" s="29" t="s">
        <v>51</v>
      </c>
      <c r="B78" s="48" t="s">
        <v>52</v>
      </c>
      <c r="C78" s="34"/>
      <c r="D78" s="30"/>
      <c r="E78" s="30"/>
      <c r="F78" s="30"/>
      <c r="G78" s="30"/>
      <c r="H78" s="25">
        <f>C78+D78+E78+F78+G78</f>
        <v>0</v>
      </c>
      <c r="I78" s="35"/>
      <c r="J78" s="25">
        <f>H78-I78</f>
        <v>0</v>
      </c>
    </row>
    <row r="79" spans="1:10" ht="18" customHeight="1">
      <c r="A79" s="29"/>
      <c r="B79" s="23"/>
      <c r="C79" s="34"/>
      <c r="D79" s="30"/>
      <c r="E79" s="30"/>
      <c r="F79" s="30"/>
      <c r="G79" s="30"/>
      <c r="H79" s="25"/>
      <c r="I79" s="35"/>
      <c r="J79" s="25"/>
    </row>
    <row r="80" spans="1:10" ht="16.5" customHeight="1">
      <c r="A80" s="22"/>
      <c r="B80" s="23" t="s">
        <v>27</v>
      </c>
      <c r="C80" s="24"/>
      <c r="D80" s="24"/>
      <c r="E80" s="24"/>
      <c r="F80" s="24"/>
      <c r="G80" s="24"/>
      <c r="H80" s="25"/>
      <c r="I80" s="25"/>
      <c r="J80" s="25"/>
    </row>
    <row r="81" spans="1:10" ht="15" customHeight="1">
      <c r="A81" s="22"/>
      <c r="B81" s="23" t="s">
        <v>28</v>
      </c>
      <c r="C81" s="24"/>
      <c r="D81" s="24"/>
      <c r="E81" s="24"/>
      <c r="F81" s="24"/>
      <c r="G81" s="24"/>
      <c r="H81" s="25"/>
      <c r="I81" s="25"/>
      <c r="J81" s="25"/>
    </row>
    <row r="82" spans="1:10" ht="15.75" customHeight="1">
      <c r="A82" s="22"/>
      <c r="B82" s="23" t="s">
        <v>29</v>
      </c>
      <c r="C82" s="24"/>
      <c r="D82" s="24"/>
      <c r="E82" s="24"/>
      <c r="F82" s="24"/>
      <c r="G82" s="24"/>
      <c r="H82" s="25"/>
      <c r="I82" s="25"/>
      <c r="J82" s="25"/>
    </row>
    <row r="83" spans="1:10" ht="12.75" customHeight="1">
      <c r="A83" s="22"/>
      <c r="B83" s="23" t="s">
        <v>30</v>
      </c>
      <c r="C83" s="24"/>
      <c r="D83" s="24"/>
      <c r="E83" s="24"/>
      <c r="F83" s="24"/>
      <c r="G83" s="24"/>
      <c r="H83" s="25"/>
      <c r="I83" s="25"/>
      <c r="J83" s="25"/>
    </row>
    <row r="84" spans="1:10" ht="24.75" customHeight="1">
      <c r="A84" s="31" t="s">
        <v>53</v>
      </c>
      <c r="B84" s="48" t="s">
        <v>54</v>
      </c>
      <c r="C84" s="34"/>
      <c r="D84" s="30"/>
      <c r="E84" s="30"/>
      <c r="F84" s="30"/>
      <c r="G84" s="30"/>
      <c r="H84" s="25">
        <f>C84+D84+E84+F84+G84</f>
        <v>0</v>
      </c>
      <c r="I84" s="30"/>
      <c r="J84" s="25">
        <f>H84-I84</f>
        <v>0</v>
      </c>
    </row>
    <row r="85" spans="1:10" ht="16.5" customHeight="1">
      <c r="A85" s="22"/>
      <c r="B85" s="23" t="s">
        <v>27</v>
      </c>
      <c r="C85" s="24"/>
      <c r="D85" s="24"/>
      <c r="E85" s="24"/>
      <c r="F85" s="24"/>
      <c r="G85" s="24"/>
      <c r="H85" s="25"/>
      <c r="I85" s="25"/>
      <c r="J85" s="25"/>
    </row>
    <row r="86" spans="1:10" ht="15" customHeight="1">
      <c r="A86" s="22"/>
      <c r="B86" s="23" t="s">
        <v>28</v>
      </c>
      <c r="C86" s="24"/>
      <c r="D86" s="24"/>
      <c r="E86" s="24"/>
      <c r="F86" s="24"/>
      <c r="G86" s="24"/>
      <c r="H86" s="25"/>
      <c r="I86" s="25"/>
      <c r="J86" s="25"/>
    </row>
    <row r="87" spans="1:10" ht="15.75" customHeight="1">
      <c r="A87" s="22"/>
      <c r="B87" s="23" t="s">
        <v>29</v>
      </c>
      <c r="C87" s="24"/>
      <c r="D87" s="24"/>
      <c r="E87" s="24"/>
      <c r="F87" s="24"/>
      <c r="G87" s="24"/>
      <c r="H87" s="25"/>
      <c r="I87" s="25"/>
      <c r="J87" s="25"/>
    </row>
    <row r="88" spans="1:10" ht="12.75" customHeight="1">
      <c r="A88" s="22"/>
      <c r="B88" s="23" t="s">
        <v>30</v>
      </c>
      <c r="C88" s="24"/>
      <c r="D88" s="24"/>
      <c r="E88" s="24"/>
      <c r="F88" s="24"/>
      <c r="G88" s="24"/>
      <c r="H88" s="25"/>
      <c r="I88" s="25"/>
      <c r="J88" s="25"/>
    </row>
    <row r="89" spans="1:10" ht="18" customHeight="1">
      <c r="A89" s="29" t="s">
        <v>55</v>
      </c>
      <c r="B89" s="48" t="s">
        <v>56</v>
      </c>
      <c r="C89" s="34"/>
      <c r="D89" s="30"/>
      <c r="E89" s="30"/>
      <c r="F89" s="30"/>
      <c r="G89" s="30"/>
      <c r="H89" s="25">
        <f>C89+D89+E89+F89+G89</f>
        <v>0</v>
      </c>
      <c r="I89" s="35"/>
      <c r="J89" s="25">
        <f>H89-I89</f>
        <v>0</v>
      </c>
    </row>
    <row r="90" spans="1:10" ht="16.5" customHeight="1">
      <c r="A90" s="22"/>
      <c r="B90" s="23" t="s">
        <v>27</v>
      </c>
      <c r="C90" s="24"/>
      <c r="D90" s="24"/>
      <c r="E90" s="24"/>
      <c r="F90" s="24"/>
      <c r="G90" s="24"/>
      <c r="H90" s="25"/>
      <c r="I90" s="25"/>
      <c r="J90" s="25"/>
    </row>
    <row r="91" spans="1:10" ht="15" customHeight="1">
      <c r="A91" s="22"/>
      <c r="B91" s="23" t="s">
        <v>28</v>
      </c>
      <c r="C91" s="24"/>
      <c r="D91" s="24"/>
      <c r="E91" s="24"/>
      <c r="F91" s="24"/>
      <c r="G91" s="24"/>
      <c r="H91" s="25"/>
      <c r="I91" s="25"/>
      <c r="J91" s="25"/>
    </row>
    <row r="92" spans="1:10" ht="15.75" customHeight="1">
      <c r="A92" s="22"/>
      <c r="B92" s="23" t="s">
        <v>29</v>
      </c>
      <c r="C92" s="24"/>
      <c r="D92" s="24"/>
      <c r="E92" s="24"/>
      <c r="F92" s="24"/>
      <c r="G92" s="24"/>
      <c r="H92" s="25"/>
      <c r="I92" s="25"/>
      <c r="J92" s="25"/>
    </row>
    <row r="93" spans="1:10" ht="12.75" customHeight="1">
      <c r="A93" s="22"/>
      <c r="B93" s="23" t="s">
        <v>30</v>
      </c>
      <c r="C93" s="24"/>
      <c r="D93" s="24"/>
      <c r="E93" s="24"/>
      <c r="F93" s="24"/>
      <c r="G93" s="24"/>
      <c r="H93" s="25"/>
      <c r="I93" s="25"/>
      <c r="J93" s="25"/>
    </row>
    <row r="94" spans="1:10" ht="26.25" customHeight="1">
      <c r="A94" s="31" t="s">
        <v>57</v>
      </c>
      <c r="B94" s="48" t="s">
        <v>58</v>
      </c>
      <c r="C94" s="25"/>
      <c r="D94" s="30"/>
      <c r="E94" s="30"/>
      <c r="F94" s="30"/>
      <c r="G94" s="30"/>
      <c r="H94" s="25">
        <f>C94+D94+E94+F94+G94</f>
        <v>0</v>
      </c>
      <c r="I94" s="35"/>
      <c r="J94" s="25">
        <f>H94-I94</f>
        <v>0</v>
      </c>
    </row>
    <row r="95" spans="1:10" ht="16.5" customHeight="1">
      <c r="A95" s="22"/>
      <c r="B95" s="23" t="s">
        <v>27</v>
      </c>
      <c r="C95" s="24"/>
      <c r="D95" s="24"/>
      <c r="E95" s="24"/>
      <c r="F95" s="24"/>
      <c r="G95" s="24"/>
      <c r="H95" s="25"/>
      <c r="I95" s="25"/>
      <c r="J95" s="25"/>
    </row>
    <row r="96" spans="1:10" ht="15" customHeight="1">
      <c r="A96" s="22"/>
      <c r="B96" s="23" t="s">
        <v>28</v>
      </c>
      <c r="C96" s="24"/>
      <c r="D96" s="24"/>
      <c r="E96" s="24"/>
      <c r="F96" s="24"/>
      <c r="G96" s="24"/>
      <c r="H96" s="25"/>
      <c r="I96" s="25"/>
      <c r="J96" s="25"/>
    </row>
    <row r="97" spans="1:10" ht="15.75" customHeight="1">
      <c r="A97" s="22"/>
      <c r="B97" s="23" t="s">
        <v>29</v>
      </c>
      <c r="C97" s="24"/>
      <c r="D97" s="24"/>
      <c r="E97" s="24"/>
      <c r="F97" s="24"/>
      <c r="G97" s="24"/>
      <c r="H97" s="25"/>
      <c r="I97" s="25"/>
      <c r="J97" s="25"/>
    </row>
    <row r="98" spans="1:10" ht="12.75" customHeight="1">
      <c r="A98" s="22"/>
      <c r="B98" s="23" t="s">
        <v>30</v>
      </c>
      <c r="C98" s="24"/>
      <c r="D98" s="24"/>
      <c r="E98" s="24"/>
      <c r="F98" s="24"/>
      <c r="G98" s="24"/>
      <c r="H98" s="25"/>
      <c r="I98" s="25"/>
      <c r="J98" s="25"/>
    </row>
    <row r="99" spans="1:10" ht="18" customHeight="1">
      <c r="A99" s="26" t="s">
        <v>59</v>
      </c>
      <c r="B99" s="48" t="s">
        <v>60</v>
      </c>
      <c r="C99" s="25"/>
      <c r="D99" s="30"/>
      <c r="E99" s="30"/>
      <c r="F99" s="30"/>
      <c r="G99" s="30"/>
      <c r="H99" s="25">
        <f>C99+D99+E99+F99+G99</f>
        <v>0</v>
      </c>
      <c r="I99" s="35"/>
      <c r="J99" s="25">
        <f>H99-I99</f>
        <v>0</v>
      </c>
    </row>
    <row r="100" spans="1:10" ht="16.5" customHeight="1">
      <c r="A100" s="22"/>
      <c r="B100" s="23" t="s">
        <v>27</v>
      </c>
      <c r="C100" s="24"/>
      <c r="D100" s="24"/>
      <c r="E100" s="24"/>
      <c r="F100" s="24"/>
      <c r="G100" s="24"/>
      <c r="H100" s="25"/>
      <c r="I100" s="25"/>
      <c r="J100" s="25"/>
    </row>
    <row r="101" spans="1:10" ht="15" customHeight="1">
      <c r="A101" s="22"/>
      <c r="B101" s="23" t="s">
        <v>28</v>
      </c>
      <c r="C101" s="24"/>
      <c r="D101" s="24"/>
      <c r="E101" s="24"/>
      <c r="F101" s="24"/>
      <c r="G101" s="24"/>
      <c r="H101" s="25"/>
      <c r="I101" s="25"/>
      <c r="J101" s="25"/>
    </row>
    <row r="102" spans="1:10" ht="15.75" customHeight="1">
      <c r="A102" s="22"/>
      <c r="B102" s="23" t="s">
        <v>29</v>
      </c>
      <c r="C102" s="24"/>
      <c r="D102" s="24"/>
      <c r="E102" s="24"/>
      <c r="F102" s="24"/>
      <c r="G102" s="24"/>
      <c r="H102" s="25"/>
      <c r="I102" s="25"/>
      <c r="J102" s="25"/>
    </row>
    <row r="103" spans="1:10" ht="12.75" customHeight="1">
      <c r="A103" s="22"/>
      <c r="B103" s="23" t="s">
        <v>30</v>
      </c>
      <c r="C103" s="24"/>
      <c r="D103" s="24"/>
      <c r="E103" s="24"/>
      <c r="F103" s="24"/>
      <c r="G103" s="24"/>
      <c r="H103" s="25"/>
      <c r="I103" s="25"/>
      <c r="J103" s="25"/>
    </row>
    <row r="104" spans="1:10" ht="18" customHeight="1">
      <c r="A104" s="26" t="s">
        <v>61</v>
      </c>
      <c r="B104" s="48" t="s">
        <v>62</v>
      </c>
      <c r="C104" s="34"/>
      <c r="D104" s="34"/>
      <c r="E104" s="34"/>
      <c r="F104" s="30"/>
      <c r="G104" s="34"/>
      <c r="H104" s="25">
        <f>C104+D104+E104+F104+G104</f>
        <v>0</v>
      </c>
      <c r="I104" s="35"/>
      <c r="J104" s="25">
        <f>H104-I104</f>
        <v>0</v>
      </c>
    </row>
    <row r="105" spans="1:10" ht="16.5" customHeight="1">
      <c r="A105" s="22"/>
      <c r="B105" s="23" t="s">
        <v>27</v>
      </c>
      <c r="C105" s="24"/>
      <c r="D105" s="24"/>
      <c r="E105" s="24"/>
      <c r="F105" s="24"/>
      <c r="G105" s="24"/>
      <c r="H105" s="25"/>
      <c r="I105" s="25"/>
      <c r="J105" s="25"/>
    </row>
    <row r="106" spans="1:10" ht="15" customHeight="1">
      <c r="A106" s="22"/>
      <c r="B106" s="23" t="s">
        <v>28</v>
      </c>
      <c r="C106" s="24"/>
      <c r="D106" s="24"/>
      <c r="E106" s="24"/>
      <c r="F106" s="24"/>
      <c r="G106" s="24"/>
      <c r="H106" s="25"/>
      <c r="I106" s="25"/>
      <c r="J106" s="25"/>
    </row>
    <row r="107" spans="1:10" ht="15.75" customHeight="1">
      <c r="A107" s="22"/>
      <c r="B107" s="23" t="s">
        <v>29</v>
      </c>
      <c r="C107" s="24"/>
      <c r="D107" s="24"/>
      <c r="E107" s="24"/>
      <c r="F107" s="24"/>
      <c r="G107" s="24"/>
      <c r="H107" s="25"/>
      <c r="I107" s="25"/>
      <c r="J107" s="25"/>
    </row>
    <row r="108" spans="1:10" ht="12.75" customHeight="1">
      <c r="A108" s="22"/>
      <c r="B108" s="23" t="s">
        <v>30</v>
      </c>
      <c r="C108" s="24"/>
      <c r="D108" s="24"/>
      <c r="E108" s="24"/>
      <c r="F108" s="24"/>
      <c r="G108" s="24"/>
      <c r="H108" s="25"/>
      <c r="I108" s="25"/>
      <c r="J108" s="25"/>
    </row>
    <row r="109" spans="1:10" ht="18" customHeight="1">
      <c r="A109" s="26" t="s">
        <v>63</v>
      </c>
      <c r="B109" s="48" t="s">
        <v>64</v>
      </c>
      <c r="C109" s="34"/>
      <c r="D109" s="34"/>
      <c r="E109" s="34"/>
      <c r="F109" s="30"/>
      <c r="G109" s="30"/>
      <c r="H109" s="25">
        <f>C109+D109+E109+F109+G109</f>
        <v>0</v>
      </c>
      <c r="I109" s="35"/>
      <c r="J109" s="25">
        <f>H109-I109</f>
        <v>0</v>
      </c>
    </row>
    <row r="110" spans="1:10" ht="16.5" customHeight="1">
      <c r="A110" s="22"/>
      <c r="B110" s="23" t="s">
        <v>27</v>
      </c>
      <c r="C110" s="24"/>
      <c r="D110" s="24"/>
      <c r="E110" s="24"/>
      <c r="F110" s="24"/>
      <c r="G110" s="24"/>
      <c r="H110" s="25"/>
      <c r="I110" s="25"/>
      <c r="J110" s="25"/>
    </row>
    <row r="111" spans="1:10" ht="15" customHeight="1">
      <c r="A111" s="22"/>
      <c r="B111" s="23" t="s">
        <v>28</v>
      </c>
      <c r="C111" s="24"/>
      <c r="D111" s="24"/>
      <c r="E111" s="24"/>
      <c r="F111" s="24"/>
      <c r="G111" s="24"/>
      <c r="H111" s="25"/>
      <c r="I111" s="25"/>
      <c r="J111" s="25"/>
    </row>
    <row r="112" spans="1:10" ht="15.75" customHeight="1">
      <c r="A112" s="22"/>
      <c r="B112" s="23" t="s">
        <v>29</v>
      </c>
      <c r="C112" s="24"/>
      <c r="D112" s="24"/>
      <c r="E112" s="24"/>
      <c r="F112" s="24"/>
      <c r="G112" s="24"/>
      <c r="H112" s="25"/>
      <c r="I112" s="25"/>
      <c r="J112" s="25"/>
    </row>
    <row r="113" spans="1:10" ht="12.75" customHeight="1">
      <c r="A113" s="22"/>
      <c r="B113" s="23" t="s">
        <v>30</v>
      </c>
      <c r="C113" s="24"/>
      <c r="D113" s="24"/>
      <c r="E113" s="24"/>
      <c r="F113" s="24"/>
      <c r="G113" s="24"/>
      <c r="H113" s="25"/>
      <c r="I113" s="25"/>
      <c r="J113" s="25"/>
    </row>
    <row r="114" spans="1:10" ht="18" customHeight="1">
      <c r="A114" s="26" t="s">
        <v>65</v>
      </c>
      <c r="B114" s="48" t="s">
        <v>66</v>
      </c>
      <c r="C114" s="34"/>
      <c r="D114" s="34"/>
      <c r="E114" s="34"/>
      <c r="F114" s="30"/>
      <c r="G114" s="30"/>
      <c r="H114" s="25">
        <f>C114+D114+E114+F114+G114</f>
        <v>0</v>
      </c>
      <c r="I114" s="35"/>
      <c r="J114" s="25"/>
    </row>
    <row r="115" spans="1:10" ht="16.5" customHeight="1">
      <c r="A115" s="22"/>
      <c r="B115" s="23" t="s">
        <v>27</v>
      </c>
      <c r="C115" s="24"/>
      <c r="D115" s="24"/>
      <c r="E115" s="24"/>
      <c r="F115" s="24"/>
      <c r="G115" s="24"/>
      <c r="H115" s="25"/>
      <c r="I115" s="25"/>
      <c r="J115" s="25"/>
    </row>
    <row r="116" spans="1:10" ht="15" customHeight="1">
      <c r="A116" s="22"/>
      <c r="B116" s="23" t="s">
        <v>28</v>
      </c>
      <c r="C116" s="24"/>
      <c r="D116" s="24"/>
      <c r="E116" s="24"/>
      <c r="F116" s="24"/>
      <c r="G116" s="24"/>
      <c r="H116" s="25"/>
      <c r="I116" s="25"/>
      <c r="J116" s="25"/>
    </row>
    <row r="117" spans="1:10" ht="15.75" customHeight="1">
      <c r="A117" s="22"/>
      <c r="B117" s="23" t="s">
        <v>29</v>
      </c>
      <c r="C117" s="24"/>
      <c r="D117" s="24"/>
      <c r="E117" s="24"/>
      <c r="F117" s="24"/>
      <c r="G117" s="24"/>
      <c r="H117" s="25"/>
      <c r="I117" s="25"/>
      <c r="J117" s="25"/>
    </row>
    <row r="118" spans="1:10" ht="12.75" customHeight="1">
      <c r="A118" s="22"/>
      <c r="B118" s="23" t="s">
        <v>30</v>
      </c>
      <c r="C118" s="24"/>
      <c r="D118" s="24"/>
      <c r="E118" s="24"/>
      <c r="F118" s="24"/>
      <c r="G118" s="24"/>
      <c r="H118" s="25"/>
      <c r="I118" s="25"/>
      <c r="J118" s="25"/>
    </row>
    <row r="119" spans="1:10" ht="18" customHeight="1">
      <c r="A119" s="26" t="s">
        <v>67</v>
      </c>
      <c r="B119" s="48" t="s">
        <v>68</v>
      </c>
      <c r="C119" s="27"/>
      <c r="D119" s="27"/>
      <c r="E119" s="27"/>
      <c r="F119" s="27"/>
      <c r="G119" s="27"/>
      <c r="H119" s="25">
        <f>C119+D119+E119+F119+G119</f>
        <v>0</v>
      </c>
      <c r="I119" s="35"/>
      <c r="J119" s="25">
        <f>H119-I119</f>
        <v>0</v>
      </c>
    </row>
    <row r="120" spans="1:10" ht="16.5" customHeight="1">
      <c r="A120" s="22"/>
      <c r="B120" s="23" t="s">
        <v>27</v>
      </c>
      <c r="C120" s="24"/>
      <c r="D120" s="24"/>
      <c r="E120" s="24"/>
      <c r="F120" s="24"/>
      <c r="G120" s="24"/>
      <c r="H120" s="25"/>
      <c r="I120" s="25"/>
      <c r="J120" s="25"/>
    </row>
    <row r="121" spans="1:10" ht="15" customHeight="1">
      <c r="A121" s="22"/>
      <c r="B121" s="23" t="s">
        <v>28</v>
      </c>
      <c r="C121" s="24"/>
      <c r="D121" s="24"/>
      <c r="E121" s="24"/>
      <c r="F121" s="24"/>
      <c r="G121" s="24"/>
      <c r="H121" s="25"/>
      <c r="I121" s="25"/>
      <c r="J121" s="25"/>
    </row>
    <row r="122" spans="1:10" ht="15.75" customHeight="1">
      <c r="A122" s="22"/>
      <c r="B122" s="23" t="s">
        <v>29</v>
      </c>
      <c r="C122" s="24"/>
      <c r="D122" s="24"/>
      <c r="E122" s="24"/>
      <c r="F122" s="24"/>
      <c r="G122" s="24"/>
      <c r="H122" s="25"/>
      <c r="I122" s="25"/>
      <c r="J122" s="25"/>
    </row>
    <row r="123" spans="1:10" ht="12.75" customHeight="1">
      <c r="A123" s="22"/>
      <c r="B123" s="23" t="s">
        <v>30</v>
      </c>
      <c r="C123" s="24"/>
      <c r="D123" s="24"/>
      <c r="E123" s="24"/>
      <c r="F123" s="24"/>
      <c r="G123" s="24"/>
      <c r="H123" s="25"/>
      <c r="I123" s="25"/>
      <c r="J123" s="25"/>
    </row>
    <row r="124" spans="1:10" ht="18" customHeight="1">
      <c r="A124" s="29" t="s">
        <v>69</v>
      </c>
      <c r="B124" s="48" t="s">
        <v>70</v>
      </c>
      <c r="C124" s="34"/>
      <c r="D124" s="30"/>
      <c r="E124" s="30"/>
      <c r="F124" s="30"/>
      <c r="G124" s="30"/>
      <c r="H124" s="25">
        <f>C124+D124+E124+F124+G124</f>
        <v>0</v>
      </c>
      <c r="I124" s="35"/>
      <c r="J124" s="25">
        <f>H124-I124</f>
        <v>0</v>
      </c>
    </row>
    <row r="125" spans="1:10" ht="16.5" customHeight="1">
      <c r="A125" s="22"/>
      <c r="B125" s="23" t="s">
        <v>27</v>
      </c>
      <c r="C125" s="24"/>
      <c r="D125" s="24"/>
      <c r="E125" s="24"/>
      <c r="F125" s="24"/>
      <c r="G125" s="24"/>
      <c r="H125" s="25"/>
      <c r="I125" s="25"/>
      <c r="J125" s="25"/>
    </row>
    <row r="126" spans="1:10" ht="15" customHeight="1">
      <c r="A126" s="22"/>
      <c r="B126" s="23" t="s">
        <v>28</v>
      </c>
      <c r="C126" s="24"/>
      <c r="D126" s="24"/>
      <c r="E126" s="24"/>
      <c r="F126" s="24"/>
      <c r="G126" s="24"/>
      <c r="H126" s="25"/>
      <c r="I126" s="25"/>
      <c r="J126" s="25"/>
    </row>
    <row r="127" spans="1:10" ht="15.75" customHeight="1">
      <c r="A127" s="22"/>
      <c r="B127" s="23" t="s">
        <v>29</v>
      </c>
      <c r="C127" s="24"/>
      <c r="D127" s="24"/>
      <c r="E127" s="24"/>
      <c r="F127" s="24"/>
      <c r="G127" s="24"/>
      <c r="H127" s="25"/>
      <c r="I127" s="25"/>
      <c r="J127" s="25"/>
    </row>
    <row r="128" spans="1:10" ht="12.75" customHeight="1">
      <c r="A128" s="22"/>
      <c r="B128" s="23" t="s">
        <v>30</v>
      </c>
      <c r="C128" s="24"/>
      <c r="D128" s="24"/>
      <c r="E128" s="24"/>
      <c r="F128" s="24"/>
      <c r="G128" s="24"/>
      <c r="H128" s="25"/>
      <c r="I128" s="25"/>
      <c r="J128" s="25"/>
    </row>
    <row r="129" spans="1:10" ht="18" customHeight="1">
      <c r="A129" s="29" t="s">
        <v>71</v>
      </c>
      <c r="B129" s="48" t="s">
        <v>72</v>
      </c>
      <c r="C129" s="34"/>
      <c r="D129" s="25"/>
      <c r="E129" s="30"/>
      <c r="F129" s="30"/>
      <c r="G129" s="25"/>
      <c r="H129" s="25">
        <f>C129+D129+E129+F129+G129</f>
        <v>0</v>
      </c>
      <c r="I129" s="35"/>
      <c r="J129" s="25">
        <f>H129-I129</f>
        <v>0</v>
      </c>
    </row>
    <row r="130" spans="1:10" ht="16.5" customHeight="1">
      <c r="A130" s="22"/>
      <c r="B130" s="23" t="s">
        <v>27</v>
      </c>
      <c r="C130" s="24"/>
      <c r="D130" s="24"/>
      <c r="E130" s="24"/>
      <c r="F130" s="24"/>
      <c r="G130" s="24"/>
      <c r="H130" s="25"/>
      <c r="I130" s="25"/>
      <c r="J130" s="25"/>
    </row>
    <row r="131" spans="1:10" ht="15" customHeight="1">
      <c r="A131" s="22"/>
      <c r="B131" s="23" t="s">
        <v>28</v>
      </c>
      <c r="C131" s="24"/>
      <c r="D131" s="24"/>
      <c r="E131" s="24"/>
      <c r="F131" s="24"/>
      <c r="G131" s="24"/>
      <c r="H131" s="25"/>
      <c r="I131" s="25"/>
      <c r="J131" s="25"/>
    </row>
    <row r="132" spans="1:10" ht="15.75" customHeight="1">
      <c r="A132" s="22"/>
      <c r="B132" s="23" t="s">
        <v>29</v>
      </c>
      <c r="C132" s="24"/>
      <c r="D132" s="24"/>
      <c r="E132" s="24"/>
      <c r="F132" s="24"/>
      <c r="G132" s="24"/>
      <c r="H132" s="25"/>
      <c r="I132" s="25"/>
      <c r="J132" s="25"/>
    </row>
    <row r="133" spans="1:10" ht="12.75" customHeight="1">
      <c r="A133" s="22"/>
      <c r="B133" s="23" t="s">
        <v>30</v>
      </c>
      <c r="C133" s="24"/>
      <c r="D133" s="24"/>
      <c r="E133" s="24"/>
      <c r="F133" s="24"/>
      <c r="G133" s="24"/>
      <c r="H133" s="25"/>
      <c r="I133" s="25"/>
      <c r="J133" s="25"/>
    </row>
    <row r="134" spans="1:10" ht="18" customHeight="1">
      <c r="A134" s="26" t="s">
        <v>73</v>
      </c>
      <c r="B134" s="48" t="s">
        <v>74</v>
      </c>
      <c r="C134" s="34"/>
      <c r="D134" s="25"/>
      <c r="E134" s="30"/>
      <c r="F134" s="30"/>
      <c r="G134" s="25"/>
      <c r="H134" s="25">
        <f>C134+D134+E134+F134+G134</f>
        <v>0</v>
      </c>
      <c r="I134" s="35"/>
      <c r="J134" s="25"/>
    </row>
    <row r="135" spans="1:10" ht="16.5" customHeight="1">
      <c r="A135" s="22"/>
      <c r="B135" s="23" t="s">
        <v>27</v>
      </c>
      <c r="C135" s="24"/>
      <c r="D135" s="24"/>
      <c r="E135" s="24"/>
      <c r="F135" s="24"/>
      <c r="G135" s="24"/>
      <c r="H135" s="25"/>
      <c r="I135" s="25"/>
      <c r="J135" s="25"/>
    </row>
    <row r="136" spans="1:10" ht="15" customHeight="1">
      <c r="A136" s="22"/>
      <c r="B136" s="23" t="s">
        <v>28</v>
      </c>
      <c r="C136" s="24"/>
      <c r="D136" s="24"/>
      <c r="E136" s="24"/>
      <c r="F136" s="24"/>
      <c r="G136" s="24"/>
      <c r="H136" s="25"/>
      <c r="I136" s="25"/>
      <c r="J136" s="25"/>
    </row>
    <row r="137" spans="1:10" ht="15.75" customHeight="1">
      <c r="A137" s="22"/>
      <c r="B137" s="23" t="s">
        <v>29</v>
      </c>
      <c r="C137" s="24"/>
      <c r="D137" s="24"/>
      <c r="E137" s="24"/>
      <c r="F137" s="24"/>
      <c r="G137" s="24"/>
      <c r="H137" s="25"/>
      <c r="I137" s="25"/>
      <c r="J137" s="25"/>
    </row>
    <row r="138" spans="1:10" ht="12.75" customHeight="1">
      <c r="A138" s="22"/>
      <c r="B138" s="23" t="s">
        <v>30</v>
      </c>
      <c r="C138" s="24"/>
      <c r="D138" s="24"/>
      <c r="E138" s="24"/>
      <c r="F138" s="24"/>
      <c r="G138" s="24"/>
      <c r="H138" s="25"/>
      <c r="I138" s="25"/>
      <c r="J138" s="25"/>
    </row>
    <row r="139" spans="1:10" ht="18" customHeight="1">
      <c r="A139" s="22" t="s">
        <v>75</v>
      </c>
      <c r="B139" s="48" t="s">
        <v>76</v>
      </c>
      <c r="C139" s="27">
        <f>C144+C199+C209+C214</f>
        <v>0</v>
      </c>
      <c r="D139" s="27">
        <f>D144+D199+D209+D214</f>
        <v>0</v>
      </c>
      <c r="E139" s="27">
        <f>E144+E199+E209+E214</f>
        <v>0</v>
      </c>
      <c r="F139" s="27">
        <f>F144+F199+F209+F214</f>
        <v>0</v>
      </c>
      <c r="G139" s="27">
        <f>G144+G199+G209+G214</f>
        <v>0</v>
      </c>
      <c r="H139" s="25">
        <f>C139+D139+E139+F139+G139</f>
        <v>0</v>
      </c>
      <c r="I139" s="24">
        <f>I144+I199+I209+I214</f>
        <v>0</v>
      </c>
      <c r="J139" s="25">
        <f>H139-I139</f>
        <v>0</v>
      </c>
    </row>
    <row r="140" spans="1:10" ht="16.5" customHeight="1">
      <c r="A140" s="22"/>
      <c r="B140" s="23" t="s">
        <v>27</v>
      </c>
      <c r="C140" s="24"/>
      <c r="D140" s="24"/>
      <c r="E140" s="24"/>
      <c r="F140" s="24"/>
      <c r="G140" s="24"/>
      <c r="H140" s="25"/>
      <c r="I140" s="25"/>
      <c r="J140" s="25"/>
    </row>
    <row r="141" spans="1:10" ht="15" customHeight="1">
      <c r="A141" s="22"/>
      <c r="B141" s="23" t="s">
        <v>28</v>
      </c>
      <c r="C141" s="24"/>
      <c r="D141" s="24"/>
      <c r="E141" s="24"/>
      <c r="F141" s="24"/>
      <c r="G141" s="24"/>
      <c r="H141" s="25"/>
      <c r="I141" s="25"/>
      <c r="J141" s="25"/>
    </row>
    <row r="142" spans="1:10" ht="15.75" customHeight="1">
      <c r="A142" s="22"/>
      <c r="B142" s="23" t="s">
        <v>29</v>
      </c>
      <c r="C142" s="24"/>
      <c r="D142" s="24"/>
      <c r="E142" s="24"/>
      <c r="F142" s="24"/>
      <c r="G142" s="24"/>
      <c r="H142" s="25"/>
      <c r="I142" s="25"/>
      <c r="J142" s="25"/>
    </row>
    <row r="143" spans="1:10" ht="12.75" customHeight="1">
      <c r="A143" s="22"/>
      <c r="B143" s="23" t="s">
        <v>30</v>
      </c>
      <c r="C143" s="24"/>
      <c r="D143" s="24"/>
      <c r="E143" s="24"/>
      <c r="F143" s="24"/>
      <c r="G143" s="24"/>
      <c r="H143" s="25"/>
      <c r="I143" s="25"/>
      <c r="J143" s="25"/>
    </row>
    <row r="144" spans="1:10" ht="18" customHeight="1">
      <c r="A144" s="8" t="s">
        <v>77</v>
      </c>
      <c r="B144" s="48" t="s">
        <v>78</v>
      </c>
      <c r="C144" s="27"/>
      <c r="D144" s="27"/>
      <c r="E144" s="27"/>
      <c r="F144" s="30"/>
      <c r="G144" s="27"/>
      <c r="H144" s="25">
        <f>C144+D144+E144+F144+G144</f>
        <v>0</v>
      </c>
      <c r="I144" s="34"/>
      <c r="J144" s="25">
        <f>H144-I144</f>
        <v>0</v>
      </c>
    </row>
    <row r="145" spans="1:10" ht="16.5" customHeight="1">
      <c r="A145" s="22"/>
      <c r="B145" s="23" t="s">
        <v>27</v>
      </c>
      <c r="C145" s="24"/>
      <c r="D145" s="24"/>
      <c r="E145" s="24"/>
      <c r="F145" s="24"/>
      <c r="G145" s="24"/>
      <c r="H145" s="25"/>
      <c r="I145" s="25"/>
      <c r="J145" s="25"/>
    </row>
    <row r="146" spans="1:10" ht="15" customHeight="1">
      <c r="A146" s="22"/>
      <c r="B146" s="23" t="s">
        <v>28</v>
      </c>
      <c r="C146" s="24"/>
      <c r="D146" s="24"/>
      <c r="E146" s="24"/>
      <c r="F146" s="24"/>
      <c r="G146" s="24"/>
      <c r="H146" s="25"/>
      <c r="I146" s="25"/>
      <c r="J146" s="25"/>
    </row>
    <row r="147" spans="1:10" ht="15.75" customHeight="1">
      <c r="A147" s="22"/>
      <c r="B147" s="23" t="s">
        <v>29</v>
      </c>
      <c r="C147" s="24"/>
      <c r="D147" s="24"/>
      <c r="E147" s="24"/>
      <c r="F147" s="24"/>
      <c r="G147" s="24"/>
      <c r="H147" s="25"/>
      <c r="I147" s="25"/>
      <c r="J147" s="25"/>
    </row>
    <row r="148" spans="1:10" ht="12.75" customHeight="1">
      <c r="A148" s="22"/>
      <c r="B148" s="23" t="s">
        <v>30</v>
      </c>
      <c r="C148" s="24"/>
      <c r="D148" s="24"/>
      <c r="E148" s="24"/>
      <c r="F148" s="24"/>
      <c r="G148" s="24"/>
      <c r="H148" s="25"/>
      <c r="I148" s="25"/>
      <c r="J148" s="25"/>
    </row>
    <row r="149" spans="1:10" ht="18" customHeight="1">
      <c r="A149" s="49" t="s">
        <v>79</v>
      </c>
      <c r="B149" s="48" t="s">
        <v>80</v>
      </c>
      <c r="C149" s="34"/>
      <c r="D149" s="34"/>
      <c r="E149" s="34"/>
      <c r="F149" s="30"/>
      <c r="G149" s="34"/>
      <c r="H149" s="25">
        <f>C149+D149+E149+F149+G149</f>
        <v>0</v>
      </c>
      <c r="I149" s="35"/>
      <c r="J149" s="25">
        <f>H149-I149</f>
        <v>0</v>
      </c>
    </row>
    <row r="150" spans="1:10" ht="16.5" customHeight="1">
      <c r="A150" s="22"/>
      <c r="B150" s="23" t="s">
        <v>27</v>
      </c>
      <c r="C150" s="24"/>
      <c r="D150" s="24"/>
      <c r="E150" s="24"/>
      <c r="F150" s="24"/>
      <c r="G150" s="24"/>
      <c r="H150" s="25"/>
      <c r="I150" s="25"/>
      <c r="J150" s="25"/>
    </row>
    <row r="151" spans="1:10" ht="15" customHeight="1">
      <c r="A151" s="22"/>
      <c r="B151" s="23" t="s">
        <v>28</v>
      </c>
      <c r="C151" s="24"/>
      <c r="D151" s="24"/>
      <c r="E151" s="24"/>
      <c r="F151" s="24"/>
      <c r="G151" s="24"/>
      <c r="H151" s="25"/>
      <c r="I151" s="25"/>
      <c r="J151" s="25"/>
    </row>
    <row r="152" spans="1:10" ht="15.75" customHeight="1">
      <c r="A152" s="22"/>
      <c r="B152" s="23" t="s">
        <v>29</v>
      </c>
      <c r="C152" s="24"/>
      <c r="D152" s="24"/>
      <c r="E152" s="24"/>
      <c r="F152" s="24"/>
      <c r="G152" s="24"/>
      <c r="H152" s="25"/>
      <c r="I152" s="25"/>
      <c r="J152" s="25"/>
    </row>
    <row r="153" spans="1:10" ht="12.75" customHeight="1">
      <c r="A153" s="22"/>
      <c r="B153" s="23" t="s">
        <v>30</v>
      </c>
      <c r="C153" s="24"/>
      <c r="D153" s="24"/>
      <c r="E153" s="24"/>
      <c r="F153" s="24"/>
      <c r="G153" s="24"/>
      <c r="H153" s="25"/>
      <c r="I153" s="25"/>
      <c r="J153" s="25"/>
    </row>
    <row r="154" spans="1:10" ht="18" customHeight="1">
      <c r="A154" s="49" t="s">
        <v>81</v>
      </c>
      <c r="B154" s="48" t="s">
        <v>82</v>
      </c>
      <c r="C154" s="34"/>
      <c r="D154" s="34"/>
      <c r="E154" s="34"/>
      <c r="F154" s="30"/>
      <c r="G154" s="34"/>
      <c r="H154" s="25">
        <f>C154+D154+E154+F154+G154</f>
        <v>0</v>
      </c>
      <c r="I154" s="35"/>
      <c r="J154" s="25">
        <f>H154-I154</f>
        <v>0</v>
      </c>
    </row>
    <row r="155" spans="1:10" ht="16.5" customHeight="1">
      <c r="A155" s="22"/>
      <c r="B155" s="23" t="s">
        <v>27</v>
      </c>
      <c r="C155" s="24"/>
      <c r="D155" s="24"/>
      <c r="E155" s="24"/>
      <c r="F155" s="24"/>
      <c r="G155" s="24"/>
      <c r="H155" s="25"/>
      <c r="I155" s="25"/>
      <c r="J155" s="25"/>
    </row>
    <row r="156" spans="1:10" ht="15" customHeight="1">
      <c r="A156" s="22"/>
      <c r="B156" s="23" t="s">
        <v>28</v>
      </c>
      <c r="C156" s="24"/>
      <c r="D156" s="24"/>
      <c r="E156" s="24"/>
      <c r="F156" s="24"/>
      <c r="G156" s="24"/>
      <c r="H156" s="25"/>
      <c r="I156" s="25"/>
      <c r="J156" s="25"/>
    </row>
    <row r="157" spans="1:10" ht="15.75" customHeight="1">
      <c r="A157" s="22"/>
      <c r="B157" s="23" t="s">
        <v>29</v>
      </c>
      <c r="C157" s="24"/>
      <c r="D157" s="24"/>
      <c r="E157" s="24"/>
      <c r="F157" s="24"/>
      <c r="G157" s="24"/>
      <c r="H157" s="25"/>
      <c r="I157" s="25"/>
      <c r="J157" s="25"/>
    </row>
    <row r="158" spans="1:10" ht="12.75" customHeight="1">
      <c r="A158" s="22"/>
      <c r="B158" s="23" t="s">
        <v>30</v>
      </c>
      <c r="C158" s="24"/>
      <c r="D158" s="24"/>
      <c r="E158" s="24"/>
      <c r="F158" s="24"/>
      <c r="G158" s="24"/>
      <c r="H158" s="25"/>
      <c r="I158" s="25"/>
      <c r="J158" s="25"/>
    </row>
    <row r="159" spans="1:10" ht="18" customHeight="1">
      <c r="A159" s="29" t="s">
        <v>83</v>
      </c>
      <c r="B159" s="48" t="s">
        <v>84</v>
      </c>
      <c r="C159" s="34"/>
      <c r="D159" s="34"/>
      <c r="E159" s="34"/>
      <c r="F159" s="30"/>
      <c r="G159" s="30"/>
      <c r="H159" s="25">
        <f>C159+D159+E159+F159+G159</f>
        <v>0</v>
      </c>
      <c r="I159" s="35"/>
      <c r="J159" s="25">
        <f>H159-I159</f>
        <v>0</v>
      </c>
    </row>
    <row r="160" spans="1:10" ht="16.5" customHeight="1">
      <c r="A160" s="22"/>
      <c r="B160" s="23" t="s">
        <v>27</v>
      </c>
      <c r="C160" s="24"/>
      <c r="D160" s="24"/>
      <c r="E160" s="24"/>
      <c r="F160" s="24"/>
      <c r="G160" s="24"/>
      <c r="H160" s="25"/>
      <c r="I160" s="25"/>
      <c r="J160" s="25"/>
    </row>
    <row r="161" spans="1:10" ht="15" customHeight="1">
      <c r="A161" s="22"/>
      <c r="B161" s="23" t="s">
        <v>28</v>
      </c>
      <c r="C161" s="24"/>
      <c r="D161" s="24"/>
      <c r="E161" s="24"/>
      <c r="F161" s="24"/>
      <c r="G161" s="24"/>
      <c r="H161" s="25"/>
      <c r="I161" s="25"/>
      <c r="J161" s="25"/>
    </row>
    <row r="162" spans="1:10" ht="15.75" customHeight="1">
      <c r="A162" s="22"/>
      <c r="B162" s="23" t="s">
        <v>29</v>
      </c>
      <c r="C162" s="24"/>
      <c r="D162" s="24"/>
      <c r="E162" s="24"/>
      <c r="F162" s="24"/>
      <c r="G162" s="24"/>
      <c r="H162" s="25"/>
      <c r="I162" s="25"/>
      <c r="J162" s="25"/>
    </row>
    <row r="163" spans="1:10" ht="12.75" customHeight="1">
      <c r="A163" s="22"/>
      <c r="B163" s="23" t="s">
        <v>30</v>
      </c>
      <c r="C163" s="24"/>
      <c r="D163" s="24"/>
      <c r="E163" s="24"/>
      <c r="F163" s="24"/>
      <c r="G163" s="24"/>
      <c r="H163" s="25"/>
      <c r="I163" s="25"/>
      <c r="J163" s="25"/>
    </row>
    <row r="164" spans="1:10" ht="18" customHeight="1">
      <c r="A164" s="49" t="s">
        <v>85</v>
      </c>
      <c r="B164" s="48" t="s">
        <v>86</v>
      </c>
      <c r="C164" s="34"/>
      <c r="D164" s="30"/>
      <c r="E164" s="30"/>
      <c r="F164" s="30"/>
      <c r="G164" s="30"/>
      <c r="H164" s="25">
        <f>C164+D164+E164+F164+G164</f>
        <v>0</v>
      </c>
      <c r="I164" s="35"/>
      <c r="J164" s="25">
        <f>H164-I164</f>
        <v>0</v>
      </c>
    </row>
    <row r="165" spans="1:10" ht="16.5" customHeight="1">
      <c r="A165" s="22"/>
      <c r="B165" s="23" t="s">
        <v>27</v>
      </c>
      <c r="C165" s="24"/>
      <c r="D165" s="24"/>
      <c r="E165" s="24"/>
      <c r="F165" s="24"/>
      <c r="G165" s="24"/>
      <c r="H165" s="25"/>
      <c r="I165" s="25"/>
      <c r="J165" s="25"/>
    </row>
    <row r="166" spans="1:10" ht="15" customHeight="1">
      <c r="A166" s="22"/>
      <c r="B166" s="23" t="s">
        <v>28</v>
      </c>
      <c r="C166" s="24"/>
      <c r="D166" s="24"/>
      <c r="E166" s="24"/>
      <c r="F166" s="24"/>
      <c r="G166" s="24"/>
      <c r="H166" s="25"/>
      <c r="I166" s="25"/>
      <c r="J166" s="25"/>
    </row>
    <row r="167" spans="1:10" ht="15.75" customHeight="1">
      <c r="A167" s="22"/>
      <c r="B167" s="23" t="s">
        <v>29</v>
      </c>
      <c r="C167" s="24"/>
      <c r="D167" s="24"/>
      <c r="E167" s="24"/>
      <c r="F167" s="24"/>
      <c r="G167" s="24"/>
      <c r="H167" s="25"/>
      <c r="I167" s="25"/>
      <c r="J167" s="25"/>
    </row>
    <row r="168" spans="1:10" ht="12.75" customHeight="1">
      <c r="A168" s="22"/>
      <c r="B168" s="23" t="s">
        <v>30</v>
      </c>
      <c r="C168" s="24"/>
      <c r="D168" s="24"/>
      <c r="E168" s="24"/>
      <c r="F168" s="24"/>
      <c r="G168" s="24"/>
      <c r="H168" s="25"/>
      <c r="I168" s="25"/>
      <c r="J168" s="25"/>
    </row>
    <row r="169" spans="1:10" ht="18" customHeight="1">
      <c r="A169" s="29" t="s">
        <v>87</v>
      </c>
      <c r="B169" s="48" t="s">
        <v>88</v>
      </c>
      <c r="C169" s="34"/>
      <c r="D169" s="30"/>
      <c r="E169" s="30"/>
      <c r="F169" s="30"/>
      <c r="G169" s="30"/>
      <c r="H169" s="25">
        <f>C169+D169+E169+F169+G169</f>
        <v>0</v>
      </c>
      <c r="I169" s="35"/>
      <c r="J169" s="25">
        <f>H169-I169</f>
        <v>0</v>
      </c>
    </row>
    <row r="170" spans="1:10" ht="16.5" customHeight="1">
      <c r="A170" s="22"/>
      <c r="B170" s="23" t="s">
        <v>27</v>
      </c>
      <c r="C170" s="24"/>
      <c r="D170" s="24"/>
      <c r="E170" s="24"/>
      <c r="F170" s="24"/>
      <c r="G170" s="24"/>
      <c r="H170" s="25"/>
      <c r="I170" s="25"/>
      <c r="J170" s="25"/>
    </row>
    <row r="171" spans="1:10" ht="15" customHeight="1">
      <c r="A171" s="22"/>
      <c r="B171" s="23" t="s">
        <v>28</v>
      </c>
      <c r="C171" s="24"/>
      <c r="D171" s="24"/>
      <c r="E171" s="24"/>
      <c r="F171" s="24"/>
      <c r="G171" s="24"/>
      <c r="H171" s="25"/>
      <c r="I171" s="25"/>
      <c r="J171" s="25"/>
    </row>
    <row r="172" spans="1:10" ht="15.75" customHeight="1">
      <c r="A172" s="22"/>
      <c r="B172" s="23" t="s">
        <v>29</v>
      </c>
      <c r="C172" s="24"/>
      <c r="D172" s="24"/>
      <c r="E172" s="24"/>
      <c r="F172" s="24"/>
      <c r="G172" s="24"/>
      <c r="H172" s="25"/>
      <c r="I172" s="25"/>
      <c r="J172" s="25"/>
    </row>
    <row r="173" spans="1:10" ht="12.75" customHeight="1">
      <c r="A173" s="22"/>
      <c r="B173" s="23" t="s">
        <v>30</v>
      </c>
      <c r="C173" s="24"/>
      <c r="D173" s="24"/>
      <c r="E173" s="24"/>
      <c r="F173" s="24"/>
      <c r="G173" s="24"/>
      <c r="H173" s="25"/>
      <c r="I173" s="25"/>
      <c r="J173" s="25"/>
    </row>
    <row r="174" spans="1:10" ht="18" customHeight="1">
      <c r="A174" s="49" t="s">
        <v>89</v>
      </c>
      <c r="B174" s="48" t="s">
        <v>90</v>
      </c>
      <c r="C174" s="34"/>
      <c r="D174" s="34"/>
      <c r="E174" s="34"/>
      <c r="F174" s="30"/>
      <c r="G174" s="30"/>
      <c r="H174" s="25">
        <f>C174+D174+E174+F174+G174</f>
        <v>0</v>
      </c>
      <c r="I174" s="34"/>
      <c r="J174" s="25">
        <f>H174-I174</f>
        <v>0</v>
      </c>
    </row>
    <row r="175" spans="1:10" ht="16.5" customHeight="1">
      <c r="A175" s="22"/>
      <c r="B175" s="23" t="s">
        <v>27</v>
      </c>
      <c r="C175" s="24"/>
      <c r="D175" s="24"/>
      <c r="E175" s="24"/>
      <c r="F175" s="24"/>
      <c r="G175" s="24"/>
      <c r="H175" s="25"/>
      <c r="I175" s="25"/>
      <c r="J175" s="25"/>
    </row>
    <row r="176" spans="1:10" ht="15" customHeight="1">
      <c r="A176" s="22"/>
      <c r="B176" s="23" t="s">
        <v>28</v>
      </c>
      <c r="C176" s="24"/>
      <c r="D176" s="24"/>
      <c r="E176" s="24"/>
      <c r="F176" s="24"/>
      <c r="G176" s="24"/>
      <c r="H176" s="25"/>
      <c r="I176" s="25"/>
      <c r="J176" s="25"/>
    </row>
    <row r="177" spans="1:10" ht="15.75" customHeight="1">
      <c r="A177" s="22"/>
      <c r="B177" s="23" t="s">
        <v>29</v>
      </c>
      <c r="C177" s="24"/>
      <c r="D177" s="24"/>
      <c r="E177" s="24"/>
      <c r="F177" s="24"/>
      <c r="G177" s="24"/>
      <c r="H177" s="25"/>
      <c r="I177" s="25"/>
      <c r="J177" s="25"/>
    </row>
    <row r="178" spans="1:10" ht="12.75" customHeight="1">
      <c r="A178" s="22"/>
      <c r="B178" s="23" t="s">
        <v>30</v>
      </c>
      <c r="C178" s="24"/>
      <c r="D178" s="24"/>
      <c r="E178" s="24"/>
      <c r="F178" s="24"/>
      <c r="G178" s="24"/>
      <c r="H178" s="25"/>
      <c r="I178" s="25"/>
      <c r="J178" s="25"/>
    </row>
    <row r="179" spans="1:10" ht="18" customHeight="1">
      <c r="A179" s="29" t="s">
        <v>91</v>
      </c>
      <c r="B179" s="48" t="s">
        <v>92</v>
      </c>
      <c r="C179" s="34"/>
      <c r="D179" s="34"/>
      <c r="E179" s="30"/>
      <c r="F179" s="30"/>
      <c r="G179" s="30"/>
      <c r="H179" s="25">
        <f>C179+D179+E179+F179+G179</f>
        <v>0</v>
      </c>
      <c r="I179" s="35"/>
      <c r="J179" s="25">
        <f>H179-I179</f>
        <v>0</v>
      </c>
    </row>
    <row r="180" spans="1:10" ht="16.5" customHeight="1">
      <c r="A180" s="22"/>
      <c r="B180" s="23" t="s">
        <v>27</v>
      </c>
      <c r="C180" s="24"/>
      <c r="D180" s="24"/>
      <c r="E180" s="24"/>
      <c r="F180" s="24"/>
      <c r="G180" s="24"/>
      <c r="H180" s="25"/>
      <c r="I180" s="25"/>
      <c r="J180" s="25"/>
    </row>
    <row r="181" spans="1:10" ht="15" customHeight="1">
      <c r="A181" s="22"/>
      <c r="B181" s="23" t="s">
        <v>28</v>
      </c>
      <c r="C181" s="24"/>
      <c r="D181" s="24"/>
      <c r="E181" s="24"/>
      <c r="F181" s="24"/>
      <c r="G181" s="24"/>
      <c r="H181" s="25"/>
      <c r="I181" s="25"/>
      <c r="J181" s="25"/>
    </row>
    <row r="182" spans="1:10" ht="15.75" customHeight="1">
      <c r="A182" s="22"/>
      <c r="B182" s="23" t="s">
        <v>29</v>
      </c>
      <c r="C182" s="24"/>
      <c r="D182" s="24"/>
      <c r="E182" s="24"/>
      <c r="F182" s="24"/>
      <c r="G182" s="24"/>
      <c r="H182" s="25"/>
      <c r="I182" s="25"/>
      <c r="J182" s="25"/>
    </row>
    <row r="183" spans="1:10" ht="12.75" customHeight="1">
      <c r="A183" s="22"/>
      <c r="B183" s="23" t="s">
        <v>30</v>
      </c>
      <c r="C183" s="24"/>
      <c r="D183" s="24"/>
      <c r="E183" s="24"/>
      <c r="F183" s="24"/>
      <c r="G183" s="24"/>
      <c r="H183" s="25"/>
      <c r="I183" s="25"/>
      <c r="J183" s="25"/>
    </row>
    <row r="184" spans="1:10" ht="24.75" customHeight="1">
      <c r="A184" s="36" t="s">
        <v>93</v>
      </c>
      <c r="B184" s="48" t="s">
        <v>94</v>
      </c>
      <c r="C184" s="34"/>
      <c r="D184" s="34"/>
      <c r="E184" s="30"/>
      <c r="F184" s="30"/>
      <c r="G184" s="30"/>
      <c r="H184" s="25">
        <f>C184+D184+E184+F184+G184</f>
        <v>0</v>
      </c>
      <c r="I184" s="35"/>
      <c r="J184" s="25"/>
    </row>
    <row r="185" spans="1:10" ht="16.5" customHeight="1">
      <c r="A185" s="22"/>
      <c r="B185" s="23" t="s">
        <v>27</v>
      </c>
      <c r="C185" s="24"/>
      <c r="D185" s="24"/>
      <c r="E185" s="24"/>
      <c r="F185" s="24"/>
      <c r="G185" s="24"/>
      <c r="H185" s="25"/>
      <c r="I185" s="25"/>
      <c r="J185" s="25"/>
    </row>
    <row r="186" spans="1:10" ht="15" customHeight="1">
      <c r="A186" s="22"/>
      <c r="B186" s="23" t="s">
        <v>28</v>
      </c>
      <c r="C186" s="24"/>
      <c r="D186" s="24"/>
      <c r="E186" s="24"/>
      <c r="F186" s="24"/>
      <c r="G186" s="24"/>
      <c r="H186" s="25"/>
      <c r="I186" s="25"/>
      <c r="J186" s="25"/>
    </row>
    <row r="187" spans="1:10" ht="15.75" customHeight="1">
      <c r="A187" s="22"/>
      <c r="B187" s="23" t="s">
        <v>29</v>
      </c>
      <c r="C187" s="24"/>
      <c r="D187" s="24"/>
      <c r="E187" s="24"/>
      <c r="F187" s="24"/>
      <c r="G187" s="24"/>
      <c r="H187" s="25"/>
      <c r="I187" s="25"/>
      <c r="J187" s="25"/>
    </row>
    <row r="188" spans="1:10" ht="12.75" customHeight="1">
      <c r="A188" s="22"/>
      <c r="B188" s="23" t="s">
        <v>30</v>
      </c>
      <c r="C188" s="24"/>
      <c r="D188" s="24"/>
      <c r="E188" s="24"/>
      <c r="F188" s="24"/>
      <c r="G188" s="24"/>
      <c r="H188" s="25"/>
      <c r="I188" s="25"/>
      <c r="J188" s="25"/>
    </row>
    <row r="189" spans="1:10" ht="18" customHeight="1">
      <c r="A189" s="29" t="s">
        <v>95</v>
      </c>
      <c r="B189" s="48" t="s">
        <v>96</v>
      </c>
      <c r="C189" s="34"/>
      <c r="D189" s="30"/>
      <c r="E189" s="30"/>
      <c r="F189" s="30"/>
      <c r="G189" s="30"/>
      <c r="H189" s="25">
        <f>C189+D189+E189+F189+G189</f>
        <v>0</v>
      </c>
      <c r="I189" s="35"/>
      <c r="J189" s="25">
        <f>H189-I189</f>
        <v>0</v>
      </c>
    </row>
    <row r="190" spans="1:10" ht="16.5" customHeight="1">
      <c r="A190" s="22"/>
      <c r="B190" s="23" t="s">
        <v>27</v>
      </c>
      <c r="C190" s="24"/>
      <c r="D190" s="24"/>
      <c r="E190" s="24"/>
      <c r="F190" s="24"/>
      <c r="G190" s="24"/>
      <c r="H190" s="25"/>
      <c r="I190" s="25"/>
      <c r="J190" s="25"/>
    </row>
    <row r="191" spans="1:10" ht="15" customHeight="1">
      <c r="A191" s="22"/>
      <c r="B191" s="23" t="s">
        <v>28</v>
      </c>
      <c r="C191" s="24"/>
      <c r="D191" s="24"/>
      <c r="E191" s="24"/>
      <c r="F191" s="24"/>
      <c r="G191" s="24"/>
      <c r="H191" s="25"/>
      <c r="I191" s="25"/>
      <c r="J191" s="25"/>
    </row>
    <row r="192" spans="1:10" ht="15.75" customHeight="1">
      <c r="A192" s="22"/>
      <c r="B192" s="23" t="s">
        <v>29</v>
      </c>
      <c r="C192" s="24"/>
      <c r="D192" s="24"/>
      <c r="E192" s="24"/>
      <c r="F192" s="24"/>
      <c r="G192" s="24"/>
      <c r="H192" s="25"/>
      <c r="I192" s="25"/>
      <c r="J192" s="25"/>
    </row>
    <row r="193" spans="1:10" ht="12.75" customHeight="1">
      <c r="A193" s="22"/>
      <c r="B193" s="23" t="s">
        <v>30</v>
      </c>
      <c r="C193" s="24"/>
      <c r="D193" s="24"/>
      <c r="E193" s="24"/>
      <c r="F193" s="24"/>
      <c r="G193" s="24"/>
      <c r="H193" s="25"/>
      <c r="I193" s="25"/>
      <c r="J193" s="25"/>
    </row>
    <row r="194" spans="1:10" ht="18" customHeight="1">
      <c r="A194" s="29" t="s">
        <v>97</v>
      </c>
      <c r="B194" s="48" t="s">
        <v>98</v>
      </c>
      <c r="C194" s="34"/>
      <c r="D194" s="30"/>
      <c r="E194" s="30"/>
      <c r="F194" s="30"/>
      <c r="G194" s="30"/>
      <c r="H194" s="25">
        <f>C194+D194+E194+F194+G194</f>
        <v>0</v>
      </c>
      <c r="I194" s="35"/>
      <c r="J194" s="25">
        <f>H194-I194</f>
        <v>0</v>
      </c>
    </row>
    <row r="195" spans="1:10" ht="16.5" customHeight="1">
      <c r="A195" s="22"/>
      <c r="B195" s="23" t="s">
        <v>27</v>
      </c>
      <c r="C195" s="24"/>
      <c r="D195" s="24"/>
      <c r="E195" s="24"/>
      <c r="F195" s="24"/>
      <c r="G195" s="24"/>
      <c r="H195" s="25"/>
      <c r="I195" s="25"/>
      <c r="J195" s="25"/>
    </row>
    <row r="196" spans="1:10" ht="15" customHeight="1">
      <c r="A196" s="22"/>
      <c r="B196" s="23" t="s">
        <v>28</v>
      </c>
      <c r="C196" s="24"/>
      <c r="D196" s="24"/>
      <c r="E196" s="24"/>
      <c r="F196" s="24"/>
      <c r="G196" s="24"/>
      <c r="H196" s="25"/>
      <c r="I196" s="25"/>
      <c r="J196" s="25"/>
    </row>
    <row r="197" spans="1:10" ht="15.75" customHeight="1">
      <c r="A197" s="22"/>
      <c r="B197" s="23" t="s">
        <v>29</v>
      </c>
      <c r="C197" s="24"/>
      <c r="D197" s="24"/>
      <c r="E197" s="24"/>
      <c r="F197" s="24"/>
      <c r="G197" s="24"/>
      <c r="H197" s="25"/>
      <c r="I197" s="25"/>
      <c r="J197" s="25"/>
    </row>
    <row r="198" spans="1:10" ht="12.75" customHeight="1">
      <c r="A198" s="22"/>
      <c r="B198" s="23" t="s">
        <v>30</v>
      </c>
      <c r="C198" s="24"/>
      <c r="D198" s="24"/>
      <c r="E198" s="24"/>
      <c r="F198" s="24"/>
      <c r="G198" s="24"/>
      <c r="H198" s="25"/>
      <c r="I198" s="25"/>
      <c r="J198" s="25"/>
    </row>
    <row r="199" spans="1:10" ht="18" customHeight="1">
      <c r="A199" s="8" t="s">
        <v>99</v>
      </c>
      <c r="B199" s="48" t="s">
        <v>100</v>
      </c>
      <c r="C199" s="34"/>
      <c r="D199" s="34"/>
      <c r="E199" s="34"/>
      <c r="F199" s="34"/>
      <c r="G199" s="34"/>
      <c r="H199" s="25">
        <f>C199+D199+E199+F199+G199</f>
        <v>0</v>
      </c>
      <c r="I199" s="35"/>
      <c r="J199" s="25">
        <f>H199-I199</f>
        <v>0</v>
      </c>
    </row>
    <row r="200" spans="1:10" ht="16.5" customHeight="1">
      <c r="A200" s="22"/>
      <c r="B200" s="23" t="s">
        <v>27</v>
      </c>
      <c r="C200" s="24"/>
      <c r="D200" s="24"/>
      <c r="E200" s="24"/>
      <c r="F200" s="24"/>
      <c r="G200" s="24"/>
      <c r="H200" s="25"/>
      <c r="I200" s="25"/>
      <c r="J200" s="25"/>
    </row>
    <row r="201" spans="1:10" ht="15" customHeight="1">
      <c r="A201" s="22"/>
      <c r="B201" s="23" t="s">
        <v>28</v>
      </c>
      <c r="C201" s="24"/>
      <c r="D201" s="24"/>
      <c r="E201" s="24"/>
      <c r="F201" s="24"/>
      <c r="G201" s="24"/>
      <c r="H201" s="25"/>
      <c r="I201" s="25"/>
      <c r="J201" s="25"/>
    </row>
    <row r="202" spans="1:10" ht="15.75" customHeight="1">
      <c r="A202" s="22"/>
      <c r="B202" s="23" t="s">
        <v>29</v>
      </c>
      <c r="C202" s="24"/>
      <c r="D202" s="24"/>
      <c r="E202" s="24"/>
      <c r="F202" s="24"/>
      <c r="G202" s="24"/>
      <c r="H202" s="25"/>
      <c r="I202" s="25"/>
      <c r="J202" s="25"/>
    </row>
    <row r="203" spans="1:10" ht="12.75" customHeight="1">
      <c r="A203" s="22"/>
      <c r="B203" s="23" t="s">
        <v>30</v>
      </c>
      <c r="C203" s="24"/>
      <c r="D203" s="24"/>
      <c r="E203" s="24"/>
      <c r="F203" s="24"/>
      <c r="G203" s="24"/>
      <c r="H203" s="25"/>
      <c r="I203" s="25"/>
      <c r="J203" s="25"/>
    </row>
    <row r="204" spans="1:10" ht="18" customHeight="1">
      <c r="A204" s="8" t="s">
        <v>101</v>
      </c>
      <c r="B204" s="48" t="s">
        <v>102</v>
      </c>
      <c r="C204" s="34"/>
      <c r="D204" s="34"/>
      <c r="E204" s="34"/>
      <c r="F204" s="34"/>
      <c r="G204" s="34"/>
      <c r="H204" s="25">
        <f>C204+D204+E204+F204+G204</f>
        <v>0</v>
      </c>
      <c r="I204" s="35"/>
      <c r="J204" s="25"/>
    </row>
    <row r="205" spans="1:10" ht="16.5" customHeight="1">
      <c r="A205" s="22"/>
      <c r="B205" s="23" t="s">
        <v>27</v>
      </c>
      <c r="C205" s="24"/>
      <c r="D205" s="24"/>
      <c r="E205" s="24"/>
      <c r="F205" s="24"/>
      <c r="G205" s="24"/>
      <c r="H205" s="25"/>
      <c r="I205" s="25"/>
      <c r="J205" s="25"/>
    </row>
    <row r="206" spans="1:10" ht="15" customHeight="1">
      <c r="A206" s="22"/>
      <c r="B206" s="23" t="s">
        <v>28</v>
      </c>
      <c r="C206" s="24"/>
      <c r="D206" s="24"/>
      <c r="E206" s="24"/>
      <c r="F206" s="24"/>
      <c r="G206" s="24"/>
      <c r="H206" s="25"/>
      <c r="I206" s="25"/>
      <c r="J206" s="25"/>
    </row>
    <row r="207" spans="1:10" ht="15.75" customHeight="1">
      <c r="A207" s="22"/>
      <c r="B207" s="23" t="s">
        <v>29</v>
      </c>
      <c r="C207" s="24"/>
      <c r="D207" s="24"/>
      <c r="E207" s="24"/>
      <c r="F207" s="24"/>
      <c r="G207" s="24"/>
      <c r="H207" s="25"/>
      <c r="I207" s="25"/>
      <c r="J207" s="25"/>
    </row>
    <row r="208" spans="1:10" ht="12.75" customHeight="1">
      <c r="A208" s="22"/>
      <c r="B208" s="23" t="s">
        <v>30</v>
      </c>
      <c r="C208" s="24"/>
      <c r="D208" s="24"/>
      <c r="E208" s="24"/>
      <c r="F208" s="24"/>
      <c r="G208" s="24"/>
      <c r="H208" s="25"/>
      <c r="I208" s="25"/>
      <c r="J208" s="25"/>
    </row>
    <row r="209" spans="1:10" ht="18" customHeight="1">
      <c r="A209" s="29" t="s">
        <v>103</v>
      </c>
      <c r="B209" s="48" t="s">
        <v>104</v>
      </c>
      <c r="C209" s="34"/>
      <c r="D209" s="30"/>
      <c r="E209" s="30"/>
      <c r="F209" s="30"/>
      <c r="G209" s="30"/>
      <c r="H209" s="25">
        <f>C209+D209+E209+F209+G209</f>
        <v>0</v>
      </c>
      <c r="I209" s="35"/>
      <c r="J209" s="25">
        <f>H209-I209</f>
        <v>0</v>
      </c>
    </row>
    <row r="210" spans="1:10" ht="16.5" customHeight="1">
      <c r="A210" s="22"/>
      <c r="B210" s="23" t="s">
        <v>27</v>
      </c>
      <c r="C210" s="24"/>
      <c r="D210" s="24"/>
      <c r="E210" s="24"/>
      <c r="F210" s="24"/>
      <c r="G210" s="24"/>
      <c r="H210" s="25"/>
      <c r="I210" s="25"/>
      <c r="J210" s="25"/>
    </row>
    <row r="211" spans="1:10" ht="15" customHeight="1">
      <c r="A211" s="22"/>
      <c r="B211" s="23" t="s">
        <v>28</v>
      </c>
      <c r="C211" s="24"/>
      <c r="D211" s="24"/>
      <c r="E211" s="24"/>
      <c r="F211" s="24"/>
      <c r="G211" s="24"/>
      <c r="H211" s="25"/>
      <c r="I211" s="25"/>
      <c r="J211" s="25"/>
    </row>
    <row r="212" spans="1:10" ht="15.75" customHeight="1">
      <c r="A212" s="22"/>
      <c r="B212" s="23" t="s">
        <v>29</v>
      </c>
      <c r="C212" s="24"/>
      <c r="D212" s="24"/>
      <c r="E212" s="24"/>
      <c r="F212" s="24"/>
      <c r="G212" s="24"/>
      <c r="H212" s="25"/>
      <c r="I212" s="25"/>
      <c r="J212" s="25"/>
    </row>
    <row r="213" spans="1:10" ht="12.75" customHeight="1">
      <c r="A213" s="22"/>
      <c r="B213" s="23" t="s">
        <v>30</v>
      </c>
      <c r="C213" s="24"/>
      <c r="D213" s="24"/>
      <c r="E213" s="24"/>
      <c r="F213" s="24"/>
      <c r="G213" s="24"/>
      <c r="H213" s="25"/>
      <c r="I213" s="25"/>
      <c r="J213" s="25"/>
    </row>
    <row r="214" spans="1:10" ht="18" customHeight="1">
      <c r="A214" s="50" t="s">
        <v>105</v>
      </c>
      <c r="B214" s="48" t="s">
        <v>106</v>
      </c>
      <c r="C214" s="34"/>
      <c r="D214" s="34"/>
      <c r="E214" s="34"/>
      <c r="F214" s="30"/>
      <c r="G214" s="30"/>
      <c r="H214" s="25">
        <f>C214+D214+E214+F214+G214</f>
        <v>0</v>
      </c>
      <c r="I214" s="35"/>
      <c r="J214" s="25">
        <f>H214-I214</f>
        <v>0</v>
      </c>
    </row>
    <row r="215" spans="1:10" ht="16.5" customHeight="1">
      <c r="A215" s="22"/>
      <c r="B215" s="23" t="s">
        <v>27</v>
      </c>
      <c r="C215" s="24"/>
      <c r="D215" s="24"/>
      <c r="E215" s="24"/>
      <c r="F215" s="24"/>
      <c r="G215" s="24"/>
      <c r="H215" s="25"/>
      <c r="I215" s="25"/>
      <c r="J215" s="25"/>
    </row>
    <row r="216" spans="1:10" ht="15" customHeight="1">
      <c r="A216" s="22"/>
      <c r="B216" s="23" t="s">
        <v>28</v>
      </c>
      <c r="C216" s="24"/>
      <c r="D216" s="24"/>
      <c r="E216" s="24"/>
      <c r="F216" s="24"/>
      <c r="G216" s="24"/>
      <c r="H216" s="25"/>
      <c r="I216" s="25"/>
      <c r="J216" s="25"/>
    </row>
    <row r="217" spans="1:10" ht="15.75" customHeight="1">
      <c r="A217" s="22"/>
      <c r="B217" s="23" t="s">
        <v>29</v>
      </c>
      <c r="C217" s="24"/>
      <c r="D217" s="24"/>
      <c r="E217" s="24"/>
      <c r="F217" s="24"/>
      <c r="G217" s="24"/>
      <c r="H217" s="25"/>
      <c r="I217" s="25"/>
      <c r="J217" s="25"/>
    </row>
    <row r="218" spans="1:10" ht="12.75" customHeight="1">
      <c r="A218" s="22"/>
      <c r="B218" s="23" t="s">
        <v>30</v>
      </c>
      <c r="C218" s="24"/>
      <c r="D218" s="24"/>
      <c r="E218" s="24"/>
      <c r="F218" s="24"/>
      <c r="G218" s="24"/>
      <c r="H218" s="25"/>
      <c r="I218" s="25"/>
      <c r="J218" s="25"/>
    </row>
    <row r="219" spans="1:10" ht="24.75" customHeight="1">
      <c r="A219" s="37" t="s">
        <v>107</v>
      </c>
      <c r="B219" s="48" t="s">
        <v>108</v>
      </c>
      <c r="C219" s="34"/>
      <c r="D219" s="34"/>
      <c r="E219" s="34"/>
      <c r="F219" s="30"/>
      <c r="G219" s="30"/>
      <c r="H219" s="25">
        <f>C219+D219+E219+F219+G219</f>
        <v>0</v>
      </c>
      <c r="I219" s="35"/>
      <c r="J219" s="25"/>
    </row>
    <row r="220" spans="1:10" ht="16.5" customHeight="1">
      <c r="A220" s="22"/>
      <c r="B220" s="23" t="s">
        <v>27</v>
      </c>
      <c r="C220" s="24"/>
      <c r="D220" s="24"/>
      <c r="E220" s="24"/>
      <c r="F220" s="24"/>
      <c r="G220" s="24"/>
      <c r="H220" s="25"/>
      <c r="I220" s="25"/>
      <c r="J220" s="25"/>
    </row>
    <row r="221" spans="1:10" ht="15" customHeight="1">
      <c r="A221" s="22"/>
      <c r="B221" s="23" t="s">
        <v>28</v>
      </c>
      <c r="C221" s="24"/>
      <c r="D221" s="24"/>
      <c r="E221" s="24"/>
      <c r="F221" s="24"/>
      <c r="G221" s="24"/>
      <c r="H221" s="25"/>
      <c r="I221" s="25"/>
      <c r="J221" s="25"/>
    </row>
    <row r="222" spans="1:10" ht="15.75" customHeight="1">
      <c r="A222" s="22"/>
      <c r="B222" s="23" t="s">
        <v>29</v>
      </c>
      <c r="C222" s="24"/>
      <c r="D222" s="24"/>
      <c r="E222" s="24"/>
      <c r="F222" s="24"/>
      <c r="G222" s="24"/>
      <c r="H222" s="25"/>
      <c r="I222" s="25"/>
      <c r="J222" s="25"/>
    </row>
    <row r="223" spans="1:10" ht="12.75" customHeight="1">
      <c r="A223" s="22"/>
      <c r="B223" s="23" t="s">
        <v>30</v>
      </c>
      <c r="C223" s="24"/>
      <c r="D223" s="24"/>
      <c r="E223" s="24"/>
      <c r="F223" s="24"/>
      <c r="G223" s="24"/>
      <c r="H223" s="25"/>
      <c r="I223" s="25"/>
      <c r="J223" s="25"/>
    </row>
    <row r="224" spans="1:10" ht="18" customHeight="1">
      <c r="A224" s="37" t="s">
        <v>109</v>
      </c>
      <c r="B224" s="48" t="s">
        <v>110</v>
      </c>
      <c r="C224" s="34"/>
      <c r="D224" s="34"/>
      <c r="E224" s="34"/>
      <c r="F224" s="30"/>
      <c r="G224" s="30"/>
      <c r="H224" s="25">
        <f>C224+D224+E224+F224+G224</f>
        <v>0</v>
      </c>
      <c r="I224" s="35"/>
      <c r="J224" s="25"/>
    </row>
    <row r="225" spans="1:10" ht="16.5" customHeight="1">
      <c r="A225" s="22"/>
      <c r="B225" s="23" t="s">
        <v>27</v>
      </c>
      <c r="C225" s="24"/>
      <c r="D225" s="24"/>
      <c r="E225" s="24"/>
      <c r="F225" s="24"/>
      <c r="G225" s="24"/>
      <c r="H225" s="25"/>
      <c r="I225" s="25"/>
      <c r="J225" s="25"/>
    </row>
    <row r="226" spans="1:10" ht="15" customHeight="1">
      <c r="A226" s="22"/>
      <c r="B226" s="23" t="s">
        <v>28</v>
      </c>
      <c r="C226" s="24"/>
      <c r="D226" s="24"/>
      <c r="E226" s="24"/>
      <c r="F226" s="24"/>
      <c r="G226" s="24"/>
      <c r="H226" s="25"/>
      <c r="I226" s="25"/>
      <c r="J226" s="25"/>
    </row>
    <row r="227" spans="1:10" ht="15.75" customHeight="1">
      <c r="A227" s="22"/>
      <c r="B227" s="23" t="s">
        <v>29</v>
      </c>
      <c r="C227" s="24"/>
      <c r="D227" s="24"/>
      <c r="E227" s="24"/>
      <c r="F227" s="24"/>
      <c r="G227" s="24"/>
      <c r="H227" s="25"/>
      <c r="I227" s="25"/>
      <c r="J227" s="25"/>
    </row>
    <row r="228" spans="1:10" ht="12.75" customHeight="1">
      <c r="A228" s="22"/>
      <c r="B228" s="23" t="s">
        <v>30</v>
      </c>
      <c r="C228" s="24"/>
      <c r="D228" s="24"/>
      <c r="E228" s="24"/>
      <c r="F228" s="24"/>
      <c r="G228" s="24"/>
      <c r="H228" s="25"/>
      <c r="I228" s="25"/>
      <c r="J228" s="25"/>
    </row>
    <row r="229" spans="1:10" ht="28.5" customHeight="1">
      <c r="A229" s="28" t="s">
        <v>111</v>
      </c>
      <c r="B229" s="48" t="s">
        <v>112</v>
      </c>
      <c r="C229" s="27"/>
      <c r="D229" s="27"/>
      <c r="E229" s="27"/>
      <c r="F229" s="27"/>
      <c r="G229" s="27"/>
      <c r="H229" s="25">
        <f>C229+D229+E229+F229+G229</f>
        <v>0</v>
      </c>
      <c r="I229" s="27"/>
      <c r="J229" s="25">
        <f>H229-I229</f>
        <v>0</v>
      </c>
    </row>
    <row r="230" spans="1:10" ht="16.5" customHeight="1">
      <c r="A230" s="22"/>
      <c r="B230" s="23" t="s">
        <v>27</v>
      </c>
      <c r="C230" s="24"/>
      <c r="D230" s="24"/>
      <c r="E230" s="24"/>
      <c r="F230" s="24"/>
      <c r="G230" s="24"/>
      <c r="H230" s="25"/>
      <c r="I230" s="25"/>
      <c r="J230" s="25"/>
    </row>
    <row r="231" spans="1:10" ht="15" customHeight="1">
      <c r="A231" s="22"/>
      <c r="B231" s="23" t="s">
        <v>28</v>
      </c>
      <c r="C231" s="24"/>
      <c r="D231" s="24"/>
      <c r="E231" s="24"/>
      <c r="F231" s="24"/>
      <c r="G231" s="24"/>
      <c r="H231" s="25"/>
      <c r="I231" s="25"/>
      <c r="J231" s="25"/>
    </row>
    <row r="232" spans="1:10" ht="15.75" customHeight="1">
      <c r="A232" s="22"/>
      <c r="B232" s="23" t="s">
        <v>29</v>
      </c>
      <c r="C232" s="24"/>
      <c r="D232" s="24"/>
      <c r="E232" s="24"/>
      <c r="F232" s="24"/>
      <c r="G232" s="24"/>
      <c r="H232" s="25"/>
      <c r="I232" s="25"/>
      <c r="J232" s="25"/>
    </row>
    <row r="233" spans="1:10" ht="12.75" customHeight="1">
      <c r="A233" s="22"/>
      <c r="B233" s="23" t="s">
        <v>30</v>
      </c>
      <c r="C233" s="24"/>
      <c r="D233" s="24"/>
      <c r="E233" s="24"/>
      <c r="F233" s="24"/>
      <c r="G233" s="24"/>
      <c r="H233" s="25"/>
      <c r="I233" s="25"/>
      <c r="J233" s="25"/>
    </row>
    <row r="234" spans="1:10" s="6" customFormat="1" ht="18" customHeight="1">
      <c r="A234" s="38" t="s">
        <v>113</v>
      </c>
      <c r="B234" s="38"/>
      <c r="C234" s="39"/>
      <c r="D234" s="39"/>
      <c r="E234" s="39"/>
      <c r="F234" s="39"/>
      <c r="G234" s="39"/>
      <c r="H234" s="39"/>
      <c r="I234" s="39"/>
      <c r="J234" s="39"/>
    </row>
    <row r="235" spans="1:10" s="6" customFormat="1" ht="18" customHeight="1">
      <c r="A235" s="8" t="s">
        <v>114</v>
      </c>
      <c r="B235" s="8"/>
      <c r="C235" s="35"/>
      <c r="D235" s="35"/>
      <c r="E235" s="35"/>
      <c r="F235" s="35"/>
      <c r="G235" s="35"/>
      <c r="H235" s="35"/>
      <c r="I235" s="35"/>
      <c r="J235" s="35"/>
    </row>
    <row r="236" spans="1:10" s="6" customFormat="1" ht="15.75" customHeight="1">
      <c r="A236" s="699" t="s">
        <v>115</v>
      </c>
      <c r="B236" s="700"/>
      <c r="C236" s="700"/>
      <c r="D236" s="700"/>
      <c r="E236" s="700"/>
      <c r="F236" s="700"/>
      <c r="G236" s="700"/>
      <c r="H236" s="700"/>
      <c r="I236" s="700"/>
      <c r="J236" s="700"/>
    </row>
    <row r="237" spans="1:10" s="6" customFormat="1" ht="15.75" customHeight="1">
      <c r="A237" s="40" t="s">
        <v>116</v>
      </c>
      <c r="B237" s="5"/>
      <c r="C237" s="5"/>
      <c r="D237" s="5"/>
      <c r="E237" s="5"/>
      <c r="F237" s="5"/>
      <c r="G237" s="5"/>
      <c r="H237" s="5"/>
      <c r="I237" s="5"/>
      <c r="J237" s="5"/>
    </row>
    <row r="238" spans="1:10" s="6" customFormat="1" ht="15.75" customHeight="1">
      <c r="A238" s="41" t="s">
        <v>117</v>
      </c>
      <c r="B238" s="5"/>
      <c r="C238" s="5"/>
      <c r="D238" s="5"/>
      <c r="E238" s="5"/>
      <c r="F238" s="5"/>
      <c r="G238" s="5"/>
      <c r="H238" s="5"/>
      <c r="I238" s="5"/>
      <c r="J238" s="5"/>
    </row>
    <row r="239" s="6" customFormat="1" ht="15.75" customHeight="1">
      <c r="A239" s="42"/>
    </row>
    <row r="240" spans="1:11" s="6" customFormat="1" ht="11.25" customHeight="1">
      <c r="A240" s="42"/>
      <c r="G240" s="43"/>
      <c r="H240" s="44"/>
      <c r="I240" s="44"/>
      <c r="J240" s="44"/>
      <c r="K240" s="44"/>
    </row>
    <row r="241" spans="1:10" s="6" customFormat="1" ht="14.25">
      <c r="A241" s="42"/>
      <c r="G241" s="2" t="s">
        <v>118</v>
      </c>
      <c r="H241" s="1"/>
      <c r="I241" s="1"/>
      <c r="J241" s="3"/>
    </row>
    <row r="242" spans="1:10" s="6" customFormat="1" ht="14.25">
      <c r="A242" s="42"/>
      <c r="G242" s="4" t="s">
        <v>119</v>
      </c>
      <c r="H242" s="1"/>
      <c r="I242" s="5"/>
      <c r="J242" s="3"/>
    </row>
    <row r="243" s="6" customFormat="1" ht="12">
      <c r="A243" s="45"/>
    </row>
    <row r="244" s="6" customFormat="1" ht="12"/>
    <row r="245" s="6" customFormat="1" ht="12"/>
    <row r="246" s="6" customFormat="1" ht="12"/>
    <row r="247" s="6" customFormat="1" ht="12"/>
    <row r="248" s="6" customFormat="1" ht="12"/>
    <row r="249" s="6" customFormat="1" ht="12"/>
    <row r="250" s="6" customFormat="1" ht="12"/>
    <row r="251" s="6" customFormat="1" ht="12"/>
    <row r="252" s="6" customFormat="1" ht="12"/>
    <row r="253" s="6" customFormat="1" ht="12"/>
    <row r="254" s="6" customFormat="1" ht="12"/>
    <row r="255" s="6" customFormat="1" ht="12"/>
    <row r="256" s="6" customFormat="1" ht="12"/>
    <row r="257" s="6" customFormat="1" ht="12"/>
    <row r="258" s="6" customFormat="1" ht="12"/>
    <row r="259" s="6" customFormat="1" ht="12"/>
    <row r="260" s="6" customFormat="1" ht="12"/>
    <row r="261" s="6" customFormat="1" ht="12"/>
    <row r="262" s="6" customFormat="1" ht="12"/>
    <row r="263" s="6" customFormat="1" ht="12"/>
    <row r="264" s="6" customFormat="1" ht="12"/>
    <row r="265" s="6" customFormat="1" ht="12"/>
    <row r="266" s="6" customFormat="1" ht="12"/>
    <row r="267" s="6" customFormat="1" ht="12"/>
    <row r="268" s="6" customFormat="1" ht="12"/>
    <row r="269" s="6" customFormat="1" ht="12"/>
    <row r="270" s="6" customFormat="1" ht="12"/>
    <row r="271" s="6" customFormat="1" ht="12"/>
    <row r="272" s="6" customFormat="1" ht="12"/>
    <row r="273" s="6" customFormat="1" ht="12"/>
    <row r="274" s="6" customFormat="1" ht="12"/>
    <row r="275" s="6" customFormat="1" ht="12"/>
    <row r="276" s="6" customFormat="1" ht="12"/>
    <row r="277" s="6" customFormat="1" ht="12"/>
    <row r="278" s="6" customFormat="1" ht="12"/>
    <row r="279" s="6" customFormat="1" ht="12"/>
    <row r="280" s="6" customFormat="1" ht="12"/>
    <row r="281" s="6" customFormat="1" ht="12"/>
    <row r="282" s="6" customFormat="1" ht="12"/>
    <row r="283" s="6" customFormat="1" ht="12"/>
    <row r="284" s="6" customFormat="1" ht="12"/>
    <row r="285" s="6" customFormat="1" ht="12"/>
    <row r="286" s="6" customFormat="1" ht="12"/>
    <row r="287" s="6" customFormat="1" ht="12"/>
    <row r="288" s="6" customFormat="1" ht="12"/>
    <row r="289" s="6" customFormat="1" ht="12"/>
    <row r="290" s="6" customFormat="1" ht="12"/>
    <row r="291" s="6" customFormat="1" ht="12"/>
    <row r="292" s="6" customFormat="1" ht="12"/>
    <row r="293" s="6" customFormat="1" ht="12"/>
    <row r="294" s="6" customFormat="1" ht="12"/>
    <row r="295" s="6" customFormat="1" ht="12"/>
    <row r="296" s="6" customFormat="1" ht="12"/>
    <row r="297" s="6" customFormat="1" ht="12"/>
    <row r="298" s="6" customFormat="1" ht="12"/>
    <row r="299" s="6" customFormat="1" ht="12"/>
    <row r="300" s="6" customFormat="1" ht="12"/>
    <row r="301" s="6" customFormat="1" ht="12"/>
    <row r="302" s="6" customFormat="1" ht="12"/>
    <row r="303" s="6" customFormat="1" ht="12"/>
    <row r="304" s="6" customFormat="1" ht="12"/>
    <row r="305" s="6" customFormat="1" ht="12"/>
    <row r="306" s="6" customFormat="1" ht="12"/>
    <row r="307" s="6" customFormat="1" ht="12"/>
    <row r="308" s="6" customFormat="1" ht="12"/>
    <row r="309" s="6" customFormat="1" ht="12"/>
    <row r="310" s="6" customFormat="1" ht="12"/>
    <row r="311" s="6" customFormat="1" ht="12"/>
    <row r="312" s="6" customFormat="1" ht="12"/>
    <row r="313" s="6" customFormat="1" ht="12"/>
    <row r="314" s="6" customFormat="1" ht="12"/>
    <row r="315" s="6" customFormat="1" ht="12"/>
    <row r="316" s="6" customFormat="1" ht="12"/>
    <row r="317" s="6" customFormat="1" ht="12"/>
    <row r="318" s="6" customFormat="1" ht="12"/>
    <row r="319" s="6" customFormat="1" ht="12"/>
    <row r="320" s="6" customFormat="1" ht="12"/>
    <row r="321" s="6" customFormat="1" ht="12"/>
    <row r="322" s="6" customFormat="1" ht="12"/>
    <row r="323" s="6" customFormat="1" ht="12"/>
    <row r="324" s="6" customFormat="1" ht="12"/>
    <row r="325" s="6" customFormat="1" ht="12"/>
    <row r="326" s="6" customFormat="1" ht="12"/>
    <row r="327" s="6" customFormat="1" ht="12"/>
    <row r="328" s="6" customFormat="1" ht="12"/>
    <row r="329" s="6" customFormat="1" ht="12"/>
    <row r="330" s="6" customFormat="1" ht="12"/>
    <row r="331" s="6" customFormat="1" ht="12"/>
    <row r="332" s="6" customFormat="1" ht="12"/>
    <row r="333" s="6" customFormat="1" ht="12"/>
    <row r="334" s="6" customFormat="1" ht="12"/>
    <row r="335" s="6" customFormat="1" ht="12"/>
    <row r="336" s="6" customFormat="1" ht="12"/>
    <row r="337" s="6" customFormat="1" ht="12"/>
    <row r="338" s="6" customFormat="1" ht="12"/>
    <row r="339" s="6" customFormat="1" ht="12"/>
    <row r="340" s="6" customFormat="1" ht="12"/>
    <row r="341" s="6" customFormat="1" ht="12"/>
    <row r="342" s="6" customFormat="1" ht="12"/>
    <row r="343" s="6" customFormat="1" ht="12"/>
    <row r="344" s="6" customFormat="1" ht="12"/>
    <row r="345" s="6" customFormat="1" ht="12"/>
    <row r="346" s="6" customFormat="1" ht="12"/>
    <row r="347" s="6" customFormat="1" ht="12"/>
    <row r="348" s="6" customFormat="1" ht="12"/>
    <row r="349" s="6" customFormat="1" ht="12"/>
    <row r="350" s="6" customFormat="1" ht="12"/>
    <row r="351" s="6" customFormat="1" ht="12"/>
    <row r="352" s="6" customFormat="1" ht="12"/>
    <row r="353" s="6" customFormat="1" ht="12"/>
    <row r="354" s="6" customFormat="1" ht="12"/>
    <row r="355" s="6" customFormat="1" ht="12"/>
    <row r="356" s="6" customFormat="1" ht="12"/>
    <row r="357" s="6" customFormat="1" ht="12"/>
    <row r="358" s="6" customFormat="1" ht="12"/>
    <row r="359" s="6" customFormat="1" ht="12"/>
    <row r="360" s="6" customFormat="1" ht="12"/>
    <row r="361" s="6" customFormat="1" ht="12"/>
    <row r="362" s="6" customFormat="1" ht="12"/>
    <row r="363" s="6" customFormat="1" ht="12"/>
    <row r="364" s="6" customFormat="1" ht="12"/>
    <row r="365" s="6" customFormat="1" ht="12"/>
    <row r="366" s="6" customFormat="1" ht="12"/>
    <row r="367" s="6" customFormat="1" ht="12"/>
    <row r="368" s="6" customFormat="1" ht="12"/>
    <row r="369" s="6" customFormat="1" ht="12"/>
    <row r="370" s="6" customFormat="1" ht="12"/>
    <row r="371" s="6" customFormat="1" ht="12"/>
    <row r="372" s="6" customFormat="1" ht="12"/>
    <row r="373" s="6" customFormat="1" ht="12"/>
    <row r="374" s="6" customFormat="1" ht="12"/>
    <row r="375" s="6" customFormat="1" ht="12"/>
    <row r="376" s="6" customFormat="1" ht="12"/>
    <row r="377" s="6" customFormat="1" ht="12"/>
    <row r="378" s="6" customFormat="1" ht="12"/>
    <row r="379" s="6" customFormat="1" ht="12"/>
    <row r="380" s="6" customFormat="1" ht="12"/>
    <row r="381" s="6" customFormat="1" ht="12"/>
    <row r="382" s="6" customFormat="1" ht="12"/>
    <row r="383" s="6" customFormat="1" ht="12"/>
    <row r="384" s="6" customFormat="1" ht="12"/>
    <row r="385" s="6" customFormat="1" ht="12"/>
    <row r="386" s="6" customFormat="1" ht="12"/>
    <row r="387" s="6" customFormat="1" ht="12"/>
    <row r="388" s="6" customFormat="1" ht="12"/>
    <row r="389" s="6" customFormat="1" ht="12"/>
    <row r="390" s="6" customFormat="1" ht="12"/>
    <row r="391" s="6" customFormat="1" ht="12"/>
    <row r="392" s="6" customFormat="1" ht="12"/>
    <row r="393" s="6" customFormat="1" ht="12"/>
    <row r="394" s="6" customFormat="1" ht="12"/>
    <row r="395" s="6" customFormat="1" ht="12"/>
    <row r="396" s="6" customFormat="1" ht="12"/>
    <row r="397" s="6" customFormat="1" ht="12"/>
    <row r="398" s="6" customFormat="1" ht="12"/>
    <row r="399" s="6" customFormat="1" ht="12"/>
    <row r="400" s="6" customFormat="1" ht="12"/>
    <row r="401" s="6" customFormat="1" ht="12"/>
    <row r="402" s="6" customFormat="1" ht="12"/>
    <row r="403" s="6" customFormat="1" ht="12"/>
    <row r="404" s="6" customFormat="1" ht="12"/>
    <row r="405" s="6" customFormat="1" ht="12"/>
    <row r="406" s="6" customFormat="1" ht="12"/>
    <row r="407" s="6" customFormat="1" ht="12"/>
    <row r="408" s="6" customFormat="1" ht="12"/>
    <row r="409" s="6" customFormat="1" ht="12"/>
    <row r="410" s="6" customFormat="1" ht="12"/>
    <row r="411" s="6" customFormat="1" ht="12"/>
    <row r="412" s="6" customFormat="1" ht="12"/>
    <row r="413" s="6" customFormat="1" ht="12"/>
    <row r="414" s="6" customFormat="1" ht="12"/>
    <row r="415" s="6" customFormat="1" ht="12"/>
    <row r="416" s="6" customFormat="1" ht="12"/>
    <row r="417" s="6" customFormat="1" ht="12"/>
    <row r="418" s="6" customFormat="1" ht="12"/>
    <row r="419" s="6" customFormat="1" ht="12"/>
    <row r="420" s="6" customFormat="1" ht="12"/>
    <row r="421" s="6" customFormat="1" ht="12"/>
    <row r="422" s="6" customFormat="1" ht="12"/>
    <row r="423" s="6" customFormat="1" ht="12"/>
    <row r="424" s="6" customFormat="1" ht="12"/>
    <row r="425" s="6" customFormat="1" ht="12"/>
    <row r="426" s="6" customFormat="1" ht="12"/>
    <row r="427" s="6" customFormat="1" ht="12"/>
    <row r="428" s="6" customFormat="1" ht="12"/>
    <row r="429" s="6" customFormat="1" ht="12"/>
    <row r="430" s="6" customFormat="1" ht="12"/>
    <row r="431" s="6" customFormat="1" ht="12"/>
    <row r="432" s="6" customFormat="1" ht="12"/>
    <row r="433" s="6" customFormat="1" ht="12"/>
    <row r="434" s="6" customFormat="1" ht="12"/>
    <row r="435" s="6" customFormat="1" ht="12"/>
    <row r="436" s="6" customFormat="1" ht="12"/>
    <row r="437" s="6" customFormat="1" ht="12"/>
    <row r="438" s="6" customFormat="1" ht="12"/>
    <row r="439" s="6" customFormat="1" ht="12"/>
    <row r="440" s="6" customFormat="1" ht="12"/>
    <row r="441" s="6" customFormat="1" ht="12"/>
    <row r="442" s="6" customFormat="1" ht="12"/>
    <row r="443" s="6" customFormat="1" ht="12"/>
    <row r="444" s="6" customFormat="1" ht="12"/>
    <row r="445" s="6" customFormat="1" ht="12"/>
    <row r="446" s="6" customFormat="1" ht="12"/>
    <row r="447" s="6" customFormat="1" ht="12"/>
    <row r="448" s="6" customFormat="1" ht="12"/>
    <row r="449" s="6" customFormat="1" ht="12"/>
    <row r="450" s="6" customFormat="1" ht="12"/>
    <row r="451" s="6" customFormat="1" ht="12"/>
    <row r="452" s="6" customFormat="1" ht="12"/>
    <row r="453" s="6" customFormat="1" ht="12"/>
    <row r="454" s="6" customFormat="1" ht="12"/>
    <row r="455" s="6" customFormat="1" ht="12"/>
    <row r="456" s="6" customFormat="1" ht="12"/>
    <row r="457" s="6" customFormat="1" ht="12"/>
    <row r="458" s="6" customFormat="1" ht="12"/>
    <row r="459" s="6" customFormat="1" ht="12"/>
    <row r="460" s="6" customFormat="1" ht="12"/>
    <row r="461" s="6" customFormat="1" ht="12"/>
    <row r="462" s="6" customFormat="1" ht="12"/>
    <row r="463" s="6" customFormat="1" ht="12"/>
    <row r="464" s="6" customFormat="1" ht="12"/>
    <row r="465" s="6" customFormat="1" ht="12"/>
    <row r="466" s="6" customFormat="1" ht="12"/>
    <row r="467" s="6" customFormat="1" ht="12"/>
    <row r="468" s="6" customFormat="1" ht="12"/>
    <row r="469" s="6" customFormat="1" ht="12"/>
    <row r="470" s="6" customFormat="1" ht="12"/>
    <row r="471" s="6" customFormat="1" ht="12"/>
    <row r="472" s="6" customFormat="1" ht="12"/>
    <row r="473" s="6" customFormat="1" ht="12"/>
    <row r="474" s="6" customFormat="1" ht="12"/>
    <row r="475" s="6" customFormat="1" ht="12"/>
    <row r="476" s="6" customFormat="1" ht="12"/>
    <row r="477" s="6" customFormat="1" ht="12"/>
    <row r="478" s="6" customFormat="1" ht="12"/>
    <row r="479" s="6" customFormat="1" ht="12"/>
    <row r="480" s="6" customFormat="1" ht="12"/>
    <row r="481" s="6" customFormat="1" ht="12"/>
    <row r="482" s="6" customFormat="1" ht="12"/>
    <row r="483" s="6" customFormat="1" ht="12"/>
    <row r="484" s="6" customFormat="1" ht="12"/>
    <row r="485" s="6" customFormat="1" ht="12"/>
    <row r="486" s="6" customFormat="1" ht="12"/>
    <row r="487" s="6" customFormat="1" ht="12"/>
    <row r="488" s="6" customFormat="1" ht="12"/>
    <row r="489" s="6" customFormat="1" ht="12"/>
    <row r="490" s="6" customFormat="1" ht="12"/>
    <row r="491" s="6" customFormat="1" ht="12"/>
    <row r="492" s="6" customFormat="1" ht="12"/>
    <row r="493" s="6" customFormat="1" ht="12"/>
    <row r="494" s="6" customFormat="1" ht="12"/>
    <row r="495" s="6" customFormat="1" ht="12"/>
    <row r="496" s="6" customFormat="1" ht="12"/>
    <row r="497" s="6" customFormat="1" ht="12"/>
    <row r="498" s="6" customFormat="1" ht="12"/>
    <row r="499" s="6" customFormat="1" ht="12"/>
    <row r="500" s="6" customFormat="1" ht="12"/>
    <row r="501" s="6" customFormat="1" ht="12"/>
    <row r="502" s="6" customFormat="1" ht="12"/>
    <row r="503" s="6" customFormat="1" ht="12"/>
    <row r="504" s="6" customFormat="1" ht="12"/>
    <row r="505" s="6" customFormat="1" ht="12"/>
    <row r="506" s="6" customFormat="1" ht="12"/>
    <row r="507" s="6" customFormat="1" ht="12"/>
    <row r="508" s="6" customFormat="1" ht="12"/>
    <row r="509" s="6" customFormat="1" ht="12"/>
    <row r="510" s="6" customFormat="1" ht="12"/>
    <row r="511" s="6" customFormat="1" ht="12"/>
    <row r="512" s="6" customFormat="1" ht="12"/>
    <row r="513" s="6" customFormat="1" ht="12"/>
    <row r="514" s="6" customFormat="1" ht="12"/>
    <row r="515" s="6" customFormat="1" ht="12"/>
    <row r="516" s="6" customFormat="1" ht="12"/>
    <row r="517" s="6" customFormat="1" ht="12"/>
    <row r="518" s="6" customFormat="1" ht="12"/>
    <row r="519" s="6" customFormat="1" ht="12"/>
    <row r="520" s="6" customFormat="1" ht="12"/>
    <row r="521" s="6" customFormat="1" ht="12"/>
    <row r="522" s="6" customFormat="1" ht="12"/>
    <row r="523" s="6" customFormat="1" ht="12"/>
    <row r="524" s="6" customFormat="1" ht="12"/>
    <row r="525" s="6" customFormat="1" ht="12"/>
    <row r="526" s="6" customFormat="1" ht="12"/>
    <row r="527" s="6" customFormat="1" ht="12"/>
    <row r="528" s="6" customFormat="1" ht="12"/>
    <row r="529" s="6" customFormat="1" ht="12"/>
    <row r="530" s="6" customFormat="1" ht="12"/>
    <row r="531" s="6" customFormat="1" ht="12"/>
    <row r="532" s="6" customFormat="1" ht="12"/>
    <row r="533" s="6" customFormat="1" ht="12"/>
    <row r="534" s="6" customFormat="1" ht="12"/>
    <row r="535" s="6" customFormat="1" ht="12"/>
    <row r="536" s="6" customFormat="1" ht="12"/>
    <row r="537" s="6" customFormat="1" ht="12"/>
    <row r="538" s="6" customFormat="1" ht="12"/>
    <row r="539" s="6" customFormat="1" ht="12"/>
    <row r="540" s="6" customFormat="1" ht="12"/>
    <row r="541" s="6" customFormat="1" ht="12"/>
    <row r="542" s="6" customFormat="1" ht="12"/>
    <row r="543" s="6" customFormat="1" ht="12"/>
    <row r="544" s="6" customFormat="1" ht="12"/>
    <row r="545" s="6" customFormat="1" ht="12"/>
    <row r="546" s="6" customFormat="1" ht="12"/>
    <row r="547" s="6" customFormat="1" ht="12"/>
    <row r="548" s="6" customFormat="1" ht="12"/>
    <row r="549" s="6" customFormat="1" ht="12"/>
    <row r="550" s="6" customFormat="1" ht="12"/>
    <row r="551" s="6" customFormat="1" ht="12"/>
    <row r="552" s="6" customFormat="1" ht="12"/>
    <row r="553" s="6" customFormat="1" ht="12"/>
    <row r="554" s="6" customFormat="1" ht="12"/>
    <row r="555" s="6" customFormat="1" ht="12"/>
    <row r="556" s="6" customFormat="1" ht="12"/>
    <row r="557" s="6" customFormat="1" ht="12"/>
    <row r="558" s="6" customFormat="1" ht="12"/>
    <row r="559" s="6" customFormat="1" ht="12"/>
    <row r="560" s="6" customFormat="1" ht="12"/>
    <row r="561" s="6" customFormat="1" ht="12"/>
    <row r="562" s="6" customFormat="1" ht="12"/>
    <row r="563" s="6" customFormat="1" ht="12"/>
    <row r="564" s="6" customFormat="1" ht="12"/>
    <row r="565" s="6" customFormat="1" ht="12"/>
    <row r="566" s="6" customFormat="1" ht="12"/>
    <row r="567" s="6" customFormat="1" ht="12"/>
    <row r="568" s="6" customFormat="1" ht="12"/>
    <row r="569" s="6" customFormat="1" ht="12"/>
    <row r="570" s="6" customFormat="1" ht="12"/>
    <row r="571" s="6" customFormat="1" ht="12"/>
    <row r="572" s="6" customFormat="1" ht="12"/>
    <row r="573" s="6" customFormat="1" ht="12"/>
    <row r="574" s="6" customFormat="1" ht="12"/>
    <row r="575" s="6" customFormat="1" ht="12"/>
    <row r="576" s="6" customFormat="1" ht="12"/>
    <row r="577" s="6" customFormat="1" ht="12"/>
    <row r="578" s="6" customFormat="1" ht="12"/>
    <row r="579" s="6" customFormat="1" ht="12"/>
    <row r="580" s="6" customFormat="1" ht="12"/>
    <row r="581" s="6" customFormat="1" ht="12"/>
    <row r="582" s="6" customFormat="1" ht="12"/>
    <row r="583" s="6" customFormat="1" ht="12"/>
    <row r="584" s="6" customFormat="1" ht="12"/>
    <row r="585" s="6" customFormat="1" ht="12"/>
    <row r="586" s="6" customFormat="1" ht="12"/>
    <row r="587" s="6" customFormat="1" ht="12"/>
    <row r="588" s="6" customFormat="1" ht="12"/>
    <row r="589" s="6" customFormat="1" ht="12"/>
    <row r="590" s="6" customFormat="1" ht="12"/>
    <row r="591" s="6" customFormat="1" ht="12"/>
    <row r="592" s="6" customFormat="1" ht="12"/>
    <row r="593" s="6" customFormat="1" ht="12"/>
    <row r="594" s="6" customFormat="1" ht="12"/>
    <row r="595" s="6" customFormat="1" ht="12"/>
    <row r="596" s="6" customFormat="1" ht="12"/>
    <row r="597" s="6" customFormat="1" ht="12"/>
    <row r="598" s="6" customFormat="1" ht="12"/>
    <row r="599" s="6" customFormat="1" ht="12"/>
    <row r="600" s="6" customFormat="1" ht="12"/>
    <row r="601" s="6" customFormat="1" ht="12"/>
    <row r="602" s="6" customFormat="1" ht="12"/>
    <row r="603" s="6" customFormat="1" ht="12"/>
    <row r="604" s="6" customFormat="1" ht="12"/>
    <row r="605" s="6" customFormat="1" ht="12"/>
    <row r="606" s="6" customFormat="1" ht="12"/>
    <row r="607" s="6" customFormat="1" ht="12"/>
    <row r="608" s="6" customFormat="1" ht="12"/>
    <row r="609" s="6" customFormat="1" ht="12"/>
    <row r="610" s="6" customFormat="1" ht="12"/>
    <row r="611" s="6" customFormat="1" ht="12"/>
    <row r="612" s="6" customFormat="1" ht="12"/>
    <row r="613" s="6" customFormat="1" ht="12"/>
    <row r="614" s="6" customFormat="1" ht="12"/>
    <row r="615" s="6" customFormat="1" ht="12"/>
    <row r="616" s="6" customFormat="1" ht="12"/>
    <row r="617" s="6" customFormat="1" ht="12"/>
    <row r="618" s="6" customFormat="1" ht="12"/>
    <row r="619" s="6" customFormat="1" ht="12"/>
    <row r="620" s="6" customFormat="1" ht="12"/>
    <row r="621" s="6" customFormat="1" ht="12"/>
    <row r="622" s="6" customFormat="1" ht="12"/>
    <row r="623" s="6" customFormat="1" ht="12"/>
    <row r="624" s="6" customFormat="1" ht="12"/>
    <row r="625" s="6" customFormat="1" ht="12"/>
    <row r="626" s="6" customFormat="1" ht="12"/>
    <row r="627" s="6" customFormat="1" ht="12"/>
    <row r="628" s="6" customFormat="1" ht="12"/>
    <row r="629" s="6" customFormat="1" ht="12"/>
    <row r="630" s="6" customFormat="1" ht="12"/>
    <row r="631" s="6" customFormat="1" ht="12"/>
    <row r="632" s="6" customFormat="1" ht="12"/>
    <row r="633" s="6" customFormat="1" ht="12"/>
    <row r="634" s="6" customFormat="1" ht="12"/>
    <row r="635" s="6" customFormat="1" ht="12"/>
    <row r="636" s="6" customFormat="1" ht="12"/>
    <row r="637" s="6" customFormat="1" ht="12"/>
    <row r="638" s="6" customFormat="1" ht="12"/>
    <row r="639" s="6" customFormat="1" ht="12"/>
    <row r="640" s="6" customFormat="1" ht="12"/>
    <row r="641" s="6" customFormat="1" ht="12"/>
    <row r="642" s="6" customFormat="1" ht="12"/>
    <row r="643" s="6" customFormat="1" ht="12"/>
    <row r="644" s="6" customFormat="1" ht="12"/>
    <row r="645" s="6" customFormat="1" ht="12"/>
    <row r="646" s="6" customFormat="1" ht="12"/>
    <row r="647" s="6" customFormat="1" ht="12"/>
    <row r="648" s="6" customFormat="1" ht="12"/>
    <row r="649" s="6" customFormat="1" ht="12"/>
    <row r="650" s="6" customFormat="1" ht="12"/>
    <row r="651" s="6" customFormat="1" ht="12"/>
    <row r="652" s="6" customFormat="1" ht="12"/>
    <row r="653" s="6" customFormat="1" ht="12"/>
    <row r="654" s="6" customFormat="1" ht="12"/>
    <row r="655" s="6" customFormat="1" ht="12"/>
    <row r="656" s="6" customFormat="1" ht="12"/>
    <row r="657" s="6" customFormat="1" ht="12"/>
    <row r="658" s="6" customFormat="1" ht="12"/>
    <row r="659" s="6" customFormat="1" ht="12"/>
    <row r="660" s="6" customFormat="1" ht="12"/>
    <row r="661" s="6" customFormat="1" ht="12"/>
    <row r="662" s="6" customFormat="1" ht="12"/>
    <row r="663" s="6" customFormat="1" ht="12"/>
    <row r="664" s="6" customFormat="1" ht="12"/>
    <row r="665" s="6" customFormat="1" ht="12"/>
    <row r="666" s="6" customFormat="1" ht="12"/>
    <row r="667" s="6" customFormat="1" ht="12"/>
    <row r="668" s="6" customFormat="1" ht="12"/>
    <row r="669" s="6" customFormat="1" ht="12"/>
    <row r="670" s="6" customFormat="1" ht="12"/>
    <row r="671" s="6" customFormat="1" ht="12"/>
    <row r="672" s="6" customFormat="1" ht="12"/>
    <row r="673" s="6" customFormat="1" ht="12"/>
    <row r="674" s="6" customFormat="1" ht="12"/>
    <row r="675" s="6" customFormat="1" ht="12"/>
    <row r="676" s="6" customFormat="1" ht="12"/>
    <row r="677" s="6" customFormat="1" ht="12"/>
    <row r="678" s="6" customFormat="1" ht="12"/>
    <row r="679" s="6" customFormat="1" ht="12"/>
    <row r="680" s="6" customFormat="1" ht="12"/>
    <row r="681" s="6" customFormat="1" ht="12"/>
    <row r="682" s="6" customFormat="1" ht="12"/>
    <row r="683" s="6" customFormat="1" ht="12"/>
    <row r="684" s="6" customFormat="1" ht="12"/>
    <row r="685" s="6" customFormat="1" ht="12"/>
    <row r="686" s="6" customFormat="1" ht="12"/>
    <row r="687" s="6" customFormat="1" ht="12"/>
    <row r="688" s="6" customFormat="1" ht="12"/>
    <row r="689" s="6" customFormat="1" ht="12"/>
    <row r="690" s="6" customFormat="1" ht="12"/>
    <row r="691" s="6" customFormat="1" ht="12"/>
    <row r="692" s="6" customFormat="1" ht="12"/>
    <row r="693" s="6" customFormat="1" ht="12"/>
    <row r="694" s="6" customFormat="1" ht="12"/>
    <row r="695" s="6" customFormat="1" ht="12"/>
    <row r="696" s="6" customFormat="1" ht="12"/>
    <row r="697" s="6" customFormat="1" ht="12"/>
    <row r="698" s="6" customFormat="1" ht="12"/>
    <row r="699" s="6" customFormat="1" ht="12"/>
    <row r="700" s="6" customFormat="1" ht="12"/>
    <row r="701" s="6" customFormat="1" ht="12"/>
    <row r="702" s="6" customFormat="1" ht="12"/>
    <row r="703" s="6" customFormat="1" ht="12"/>
    <row r="704" s="6" customFormat="1" ht="12"/>
    <row r="705" s="6" customFormat="1" ht="12"/>
    <row r="706" s="6" customFormat="1" ht="12"/>
    <row r="707" s="6" customFormat="1" ht="12"/>
    <row r="708" s="6" customFormat="1" ht="12"/>
    <row r="709" s="6" customFormat="1" ht="12"/>
    <row r="710" s="6" customFormat="1" ht="12"/>
    <row r="711" s="6" customFormat="1" ht="12"/>
    <row r="712" s="6" customFormat="1" ht="12"/>
    <row r="713" s="6" customFormat="1" ht="12"/>
    <row r="714" s="6" customFormat="1" ht="12"/>
    <row r="715" s="6" customFormat="1" ht="12"/>
    <row r="716" s="6" customFormat="1" ht="12"/>
    <row r="717" s="6" customFormat="1" ht="12"/>
    <row r="718" s="6" customFormat="1" ht="12"/>
    <row r="719" s="6" customFormat="1" ht="12"/>
    <row r="720" s="6" customFormat="1" ht="12"/>
    <row r="721" s="6" customFormat="1" ht="12"/>
    <row r="722" s="6" customFormat="1" ht="12"/>
    <row r="723" s="6" customFormat="1" ht="12"/>
    <row r="724" s="6" customFormat="1" ht="12"/>
    <row r="725" s="6" customFormat="1" ht="12"/>
    <row r="726" s="6" customFormat="1" ht="12"/>
    <row r="727" s="6" customFormat="1" ht="12"/>
    <row r="728" s="6" customFormat="1" ht="12"/>
    <row r="729" s="6" customFormat="1" ht="12"/>
    <row r="730" s="6" customFormat="1" ht="12"/>
    <row r="731" s="6" customFormat="1" ht="12"/>
    <row r="732" s="6" customFormat="1" ht="12"/>
    <row r="733" s="6" customFormat="1" ht="12"/>
    <row r="734" s="6" customFormat="1" ht="12"/>
    <row r="735" s="6" customFormat="1" ht="12"/>
    <row r="736" s="6" customFormat="1" ht="12"/>
    <row r="737" s="6" customFormat="1" ht="12"/>
    <row r="738" s="6" customFormat="1" ht="12"/>
    <row r="739" s="6" customFormat="1" ht="12"/>
    <row r="740" s="6" customFormat="1" ht="12"/>
    <row r="741" s="6" customFormat="1" ht="12"/>
    <row r="742" s="6" customFormat="1" ht="12"/>
    <row r="743" s="6" customFormat="1" ht="12"/>
    <row r="744" s="6" customFormat="1" ht="12"/>
    <row r="745" s="6" customFormat="1" ht="12"/>
    <row r="746" s="6" customFormat="1" ht="12"/>
    <row r="747" s="6" customFormat="1" ht="12"/>
    <row r="748" s="6" customFormat="1" ht="12"/>
    <row r="749" s="6" customFormat="1" ht="12"/>
    <row r="750" s="6" customFormat="1" ht="12"/>
    <row r="751" s="6" customFormat="1" ht="12"/>
    <row r="752" s="6" customFormat="1" ht="12"/>
    <row r="753" s="6" customFormat="1" ht="12"/>
    <row r="754" s="6" customFormat="1" ht="12"/>
    <row r="755" s="6" customFormat="1" ht="12"/>
    <row r="756" s="6" customFormat="1" ht="12"/>
    <row r="757" s="6" customFormat="1" ht="12"/>
    <row r="758" s="6" customFormat="1" ht="12"/>
    <row r="759" s="6" customFormat="1" ht="12"/>
    <row r="760" s="6" customFormat="1" ht="12"/>
    <row r="761" s="6" customFormat="1" ht="12"/>
    <row r="762" s="6" customFormat="1" ht="12"/>
    <row r="763" s="6" customFormat="1" ht="12"/>
    <row r="764" s="6" customFormat="1" ht="12"/>
    <row r="765" s="6" customFormat="1" ht="12"/>
    <row r="766" s="6" customFormat="1" ht="12"/>
    <row r="767" s="6" customFormat="1" ht="12"/>
    <row r="768" s="6" customFormat="1" ht="12"/>
    <row r="769" s="6" customFormat="1" ht="12"/>
    <row r="770" s="6" customFormat="1" ht="12"/>
    <row r="771" s="6" customFormat="1" ht="12"/>
    <row r="772" s="6" customFormat="1" ht="12"/>
    <row r="773" s="6" customFormat="1" ht="12"/>
    <row r="774" s="6" customFormat="1" ht="12"/>
    <row r="775" s="6" customFormat="1" ht="12"/>
    <row r="776" s="6" customFormat="1" ht="12"/>
    <row r="777" s="6" customFormat="1" ht="12"/>
    <row r="778" s="6" customFormat="1" ht="12"/>
    <row r="779" s="6" customFormat="1" ht="12"/>
    <row r="780" s="6" customFormat="1" ht="12"/>
    <row r="781" s="6" customFormat="1" ht="12"/>
    <row r="782" s="6" customFormat="1" ht="12"/>
    <row r="783" s="6" customFormat="1" ht="12"/>
    <row r="784" s="6" customFormat="1" ht="12"/>
    <row r="785" s="6" customFormat="1" ht="12"/>
    <row r="786" s="6" customFormat="1" ht="12"/>
    <row r="787" s="6" customFormat="1" ht="12"/>
    <row r="788" s="6" customFormat="1" ht="12"/>
    <row r="789" s="6" customFormat="1" ht="12"/>
    <row r="790" s="6" customFormat="1" ht="12"/>
    <row r="791" s="6" customFormat="1" ht="12"/>
    <row r="792" s="6" customFormat="1" ht="12"/>
    <row r="793" s="6" customFormat="1" ht="12"/>
    <row r="794" s="6" customFormat="1" ht="12"/>
    <row r="795" s="6" customFormat="1" ht="12"/>
    <row r="796" s="6" customFormat="1" ht="12"/>
    <row r="797" s="6" customFormat="1" ht="12"/>
    <row r="798" s="6" customFormat="1" ht="12"/>
    <row r="799" s="6" customFormat="1" ht="12"/>
    <row r="800" s="6" customFormat="1" ht="12"/>
    <row r="801" s="6" customFormat="1" ht="12"/>
    <row r="802" s="6" customFormat="1" ht="12"/>
    <row r="803" s="6" customFormat="1" ht="12"/>
    <row r="804" s="6" customFormat="1" ht="12"/>
    <row r="805" s="6" customFormat="1" ht="12"/>
    <row r="806" s="6" customFormat="1" ht="12"/>
    <row r="807" s="6" customFormat="1" ht="12"/>
    <row r="808" s="6" customFormat="1" ht="12"/>
    <row r="809" s="6" customFormat="1" ht="12"/>
    <row r="810" s="6" customFormat="1" ht="12"/>
    <row r="811" s="6" customFormat="1" ht="12"/>
    <row r="812" s="6" customFormat="1" ht="12"/>
    <row r="813" s="6" customFormat="1" ht="12"/>
    <row r="814" s="6" customFormat="1" ht="12"/>
    <row r="815" s="6" customFormat="1" ht="12"/>
    <row r="816" s="6" customFormat="1" ht="12"/>
    <row r="817" s="6" customFormat="1" ht="12"/>
    <row r="818" s="6" customFormat="1" ht="12"/>
    <row r="819" s="6" customFormat="1" ht="12"/>
    <row r="820" s="6" customFormat="1" ht="12"/>
    <row r="821" s="6" customFormat="1" ht="12"/>
    <row r="822" s="6" customFormat="1" ht="12"/>
    <row r="823" s="6" customFormat="1" ht="12"/>
    <row r="824" s="6" customFormat="1" ht="12"/>
    <row r="825" s="6" customFormat="1" ht="12"/>
    <row r="826" s="6" customFormat="1" ht="12"/>
    <row r="827" s="6" customFormat="1" ht="12"/>
    <row r="828" s="6" customFormat="1" ht="12"/>
    <row r="829" s="6" customFormat="1" ht="12"/>
    <row r="830" s="6" customFormat="1" ht="12"/>
    <row r="831" s="6" customFormat="1" ht="12"/>
    <row r="832" s="6" customFormat="1" ht="12"/>
    <row r="833" s="6" customFormat="1" ht="12"/>
    <row r="834" s="6" customFormat="1" ht="12"/>
    <row r="835" s="6" customFormat="1" ht="12"/>
    <row r="836" s="6" customFormat="1" ht="12"/>
    <row r="837" s="6" customFormat="1" ht="12"/>
    <row r="838" s="6" customFormat="1" ht="12"/>
    <row r="839" s="6" customFormat="1" ht="12"/>
    <row r="840" s="6" customFormat="1" ht="12"/>
    <row r="841" s="6" customFormat="1" ht="12"/>
    <row r="842" s="6" customFormat="1" ht="12"/>
    <row r="843" s="6" customFormat="1" ht="12"/>
    <row r="844" s="6" customFormat="1" ht="12"/>
    <row r="845" s="6" customFormat="1" ht="12"/>
    <row r="846" s="6" customFormat="1" ht="12"/>
    <row r="847" s="6" customFormat="1" ht="12"/>
    <row r="848" s="6" customFormat="1" ht="12"/>
    <row r="849" s="6" customFormat="1" ht="12"/>
    <row r="850" s="6" customFormat="1" ht="12"/>
    <row r="851" s="6" customFormat="1" ht="12"/>
    <row r="852" s="6" customFormat="1" ht="12"/>
    <row r="853" s="6" customFormat="1" ht="12"/>
    <row r="854" s="6" customFormat="1" ht="12"/>
    <row r="855" s="6" customFormat="1" ht="12"/>
    <row r="856" s="6" customFormat="1" ht="12"/>
    <row r="857" s="6" customFormat="1" ht="12"/>
    <row r="858" s="6" customFormat="1" ht="12"/>
    <row r="859" s="6" customFormat="1" ht="12"/>
    <row r="860" s="6" customFormat="1" ht="12"/>
    <row r="861" s="6" customFormat="1" ht="12"/>
    <row r="862" s="6" customFormat="1" ht="12"/>
    <row r="863" s="6" customFormat="1" ht="12"/>
    <row r="864" s="6" customFormat="1" ht="12"/>
    <row r="865" s="6" customFormat="1" ht="12"/>
    <row r="866" s="6" customFormat="1" ht="12"/>
    <row r="867" s="6" customFormat="1" ht="12"/>
    <row r="868" s="6" customFormat="1" ht="12"/>
    <row r="869" s="6" customFormat="1" ht="12"/>
    <row r="870" s="6" customFormat="1" ht="12"/>
    <row r="871" s="6" customFormat="1" ht="12"/>
    <row r="872" s="6" customFormat="1" ht="12"/>
    <row r="873" s="6" customFormat="1" ht="12"/>
    <row r="874" s="6" customFormat="1" ht="12"/>
    <row r="875" s="6" customFormat="1" ht="12"/>
    <row r="876" s="6" customFormat="1" ht="12"/>
    <row r="877" s="6" customFormat="1" ht="12"/>
    <row r="878" s="6" customFormat="1" ht="12"/>
    <row r="879" s="6" customFormat="1" ht="12"/>
    <row r="880" s="6" customFormat="1" ht="12"/>
    <row r="881" s="6" customFormat="1" ht="12"/>
    <row r="882" s="6" customFormat="1" ht="12"/>
    <row r="883" s="6" customFormat="1" ht="12"/>
    <row r="884" s="6" customFormat="1" ht="12"/>
    <row r="885" s="6" customFormat="1" ht="12"/>
    <row r="886" s="6" customFormat="1" ht="12"/>
    <row r="887" s="6" customFormat="1" ht="12"/>
    <row r="888" s="6" customFormat="1" ht="12"/>
    <row r="889" s="6" customFormat="1" ht="12"/>
    <row r="890" s="6" customFormat="1" ht="12"/>
    <row r="891" s="6" customFormat="1" ht="12"/>
    <row r="892" s="6" customFormat="1" ht="12"/>
    <row r="893" s="6" customFormat="1" ht="12"/>
    <row r="894" s="6" customFormat="1" ht="12"/>
    <row r="895" s="6" customFormat="1" ht="12"/>
    <row r="896" s="6" customFormat="1" ht="12"/>
    <row r="897" s="6" customFormat="1" ht="12"/>
    <row r="898" s="6" customFormat="1" ht="12"/>
    <row r="899" s="6" customFormat="1" ht="12"/>
    <row r="900" s="6" customFormat="1" ht="12"/>
    <row r="901" s="6" customFormat="1" ht="12"/>
    <row r="902" s="6" customFormat="1" ht="12"/>
    <row r="903" s="6" customFormat="1" ht="12"/>
    <row r="904" s="6" customFormat="1" ht="12"/>
    <row r="905" s="6" customFormat="1" ht="12"/>
    <row r="906" s="6" customFormat="1" ht="12"/>
    <row r="907" s="6" customFormat="1" ht="12"/>
    <row r="908" s="6" customFormat="1" ht="12"/>
    <row r="909" s="6" customFormat="1" ht="12"/>
    <row r="910" s="6" customFormat="1" ht="12"/>
    <row r="911" s="6" customFormat="1" ht="12"/>
    <row r="912" s="6" customFormat="1" ht="12"/>
    <row r="913" s="6" customFormat="1" ht="12"/>
    <row r="914" s="6" customFormat="1" ht="12"/>
    <row r="915" s="6" customFormat="1" ht="12"/>
    <row r="916" s="6" customFormat="1" ht="12"/>
    <row r="917" s="6" customFormat="1" ht="12"/>
    <row r="918" s="6" customFormat="1" ht="12"/>
    <row r="919" s="6" customFormat="1" ht="12"/>
    <row r="920" s="6" customFormat="1" ht="12"/>
    <row r="921" s="6" customFormat="1" ht="12"/>
    <row r="922" s="6" customFormat="1" ht="12"/>
    <row r="923" s="6" customFormat="1" ht="12"/>
    <row r="924" s="6" customFormat="1" ht="12"/>
    <row r="925" s="6" customFormat="1" ht="12"/>
    <row r="926" s="6" customFormat="1" ht="12"/>
    <row r="927" s="6" customFormat="1" ht="12"/>
    <row r="928" s="6" customFormat="1" ht="12"/>
    <row r="929" s="6" customFormat="1" ht="12"/>
    <row r="930" s="6" customFormat="1" ht="12"/>
    <row r="931" s="6" customFormat="1" ht="12"/>
    <row r="932" s="6" customFormat="1" ht="12"/>
    <row r="933" s="6" customFormat="1" ht="12"/>
    <row r="934" s="6" customFormat="1" ht="12"/>
    <row r="935" s="6" customFormat="1" ht="12"/>
    <row r="936" s="6" customFormat="1" ht="12"/>
    <row r="937" s="6" customFormat="1" ht="12"/>
    <row r="938" s="6" customFormat="1" ht="12"/>
    <row r="939" s="6" customFormat="1" ht="12"/>
    <row r="940" s="6" customFormat="1" ht="12"/>
    <row r="941" s="6" customFormat="1" ht="12"/>
    <row r="942" s="6" customFormat="1" ht="12"/>
    <row r="943" s="6" customFormat="1" ht="12"/>
    <row r="944" s="6" customFormat="1" ht="12"/>
    <row r="945" s="6" customFormat="1" ht="12"/>
    <row r="946" s="6" customFormat="1" ht="12"/>
    <row r="947" s="6" customFormat="1" ht="12"/>
    <row r="948" s="6" customFormat="1" ht="12"/>
    <row r="949" s="6" customFormat="1" ht="12"/>
    <row r="950" s="6" customFormat="1" ht="12"/>
    <row r="951" s="6" customFormat="1" ht="12"/>
    <row r="952" s="6" customFormat="1" ht="12"/>
    <row r="953" s="6" customFormat="1" ht="12"/>
    <row r="954" s="6" customFormat="1" ht="12"/>
    <row r="955" s="6" customFormat="1" ht="12"/>
    <row r="956" s="6" customFormat="1" ht="12"/>
    <row r="957" s="6" customFormat="1" ht="12"/>
    <row r="958" s="6" customFormat="1" ht="12"/>
    <row r="959" s="6" customFormat="1" ht="12"/>
    <row r="960" s="6" customFormat="1" ht="12"/>
    <row r="961" s="6" customFormat="1" ht="12"/>
    <row r="962" s="6" customFormat="1" ht="12"/>
    <row r="963" s="6" customFormat="1" ht="12"/>
    <row r="964" s="6" customFormat="1" ht="12"/>
    <row r="965" s="6" customFormat="1" ht="12"/>
    <row r="966" s="6" customFormat="1" ht="12"/>
    <row r="967" s="6" customFormat="1" ht="12"/>
    <row r="968" s="6" customFormat="1" ht="12"/>
    <row r="969" s="6" customFormat="1" ht="12"/>
    <row r="970" s="6" customFormat="1" ht="12"/>
    <row r="971" s="6" customFormat="1" ht="12"/>
    <row r="972" s="6" customFormat="1" ht="12"/>
    <row r="973" s="6" customFormat="1" ht="12"/>
    <row r="974" s="6" customFormat="1" ht="12"/>
    <row r="975" s="6" customFormat="1" ht="12"/>
    <row r="976" s="6" customFormat="1" ht="12"/>
    <row r="977" s="6" customFormat="1" ht="12"/>
    <row r="978" s="6" customFormat="1" ht="12"/>
    <row r="979" s="6" customFormat="1" ht="12"/>
    <row r="980" s="6" customFormat="1" ht="12"/>
    <row r="981" s="6" customFormat="1" ht="12"/>
    <row r="982" s="6" customFormat="1" ht="12"/>
    <row r="983" s="6" customFormat="1" ht="12"/>
    <row r="984" s="6" customFormat="1" ht="12"/>
    <row r="985" s="6" customFormat="1" ht="12"/>
    <row r="986" s="6" customFormat="1" ht="12"/>
    <row r="987" s="6" customFormat="1" ht="12"/>
    <row r="988" s="6" customFormat="1" ht="12"/>
    <row r="989" s="6" customFormat="1" ht="12"/>
    <row r="990" s="6" customFormat="1" ht="12"/>
    <row r="991" s="6" customFormat="1" ht="12"/>
    <row r="992" s="6" customFormat="1" ht="12"/>
    <row r="993" s="6" customFormat="1" ht="12"/>
    <row r="994" s="6" customFormat="1" ht="12"/>
    <row r="995" s="6" customFormat="1" ht="12"/>
    <row r="996" s="6" customFormat="1" ht="12"/>
    <row r="997" s="6" customFormat="1" ht="12"/>
    <row r="998" s="6" customFormat="1" ht="12"/>
    <row r="999" s="6" customFormat="1" ht="12"/>
    <row r="1000" s="6" customFormat="1" ht="12"/>
    <row r="1001" s="6" customFormat="1" ht="12"/>
    <row r="1002" s="6" customFormat="1" ht="12"/>
    <row r="1003" s="6" customFormat="1" ht="12"/>
    <row r="1004" s="6" customFormat="1" ht="12"/>
    <row r="1005" s="6" customFormat="1" ht="12"/>
    <row r="1006" s="6" customFormat="1" ht="12"/>
    <row r="1007" s="6" customFormat="1" ht="12"/>
    <row r="1008" s="6" customFormat="1" ht="12"/>
    <row r="1009" s="6" customFormat="1" ht="12"/>
    <row r="1010" s="6" customFormat="1" ht="12"/>
    <row r="1011" s="6" customFormat="1" ht="12"/>
    <row r="1012" s="6" customFormat="1" ht="12"/>
    <row r="1013" s="6" customFormat="1" ht="12"/>
    <row r="1014" s="6" customFormat="1" ht="12"/>
    <row r="1015" s="6" customFormat="1" ht="12"/>
    <row r="1016" s="6" customFormat="1" ht="12"/>
    <row r="1017" s="6" customFormat="1" ht="12"/>
    <row r="1018" s="6" customFormat="1" ht="12"/>
    <row r="1019" s="6" customFormat="1" ht="12"/>
    <row r="1020" s="6" customFormat="1" ht="12"/>
    <row r="1021" s="6" customFormat="1" ht="12"/>
    <row r="1022" s="6" customFormat="1" ht="12"/>
    <row r="1023" s="6" customFormat="1" ht="12"/>
    <row r="1024" s="6" customFormat="1" ht="12"/>
    <row r="1025" s="6" customFormat="1" ht="12"/>
    <row r="1026" s="6" customFormat="1" ht="12"/>
    <row r="1027" s="6" customFormat="1" ht="12"/>
    <row r="1028" s="6" customFormat="1" ht="12"/>
    <row r="1029" s="6" customFormat="1" ht="12"/>
    <row r="1030" s="6" customFormat="1" ht="12"/>
    <row r="1031" s="6" customFormat="1" ht="12"/>
    <row r="1032" s="6" customFormat="1" ht="12"/>
    <row r="1033" s="6" customFormat="1" ht="12"/>
    <row r="1034" s="6" customFormat="1" ht="12"/>
    <row r="1035" s="6" customFormat="1" ht="12"/>
    <row r="1036" s="6" customFormat="1" ht="12"/>
    <row r="1037" s="6" customFormat="1" ht="12"/>
    <row r="1038" s="6" customFormat="1" ht="12"/>
    <row r="1039" s="6" customFormat="1" ht="12"/>
    <row r="1040" s="6" customFormat="1" ht="12"/>
    <row r="1041" s="6" customFormat="1" ht="12"/>
    <row r="1042" s="6" customFormat="1" ht="12"/>
    <row r="1043" s="6" customFormat="1" ht="12"/>
    <row r="1044" s="6" customFormat="1" ht="12"/>
    <row r="1045" s="6" customFormat="1" ht="12"/>
    <row r="1046" s="6" customFormat="1" ht="12"/>
    <row r="1047" s="6" customFormat="1" ht="12"/>
    <row r="1048" s="6" customFormat="1" ht="12"/>
    <row r="1049" s="6" customFormat="1" ht="12"/>
    <row r="1050" s="6" customFormat="1" ht="12"/>
    <row r="1051" s="6" customFormat="1" ht="12"/>
    <row r="1052" s="6" customFormat="1" ht="12"/>
    <row r="1053" s="6" customFormat="1" ht="12"/>
    <row r="1054" s="6" customFormat="1" ht="12"/>
    <row r="1055" s="6" customFormat="1" ht="12"/>
    <row r="1056" s="6" customFormat="1" ht="12"/>
    <row r="1057" s="6" customFormat="1" ht="12"/>
    <row r="1058" s="6" customFormat="1" ht="12"/>
    <row r="1059" s="6" customFormat="1" ht="12"/>
    <row r="1060" s="6" customFormat="1" ht="12"/>
    <row r="1061" s="6" customFormat="1" ht="12"/>
    <row r="1062" s="6" customFormat="1" ht="12"/>
    <row r="1063" s="6" customFormat="1" ht="12"/>
    <row r="1064" s="6" customFormat="1" ht="12"/>
    <row r="1065" s="6" customFormat="1" ht="12"/>
    <row r="1066" s="6" customFormat="1" ht="12"/>
    <row r="1067" s="6" customFormat="1" ht="12"/>
    <row r="1068" s="6" customFormat="1" ht="12"/>
    <row r="1069" s="6" customFormat="1" ht="12"/>
    <row r="1070" s="6" customFormat="1" ht="12"/>
    <row r="1071" s="6" customFormat="1" ht="12"/>
    <row r="1072" s="6" customFormat="1" ht="12"/>
    <row r="1073" s="6" customFormat="1" ht="12"/>
    <row r="1074" s="6" customFormat="1" ht="12"/>
    <row r="1075" s="6" customFormat="1" ht="12"/>
    <row r="1076" s="6" customFormat="1" ht="12"/>
    <row r="1077" s="6" customFormat="1" ht="12"/>
    <row r="1078" s="6" customFormat="1" ht="12"/>
    <row r="1079" s="6" customFormat="1" ht="12"/>
    <row r="1080" s="6" customFormat="1" ht="12"/>
    <row r="1081" s="6" customFormat="1" ht="12"/>
    <row r="1082" s="6" customFormat="1" ht="12"/>
    <row r="1083" s="6" customFormat="1" ht="12"/>
    <row r="1084" s="6" customFormat="1" ht="12"/>
    <row r="1085" s="6" customFormat="1" ht="12"/>
    <row r="1086" s="6" customFormat="1" ht="12"/>
    <row r="1087" s="6" customFormat="1" ht="12"/>
    <row r="1088" s="6" customFormat="1" ht="12"/>
    <row r="1089" s="6" customFormat="1" ht="12"/>
    <row r="1090" s="6" customFormat="1" ht="12"/>
    <row r="1091" s="6" customFormat="1" ht="12"/>
    <row r="1092" s="6" customFormat="1" ht="12"/>
    <row r="1093" s="6" customFormat="1" ht="12"/>
    <row r="1094" s="6" customFormat="1" ht="12"/>
    <row r="1095" s="6" customFormat="1" ht="12"/>
    <row r="1096" s="6" customFormat="1" ht="12"/>
    <row r="1097" s="6" customFormat="1" ht="12"/>
    <row r="1098" s="6" customFormat="1" ht="12"/>
    <row r="1099" s="6" customFormat="1" ht="12"/>
    <row r="1100" s="6" customFormat="1" ht="12"/>
    <row r="1101" s="6" customFormat="1" ht="12"/>
    <row r="1102" s="6" customFormat="1" ht="12"/>
    <row r="1103" s="6" customFormat="1" ht="12"/>
    <row r="1104" s="6" customFormat="1" ht="12"/>
    <row r="1105" s="6" customFormat="1" ht="12"/>
    <row r="1106" s="6" customFormat="1" ht="12"/>
    <row r="1107" s="6" customFormat="1" ht="12"/>
    <row r="1108" s="6" customFormat="1" ht="12"/>
    <row r="1109" s="6" customFormat="1" ht="12"/>
    <row r="1110" s="6" customFormat="1" ht="12"/>
    <row r="1111" s="6" customFormat="1" ht="12"/>
    <row r="1112" s="6" customFormat="1" ht="12"/>
    <row r="1113" s="6" customFormat="1" ht="12"/>
    <row r="1114" s="6" customFormat="1" ht="12"/>
    <row r="1115" s="6" customFormat="1" ht="12"/>
    <row r="1116" s="6" customFormat="1" ht="12"/>
    <row r="1117" s="6" customFormat="1" ht="12"/>
    <row r="1118" s="6" customFormat="1" ht="12"/>
    <row r="1119" s="6" customFormat="1" ht="12"/>
    <row r="1120" s="6" customFormat="1" ht="12"/>
    <row r="1121" s="6" customFormat="1" ht="12"/>
    <row r="1122" s="6" customFormat="1" ht="12"/>
    <row r="1123" s="6" customFormat="1" ht="12"/>
    <row r="1124" s="6" customFormat="1" ht="12"/>
    <row r="1125" s="6" customFormat="1" ht="12"/>
    <row r="1126" s="6" customFormat="1" ht="12"/>
    <row r="1127" s="6" customFormat="1" ht="12"/>
    <row r="1128" s="6" customFormat="1" ht="12"/>
    <row r="1129" s="6" customFormat="1" ht="12"/>
    <row r="1130" s="6" customFormat="1" ht="12"/>
    <row r="1131" s="6" customFormat="1" ht="12"/>
    <row r="1132" s="6" customFormat="1" ht="12"/>
    <row r="1133" s="6" customFormat="1" ht="12"/>
    <row r="1134" s="6" customFormat="1" ht="12"/>
    <row r="1135" s="6" customFormat="1" ht="12"/>
    <row r="1136" s="6" customFormat="1" ht="12"/>
    <row r="1137" s="6" customFormat="1" ht="12"/>
    <row r="1138" s="6" customFormat="1" ht="12"/>
    <row r="1139" s="6" customFormat="1" ht="12"/>
    <row r="1140" s="6" customFormat="1" ht="12"/>
    <row r="1141" s="6" customFormat="1" ht="12"/>
    <row r="1142" s="6" customFormat="1" ht="12"/>
    <row r="1143" s="6" customFormat="1" ht="12"/>
    <row r="1144" s="6" customFormat="1" ht="12"/>
    <row r="1145" s="6" customFormat="1" ht="12"/>
    <row r="1146" s="6" customFormat="1" ht="12"/>
    <row r="1147" s="6" customFormat="1" ht="12"/>
    <row r="1148" s="6" customFormat="1" ht="12"/>
    <row r="1149" s="6" customFormat="1" ht="12"/>
    <row r="1150" s="6" customFormat="1" ht="12"/>
    <row r="1151" s="6" customFormat="1" ht="12"/>
    <row r="1152" s="6" customFormat="1" ht="12"/>
    <row r="1153" s="6" customFormat="1" ht="12"/>
    <row r="1154" s="6" customFormat="1" ht="12"/>
    <row r="1155" s="6" customFormat="1" ht="12"/>
    <row r="1156" s="6" customFormat="1" ht="12"/>
    <row r="1157" s="6" customFormat="1" ht="12"/>
    <row r="1158" s="6" customFormat="1" ht="12"/>
    <row r="1159" s="6" customFormat="1" ht="12"/>
    <row r="1160" s="6" customFormat="1" ht="12"/>
    <row r="1161" s="6" customFormat="1" ht="12"/>
  </sheetData>
  <sheetProtection/>
  <mergeCells count="12">
    <mergeCell ref="I12:I20"/>
    <mergeCell ref="J12:J20"/>
    <mergeCell ref="A9:J9"/>
    <mergeCell ref="A10:J10"/>
    <mergeCell ref="A236:J236"/>
    <mergeCell ref="B12:B20"/>
    <mergeCell ref="C12:C20"/>
    <mergeCell ref="D12:D20"/>
    <mergeCell ref="E12:E20"/>
    <mergeCell ref="F12:F20"/>
    <mergeCell ref="G12:G20"/>
    <mergeCell ref="H12:H20"/>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682"/>
  <sheetViews>
    <sheetView tabSelected="1" zoomScale="75" zoomScaleNormal="75" zoomScaleSheetLayoutView="100" zoomScalePageLayoutView="0" workbookViewId="0" topLeftCell="A1">
      <selection activeCell="E13" sqref="E13"/>
    </sheetView>
  </sheetViews>
  <sheetFormatPr defaultColWidth="9.140625" defaultRowHeight="12.75"/>
  <cols>
    <col min="1" max="1" width="4.8515625" style="89" customWidth="1"/>
    <col min="2" max="2" width="6.140625" style="89" customWidth="1"/>
    <col min="3" max="3" width="108.28125" style="89" customWidth="1"/>
    <col min="4" max="4" width="14.57421875" style="89" customWidth="1"/>
    <col min="5" max="5" width="26.7109375" style="89" customWidth="1"/>
    <col min="6" max="6" width="13.8515625" style="89" customWidth="1"/>
    <col min="7" max="7" width="13.140625" style="89" customWidth="1"/>
    <col min="8" max="9" width="14.421875" style="89" customWidth="1"/>
    <col min="10" max="12" width="12.7109375" style="89" bestFit="1" customWidth="1"/>
    <col min="13" max="16384" width="9.140625" style="89" customWidth="1"/>
  </cols>
  <sheetData>
    <row r="1" spans="1:12" ht="18.75">
      <c r="A1" s="341"/>
      <c r="B1" s="341"/>
      <c r="C1" s="341"/>
      <c r="D1" s="55"/>
      <c r="E1" s="342"/>
      <c r="F1" s="342"/>
      <c r="G1" s="51"/>
      <c r="H1" s="342"/>
      <c r="I1" s="342"/>
      <c r="J1" s="704" t="s">
        <v>1725</v>
      </c>
      <c r="K1" s="704"/>
      <c r="L1" s="704"/>
    </row>
    <row r="2" spans="1:9" ht="18.75">
      <c r="A2" s="342" t="s">
        <v>1724</v>
      </c>
      <c r="B2" s="342"/>
      <c r="C2" s="342"/>
      <c r="D2" s="55"/>
      <c r="E2" s="342"/>
      <c r="F2" s="342"/>
      <c r="G2" s="51"/>
      <c r="H2" s="342"/>
      <c r="I2" s="342"/>
    </row>
    <row r="3" spans="1:9" ht="27.75" customHeight="1">
      <c r="A3" s="343" t="s">
        <v>120</v>
      </c>
      <c r="B3" s="343"/>
      <c r="C3" s="344"/>
      <c r="D3" s="55"/>
      <c r="E3" s="342"/>
      <c r="F3" s="342"/>
      <c r="G3" s="342"/>
      <c r="H3" s="342"/>
      <c r="I3" s="342"/>
    </row>
    <row r="4" spans="1:9" ht="18.75">
      <c r="A4" s="343"/>
      <c r="B4" s="343"/>
      <c r="C4" s="344"/>
      <c r="D4" s="55"/>
      <c r="E4" s="342"/>
      <c r="F4" s="342"/>
      <c r="G4" s="342"/>
      <c r="H4" s="342"/>
      <c r="I4" s="342"/>
    </row>
    <row r="5" spans="1:9" ht="18.75">
      <c r="A5" s="705" t="s">
        <v>121</v>
      </c>
      <c r="B5" s="705"/>
      <c r="C5" s="705"/>
      <c r="D5" s="705"/>
      <c r="E5" s="705"/>
      <c r="F5" s="705"/>
      <c r="G5" s="705"/>
      <c r="H5" s="705"/>
      <c r="I5" s="705"/>
    </row>
    <row r="6" spans="1:9" ht="18.75">
      <c r="A6" s="705" t="s">
        <v>122</v>
      </c>
      <c r="B6" s="705"/>
      <c r="C6" s="705"/>
      <c r="D6" s="705"/>
      <c r="E6" s="705"/>
      <c r="F6" s="705"/>
      <c r="G6" s="705"/>
      <c r="H6" s="705"/>
      <c r="I6" s="705"/>
    </row>
    <row r="7" spans="1:10" ht="18.75">
      <c r="A7" s="51"/>
      <c r="B7" s="51"/>
      <c r="C7" s="51"/>
      <c r="D7" s="51"/>
      <c r="E7" s="51"/>
      <c r="J7" s="184"/>
    </row>
    <row r="8" spans="1:10" ht="13.5" customHeight="1">
      <c r="A8" s="341" t="s">
        <v>123</v>
      </c>
      <c r="B8" s="341"/>
      <c r="C8" s="345"/>
      <c r="D8" s="55"/>
      <c r="E8" s="342"/>
      <c r="J8" s="184"/>
    </row>
    <row r="9" spans="1:12" ht="19.5" thickBot="1">
      <c r="A9" s="345"/>
      <c r="B9" s="345"/>
      <c r="C9" s="345"/>
      <c r="D9" s="55"/>
      <c r="E9" s="183"/>
      <c r="F9" s="183"/>
      <c r="G9" s="346"/>
      <c r="H9" s="347"/>
      <c r="I9" s="347"/>
      <c r="J9" s="347"/>
      <c r="K9" s="716" t="s">
        <v>124</v>
      </c>
      <c r="L9" s="716"/>
    </row>
    <row r="10" spans="1:12" ht="33" customHeight="1">
      <c r="A10" s="802" t="s">
        <v>125</v>
      </c>
      <c r="B10" s="803"/>
      <c r="C10" s="804"/>
      <c r="D10" s="799" t="s">
        <v>126</v>
      </c>
      <c r="E10" s="706" t="s">
        <v>127</v>
      </c>
      <c r="F10" s="706"/>
      <c r="G10" s="706"/>
      <c r="H10" s="706"/>
      <c r="I10" s="706"/>
      <c r="J10" s="707" t="s">
        <v>128</v>
      </c>
      <c r="K10" s="707"/>
      <c r="L10" s="708"/>
    </row>
    <row r="11" spans="1:12" ht="25.5" customHeight="1">
      <c r="A11" s="805"/>
      <c r="B11" s="806"/>
      <c r="C11" s="807"/>
      <c r="D11" s="800"/>
      <c r="E11" s="62" t="s">
        <v>129</v>
      </c>
      <c r="F11" s="709" t="s">
        <v>130</v>
      </c>
      <c r="G11" s="709"/>
      <c r="H11" s="709"/>
      <c r="I11" s="709"/>
      <c r="J11" s="712">
        <v>2023</v>
      </c>
      <c r="K11" s="712">
        <v>2024</v>
      </c>
      <c r="L11" s="714">
        <v>2025</v>
      </c>
    </row>
    <row r="12" spans="1:12" ht="39" customHeight="1" thickBot="1">
      <c r="A12" s="808"/>
      <c r="B12" s="809"/>
      <c r="C12" s="810"/>
      <c r="D12" s="801"/>
      <c r="E12" s="63" t="s">
        <v>131</v>
      </c>
      <c r="F12" s="64" t="s">
        <v>132</v>
      </c>
      <c r="G12" s="64" t="s">
        <v>133</v>
      </c>
      <c r="H12" s="64" t="s">
        <v>134</v>
      </c>
      <c r="I12" s="64" t="s">
        <v>135</v>
      </c>
      <c r="J12" s="713"/>
      <c r="K12" s="713"/>
      <c r="L12" s="715"/>
    </row>
    <row r="13" spans="1:12" ht="46.5" customHeight="1">
      <c r="A13" s="710" t="s">
        <v>1721</v>
      </c>
      <c r="B13" s="711"/>
      <c r="C13" s="711"/>
      <c r="D13" s="627" t="s">
        <v>136</v>
      </c>
      <c r="E13" s="628">
        <f>F13+G13+H13+I13</f>
        <v>1392604.01</v>
      </c>
      <c r="F13" s="628">
        <f>F15+F119+F126+F142+F221+F284+F290</f>
        <v>424806.26</v>
      </c>
      <c r="G13" s="628">
        <f aca="true" t="shared" si="0" ref="G13:L13">G15+G119+G126+G142+G221+G284+G290</f>
        <v>318998.25</v>
      </c>
      <c r="H13" s="628">
        <f t="shared" si="0"/>
        <v>324228.25</v>
      </c>
      <c r="I13" s="628">
        <f t="shared" si="0"/>
        <v>324571.25</v>
      </c>
      <c r="J13" s="665">
        <f t="shared" si="0"/>
        <v>1450284.17241</v>
      </c>
      <c r="K13" s="665">
        <f t="shared" si="0"/>
        <v>1446152.4085000001</v>
      </c>
      <c r="L13" s="666">
        <f t="shared" si="0"/>
        <v>1439266.4686499995</v>
      </c>
    </row>
    <row r="14" spans="1:12" ht="22.5" customHeight="1">
      <c r="A14" s="90" t="s">
        <v>1712</v>
      </c>
      <c r="B14" s="348"/>
      <c r="C14" s="348"/>
      <c r="D14" s="349" t="s">
        <v>137</v>
      </c>
      <c r="E14" s="581">
        <f>F14+G14+H14+I14</f>
        <v>1025401.04</v>
      </c>
      <c r="F14" s="581">
        <f>F15-F45-F113+F119</f>
        <v>351636.01</v>
      </c>
      <c r="G14" s="581">
        <f aca="true" t="shared" si="1" ref="G14:L14">G15-G45-G113+G119</f>
        <v>224996.01</v>
      </c>
      <c r="H14" s="581">
        <f t="shared" si="1"/>
        <v>229136.01</v>
      </c>
      <c r="I14" s="581">
        <f t="shared" si="1"/>
        <v>219633.01</v>
      </c>
      <c r="J14" s="511">
        <f t="shared" si="1"/>
        <v>1079736.7630000003</v>
      </c>
      <c r="K14" s="511">
        <f t="shared" si="1"/>
        <v>1076660.59</v>
      </c>
      <c r="L14" s="541">
        <f t="shared" si="1"/>
        <v>1071533.6349999995</v>
      </c>
    </row>
    <row r="15" spans="1:12" ht="27.75" customHeight="1">
      <c r="A15" s="340" t="s">
        <v>138</v>
      </c>
      <c r="B15" s="350"/>
      <c r="C15" s="351"/>
      <c r="D15" s="103" t="s">
        <v>139</v>
      </c>
      <c r="E15" s="581">
        <f aca="true" t="shared" si="2" ref="E15:E78">F15+G15+H15+I15</f>
        <v>1214203.04</v>
      </c>
      <c r="F15" s="581">
        <f>F16+F65</f>
        <v>396906.01</v>
      </c>
      <c r="G15" s="581">
        <f aca="true" t="shared" si="3" ref="G15:L15">G16+G65</f>
        <v>268823.01</v>
      </c>
      <c r="H15" s="581">
        <f t="shared" si="3"/>
        <v>274054.01</v>
      </c>
      <c r="I15" s="581">
        <f t="shared" si="3"/>
        <v>274420.01</v>
      </c>
      <c r="J15" s="511">
        <f t="shared" si="3"/>
        <v>1278545.269</v>
      </c>
      <c r="K15" s="511">
        <f t="shared" si="3"/>
        <v>1274902.6900000002</v>
      </c>
      <c r="L15" s="541">
        <f t="shared" si="3"/>
        <v>1268831.7249999996</v>
      </c>
    </row>
    <row r="16" spans="1:12" ht="18.75">
      <c r="A16" s="90" t="s">
        <v>140</v>
      </c>
      <c r="B16" s="86"/>
      <c r="C16" s="86"/>
      <c r="D16" s="103" t="s">
        <v>141</v>
      </c>
      <c r="E16" s="581">
        <f t="shared" si="2"/>
        <v>1192301.04</v>
      </c>
      <c r="F16" s="581">
        <f>F17+F33+F44+F62</f>
        <v>389889.01</v>
      </c>
      <c r="G16" s="581">
        <f aca="true" t="shared" si="4" ref="G16:L16">G17+G33+G44+G62</f>
        <v>263438.01</v>
      </c>
      <c r="H16" s="581">
        <f t="shared" si="4"/>
        <v>269074.01</v>
      </c>
      <c r="I16" s="581">
        <f t="shared" si="4"/>
        <v>269900.01</v>
      </c>
      <c r="J16" s="511">
        <f t="shared" si="4"/>
        <v>1255492.993</v>
      </c>
      <c r="K16" s="511">
        <f t="shared" si="4"/>
        <v>1251916.09</v>
      </c>
      <c r="L16" s="541">
        <f t="shared" si="4"/>
        <v>1245954.5849999997</v>
      </c>
    </row>
    <row r="17" spans="1:12" ht="18.75">
      <c r="A17" s="717" t="s">
        <v>142</v>
      </c>
      <c r="B17" s="718"/>
      <c r="C17" s="718"/>
      <c r="D17" s="103" t="s">
        <v>143</v>
      </c>
      <c r="E17" s="581">
        <f t="shared" si="2"/>
        <v>739660.04</v>
      </c>
      <c r="F17" s="581">
        <f>F18+F21+F30</f>
        <v>184915.01</v>
      </c>
      <c r="G17" s="581">
        <f aca="true" t="shared" si="5" ref="G17:L17">G18+G21+G30</f>
        <v>184915.01</v>
      </c>
      <c r="H17" s="581">
        <f t="shared" si="5"/>
        <v>184915.01</v>
      </c>
      <c r="I17" s="581">
        <f t="shared" si="5"/>
        <v>184915.01</v>
      </c>
      <c r="J17" s="511">
        <f t="shared" si="5"/>
        <v>778862.02</v>
      </c>
      <c r="K17" s="511">
        <f t="shared" si="5"/>
        <v>776643.04</v>
      </c>
      <c r="L17" s="541">
        <f t="shared" si="5"/>
        <v>772944.74</v>
      </c>
    </row>
    <row r="18" spans="1:12" ht="42.75" customHeight="1">
      <c r="A18" s="717" t="s">
        <v>144</v>
      </c>
      <c r="B18" s="718"/>
      <c r="C18" s="718"/>
      <c r="D18" s="201" t="s">
        <v>145</v>
      </c>
      <c r="E18" s="581">
        <f t="shared" si="2"/>
        <v>0</v>
      </c>
      <c r="F18" s="581">
        <f>F19</f>
        <v>0</v>
      </c>
      <c r="G18" s="581">
        <f aca="true" t="shared" si="6" ref="G18:L19">G19</f>
        <v>0</v>
      </c>
      <c r="H18" s="581">
        <f t="shared" si="6"/>
        <v>0</v>
      </c>
      <c r="I18" s="581">
        <f t="shared" si="6"/>
        <v>0</v>
      </c>
      <c r="J18" s="511">
        <f t="shared" si="6"/>
        <v>0</v>
      </c>
      <c r="K18" s="511">
        <f t="shared" si="6"/>
        <v>0</v>
      </c>
      <c r="L18" s="541">
        <f t="shared" si="6"/>
        <v>0</v>
      </c>
    </row>
    <row r="19" spans="1:12" ht="18.75">
      <c r="A19" s="90" t="s">
        <v>146</v>
      </c>
      <c r="B19" s="87"/>
      <c r="C19" s="86"/>
      <c r="D19" s="88" t="s">
        <v>147</v>
      </c>
      <c r="E19" s="580">
        <f t="shared" si="2"/>
        <v>0</v>
      </c>
      <c r="F19" s="580">
        <f>F20</f>
        <v>0</v>
      </c>
      <c r="G19" s="580">
        <f t="shared" si="6"/>
        <v>0</v>
      </c>
      <c r="H19" s="580">
        <f t="shared" si="6"/>
        <v>0</v>
      </c>
      <c r="I19" s="580">
        <f t="shared" si="6"/>
        <v>0</v>
      </c>
      <c r="J19" s="466">
        <f t="shared" si="6"/>
        <v>0</v>
      </c>
      <c r="K19" s="466">
        <f t="shared" si="6"/>
        <v>0</v>
      </c>
      <c r="L19" s="467">
        <f t="shared" si="6"/>
        <v>0</v>
      </c>
    </row>
    <row r="20" spans="1:12" ht="22.5">
      <c r="A20" s="90"/>
      <c r="B20" s="86" t="s">
        <v>1715</v>
      </c>
      <c r="C20" s="87"/>
      <c r="D20" s="88" t="s">
        <v>148</v>
      </c>
      <c r="E20" s="580">
        <f t="shared" si="2"/>
        <v>0</v>
      </c>
      <c r="F20" s="580">
        <f>F340</f>
        <v>0</v>
      </c>
      <c r="G20" s="580">
        <f aca="true" t="shared" si="7" ref="G20:L20">G340</f>
        <v>0</v>
      </c>
      <c r="H20" s="580">
        <f t="shared" si="7"/>
        <v>0</v>
      </c>
      <c r="I20" s="580">
        <f t="shared" si="7"/>
        <v>0</v>
      </c>
      <c r="J20" s="466">
        <f t="shared" si="7"/>
        <v>0</v>
      </c>
      <c r="K20" s="466">
        <f t="shared" si="7"/>
        <v>0</v>
      </c>
      <c r="L20" s="467">
        <f t="shared" si="7"/>
        <v>0</v>
      </c>
    </row>
    <row r="21" spans="1:12" ht="47.25" customHeight="1">
      <c r="A21" s="719" t="s">
        <v>149</v>
      </c>
      <c r="B21" s="720"/>
      <c r="C21" s="720"/>
      <c r="D21" s="87" t="s">
        <v>150</v>
      </c>
      <c r="E21" s="580">
        <f t="shared" si="2"/>
        <v>739660.04</v>
      </c>
      <c r="F21" s="580">
        <f>F22+F25</f>
        <v>184915.01</v>
      </c>
      <c r="G21" s="580">
        <f aca="true" t="shared" si="8" ref="G21:L21">G22+G25</f>
        <v>184915.01</v>
      </c>
      <c r="H21" s="580">
        <f t="shared" si="8"/>
        <v>184915.01</v>
      </c>
      <c r="I21" s="580">
        <f t="shared" si="8"/>
        <v>184915.01</v>
      </c>
      <c r="J21" s="466">
        <f t="shared" si="8"/>
        <v>778862.02</v>
      </c>
      <c r="K21" s="466">
        <f t="shared" si="8"/>
        <v>776643.04</v>
      </c>
      <c r="L21" s="467">
        <f t="shared" si="8"/>
        <v>772944.74</v>
      </c>
    </row>
    <row r="22" spans="1:12" ht="18.75">
      <c r="A22" s="90" t="s">
        <v>151</v>
      </c>
      <c r="B22" s="348"/>
      <c r="C22" s="86"/>
      <c r="D22" s="88" t="s">
        <v>152</v>
      </c>
      <c r="E22" s="580">
        <f t="shared" si="2"/>
        <v>0</v>
      </c>
      <c r="F22" s="580">
        <f>F23+F24</f>
        <v>0</v>
      </c>
      <c r="G22" s="580">
        <f aca="true" t="shared" si="9" ref="G22:L22">G23+G24</f>
        <v>0</v>
      </c>
      <c r="H22" s="580">
        <f t="shared" si="9"/>
        <v>0</v>
      </c>
      <c r="I22" s="580">
        <f t="shared" si="9"/>
        <v>0</v>
      </c>
      <c r="J22" s="466">
        <f t="shared" si="9"/>
        <v>0</v>
      </c>
      <c r="K22" s="466">
        <f t="shared" si="9"/>
        <v>0</v>
      </c>
      <c r="L22" s="467">
        <f t="shared" si="9"/>
        <v>0</v>
      </c>
    </row>
    <row r="23" spans="1:12" ht="18.75">
      <c r="A23" s="90"/>
      <c r="B23" s="86" t="s">
        <v>153</v>
      </c>
      <c r="C23" s="86"/>
      <c r="D23" s="88" t="s">
        <v>154</v>
      </c>
      <c r="E23" s="580">
        <f t="shared" si="2"/>
        <v>0</v>
      </c>
      <c r="F23" s="580">
        <f>F343</f>
        <v>0</v>
      </c>
      <c r="G23" s="580">
        <f aca="true" t="shared" si="10" ref="G23:L24">G343</f>
        <v>0</v>
      </c>
      <c r="H23" s="580">
        <f t="shared" si="10"/>
        <v>0</v>
      </c>
      <c r="I23" s="580">
        <f t="shared" si="10"/>
        <v>0</v>
      </c>
      <c r="J23" s="466">
        <f t="shared" si="10"/>
        <v>0</v>
      </c>
      <c r="K23" s="466">
        <f t="shared" si="10"/>
        <v>0</v>
      </c>
      <c r="L23" s="467">
        <f t="shared" si="10"/>
        <v>0</v>
      </c>
    </row>
    <row r="24" spans="1:12" ht="18.75">
      <c r="A24" s="225"/>
      <c r="B24" s="721" t="s">
        <v>155</v>
      </c>
      <c r="C24" s="721"/>
      <c r="D24" s="88" t="s">
        <v>156</v>
      </c>
      <c r="E24" s="580">
        <f t="shared" si="2"/>
        <v>0</v>
      </c>
      <c r="F24" s="580">
        <f>F344</f>
        <v>0</v>
      </c>
      <c r="G24" s="580">
        <f t="shared" si="10"/>
        <v>0</v>
      </c>
      <c r="H24" s="580">
        <f t="shared" si="10"/>
        <v>0</v>
      </c>
      <c r="I24" s="580">
        <f t="shared" si="10"/>
        <v>0</v>
      </c>
      <c r="J24" s="466">
        <f t="shared" si="10"/>
        <v>0</v>
      </c>
      <c r="K24" s="466">
        <f t="shared" si="10"/>
        <v>0</v>
      </c>
      <c r="L24" s="467">
        <f t="shared" si="10"/>
        <v>0</v>
      </c>
    </row>
    <row r="25" spans="1:12" ht="18.75">
      <c r="A25" s="717" t="s">
        <v>157</v>
      </c>
      <c r="B25" s="718"/>
      <c r="C25" s="718"/>
      <c r="D25" s="88" t="s">
        <v>158</v>
      </c>
      <c r="E25" s="580">
        <f t="shared" si="2"/>
        <v>739660.04</v>
      </c>
      <c r="F25" s="580">
        <f>F26+F27+F28+F29</f>
        <v>184915.01</v>
      </c>
      <c r="G25" s="580">
        <f aca="true" t="shared" si="11" ref="G25:L25">G26+G27+G28+G29</f>
        <v>184915.01</v>
      </c>
      <c r="H25" s="580">
        <f t="shared" si="11"/>
        <v>184915.01</v>
      </c>
      <c r="I25" s="580">
        <f t="shared" si="11"/>
        <v>184915.01</v>
      </c>
      <c r="J25" s="466">
        <f t="shared" si="11"/>
        <v>778862.02</v>
      </c>
      <c r="K25" s="466">
        <f t="shared" si="11"/>
        <v>776643.04</v>
      </c>
      <c r="L25" s="467">
        <f t="shared" si="11"/>
        <v>772944.74</v>
      </c>
    </row>
    <row r="26" spans="1:12" ht="18.75">
      <c r="A26" s="90"/>
      <c r="B26" s="86" t="s">
        <v>159</v>
      </c>
      <c r="C26" s="87"/>
      <c r="D26" s="88" t="s">
        <v>160</v>
      </c>
      <c r="E26" s="580">
        <f t="shared" si="2"/>
        <v>0</v>
      </c>
      <c r="F26" s="580">
        <f>F346</f>
        <v>0</v>
      </c>
      <c r="G26" s="580">
        <f aca="true" t="shared" si="12" ref="G26:L26">G346</f>
        <v>0</v>
      </c>
      <c r="H26" s="580">
        <f t="shared" si="12"/>
        <v>0</v>
      </c>
      <c r="I26" s="580">
        <f t="shared" si="12"/>
        <v>0</v>
      </c>
      <c r="J26" s="466">
        <f t="shared" si="12"/>
        <v>0</v>
      </c>
      <c r="K26" s="466">
        <f t="shared" si="12"/>
        <v>0</v>
      </c>
      <c r="L26" s="467">
        <f t="shared" si="12"/>
        <v>0</v>
      </c>
    </row>
    <row r="27" spans="1:12" ht="18.75">
      <c r="A27" s="90"/>
      <c r="B27" s="722" t="s">
        <v>161</v>
      </c>
      <c r="C27" s="722"/>
      <c r="D27" s="88" t="s">
        <v>162</v>
      </c>
      <c r="E27" s="580">
        <f t="shared" si="2"/>
        <v>739660.04</v>
      </c>
      <c r="F27" s="580">
        <f aca="true" t="shared" si="13" ref="F27:L27">F347</f>
        <v>184915.01</v>
      </c>
      <c r="G27" s="580">
        <f t="shared" si="13"/>
        <v>184915.01</v>
      </c>
      <c r="H27" s="580">
        <f t="shared" si="13"/>
        <v>184915.01</v>
      </c>
      <c r="I27" s="580">
        <f t="shared" si="13"/>
        <v>184915.01</v>
      </c>
      <c r="J27" s="466">
        <f t="shared" si="13"/>
        <v>778862.02</v>
      </c>
      <c r="K27" s="466">
        <f t="shared" si="13"/>
        <v>776643.04</v>
      </c>
      <c r="L27" s="467">
        <f t="shared" si="13"/>
        <v>772944.74</v>
      </c>
    </row>
    <row r="28" spans="1:12" ht="18.75">
      <c r="A28" s="90"/>
      <c r="B28" s="723" t="s">
        <v>163</v>
      </c>
      <c r="C28" s="724"/>
      <c r="D28" s="352" t="s">
        <v>164</v>
      </c>
      <c r="E28" s="580">
        <f t="shared" si="2"/>
        <v>0</v>
      </c>
      <c r="F28" s="580">
        <f aca="true" t="shared" si="14" ref="F28:L28">F348</f>
        <v>0</v>
      </c>
      <c r="G28" s="580">
        <f t="shared" si="14"/>
        <v>0</v>
      </c>
      <c r="H28" s="580">
        <f t="shared" si="14"/>
        <v>0</v>
      </c>
      <c r="I28" s="580">
        <f t="shared" si="14"/>
        <v>0</v>
      </c>
      <c r="J28" s="466">
        <f t="shared" si="14"/>
        <v>0</v>
      </c>
      <c r="K28" s="466">
        <f t="shared" si="14"/>
        <v>0</v>
      </c>
      <c r="L28" s="467">
        <f t="shared" si="14"/>
        <v>0</v>
      </c>
    </row>
    <row r="29" spans="1:12" ht="18.75">
      <c r="A29" s="90"/>
      <c r="B29" s="723" t="s">
        <v>165</v>
      </c>
      <c r="C29" s="724"/>
      <c r="D29" s="352" t="s">
        <v>166</v>
      </c>
      <c r="E29" s="580">
        <f t="shared" si="2"/>
        <v>0</v>
      </c>
      <c r="F29" s="580">
        <f aca="true" t="shared" si="15" ref="F29:L29">F349</f>
        <v>0</v>
      </c>
      <c r="G29" s="580">
        <f t="shared" si="15"/>
        <v>0</v>
      </c>
      <c r="H29" s="580">
        <f t="shared" si="15"/>
        <v>0</v>
      </c>
      <c r="I29" s="580">
        <f t="shared" si="15"/>
        <v>0</v>
      </c>
      <c r="J29" s="466">
        <f t="shared" si="15"/>
        <v>0</v>
      </c>
      <c r="K29" s="466">
        <f t="shared" si="15"/>
        <v>0</v>
      </c>
      <c r="L29" s="467">
        <f t="shared" si="15"/>
        <v>0</v>
      </c>
    </row>
    <row r="30" spans="1:12" ht="18.75">
      <c r="A30" s="717" t="s">
        <v>167</v>
      </c>
      <c r="B30" s="718"/>
      <c r="C30" s="718"/>
      <c r="D30" s="87" t="s">
        <v>168</v>
      </c>
      <c r="E30" s="580">
        <f t="shared" si="2"/>
        <v>0</v>
      </c>
      <c r="F30" s="580">
        <f>F31</f>
        <v>0</v>
      </c>
      <c r="G30" s="580">
        <f aca="true" t="shared" si="16" ref="G30:L31">G31</f>
        <v>0</v>
      </c>
      <c r="H30" s="580">
        <f t="shared" si="16"/>
        <v>0</v>
      </c>
      <c r="I30" s="580">
        <f t="shared" si="16"/>
        <v>0</v>
      </c>
      <c r="J30" s="466">
        <f t="shared" si="16"/>
        <v>0</v>
      </c>
      <c r="K30" s="466">
        <f t="shared" si="16"/>
        <v>0</v>
      </c>
      <c r="L30" s="467">
        <f t="shared" si="16"/>
        <v>0</v>
      </c>
    </row>
    <row r="31" spans="1:12" s="354" customFormat="1" ht="18.75">
      <c r="A31" s="725" t="s">
        <v>169</v>
      </c>
      <c r="B31" s="726"/>
      <c r="C31" s="726"/>
      <c r="D31" s="353" t="s">
        <v>170</v>
      </c>
      <c r="E31" s="580">
        <f t="shared" si="2"/>
        <v>0</v>
      </c>
      <c r="F31" s="584">
        <f>F32</f>
        <v>0</v>
      </c>
      <c r="G31" s="584">
        <f t="shared" si="16"/>
        <v>0</v>
      </c>
      <c r="H31" s="584">
        <f t="shared" si="16"/>
        <v>0</v>
      </c>
      <c r="I31" s="584">
        <f t="shared" si="16"/>
        <v>0</v>
      </c>
      <c r="J31" s="663">
        <f t="shared" si="16"/>
        <v>0</v>
      </c>
      <c r="K31" s="663">
        <f t="shared" si="16"/>
        <v>0</v>
      </c>
      <c r="L31" s="664">
        <f t="shared" si="16"/>
        <v>0</v>
      </c>
    </row>
    <row r="32" spans="1:12" ht="18.75">
      <c r="A32" s="90"/>
      <c r="B32" s="86" t="s">
        <v>171</v>
      </c>
      <c r="C32" s="87"/>
      <c r="D32" s="88" t="s">
        <v>172</v>
      </c>
      <c r="E32" s="580">
        <f t="shared" si="2"/>
        <v>0</v>
      </c>
      <c r="F32" s="580">
        <f>F352</f>
        <v>0</v>
      </c>
      <c r="G32" s="580">
        <f aca="true" t="shared" si="17" ref="G32:L32">G352</f>
        <v>0</v>
      </c>
      <c r="H32" s="580">
        <f t="shared" si="17"/>
        <v>0</v>
      </c>
      <c r="I32" s="580">
        <f t="shared" si="17"/>
        <v>0</v>
      </c>
      <c r="J32" s="466">
        <f t="shared" si="17"/>
        <v>0</v>
      </c>
      <c r="K32" s="466">
        <f t="shared" si="17"/>
        <v>0</v>
      </c>
      <c r="L32" s="467">
        <f t="shared" si="17"/>
        <v>0</v>
      </c>
    </row>
    <row r="33" spans="1:12" ht="18.75">
      <c r="A33" s="90" t="s">
        <v>173</v>
      </c>
      <c r="B33" s="86"/>
      <c r="C33" s="338"/>
      <c r="D33" s="201" t="s">
        <v>174</v>
      </c>
      <c r="E33" s="581">
        <f t="shared" si="2"/>
        <v>181501</v>
      </c>
      <c r="F33" s="581">
        <f>F34</f>
        <v>115000</v>
      </c>
      <c r="G33" s="581">
        <f aca="true" t="shared" si="18" ref="G33:L33">G34</f>
        <v>20250</v>
      </c>
      <c r="H33" s="581">
        <f t="shared" si="18"/>
        <v>28000</v>
      </c>
      <c r="I33" s="581">
        <f t="shared" si="18"/>
        <v>18251</v>
      </c>
      <c r="J33" s="511">
        <f t="shared" si="18"/>
        <v>191120.553</v>
      </c>
      <c r="K33" s="511">
        <f t="shared" si="18"/>
        <v>190576.05</v>
      </c>
      <c r="L33" s="541">
        <f t="shared" si="18"/>
        <v>189668.54499999998</v>
      </c>
    </row>
    <row r="34" spans="1:12" ht="18.75">
      <c r="A34" s="717" t="s">
        <v>175</v>
      </c>
      <c r="B34" s="718"/>
      <c r="C34" s="718"/>
      <c r="D34" s="107" t="s">
        <v>176</v>
      </c>
      <c r="E34" s="580">
        <f t="shared" si="2"/>
        <v>181501</v>
      </c>
      <c r="F34" s="580">
        <f>F35+F38+F42+F43</f>
        <v>115000</v>
      </c>
      <c r="G34" s="580">
        <f aca="true" t="shared" si="19" ref="G34:L34">G35+G38+G42+G43</f>
        <v>20250</v>
      </c>
      <c r="H34" s="580">
        <f t="shared" si="19"/>
        <v>28000</v>
      </c>
      <c r="I34" s="580">
        <f t="shared" si="19"/>
        <v>18251</v>
      </c>
      <c r="J34" s="466">
        <f t="shared" si="19"/>
        <v>191120.553</v>
      </c>
      <c r="K34" s="466">
        <f t="shared" si="19"/>
        <v>190576.05</v>
      </c>
      <c r="L34" s="467">
        <f t="shared" si="19"/>
        <v>189668.54499999998</v>
      </c>
    </row>
    <row r="35" spans="1:12" ht="26.25" customHeight="1">
      <c r="A35" s="85"/>
      <c r="B35" s="86" t="s">
        <v>177</v>
      </c>
      <c r="C35" s="87"/>
      <c r="D35" s="107" t="s">
        <v>178</v>
      </c>
      <c r="E35" s="580">
        <f t="shared" si="2"/>
        <v>150000</v>
      </c>
      <c r="F35" s="580">
        <f>F36+F37</f>
        <v>100000</v>
      </c>
      <c r="G35" s="580">
        <f aca="true" t="shared" si="20" ref="G35:L35">G36+G37</f>
        <v>14500</v>
      </c>
      <c r="H35" s="580">
        <f t="shared" si="20"/>
        <v>22500</v>
      </c>
      <c r="I35" s="580">
        <f t="shared" si="20"/>
        <v>13000</v>
      </c>
      <c r="J35" s="466">
        <f t="shared" si="20"/>
        <v>157950</v>
      </c>
      <c r="K35" s="466">
        <f t="shared" si="20"/>
        <v>157500</v>
      </c>
      <c r="L35" s="467">
        <f t="shared" si="20"/>
        <v>156750</v>
      </c>
    </row>
    <row r="36" spans="1:12" ht="23.25" customHeight="1">
      <c r="A36" s="85"/>
      <c r="B36" s="86"/>
      <c r="C36" s="87" t="s">
        <v>179</v>
      </c>
      <c r="D36" s="107" t="s">
        <v>180</v>
      </c>
      <c r="E36" s="580">
        <f t="shared" si="2"/>
        <v>36000</v>
      </c>
      <c r="F36" s="580">
        <f>F356</f>
        <v>24000</v>
      </c>
      <c r="G36" s="580">
        <f aca="true" t="shared" si="21" ref="G36:L37">G356</f>
        <v>5500</v>
      </c>
      <c r="H36" s="580">
        <f t="shared" si="21"/>
        <v>3500</v>
      </c>
      <c r="I36" s="580">
        <f t="shared" si="21"/>
        <v>3000</v>
      </c>
      <c r="J36" s="466">
        <f t="shared" si="21"/>
        <v>37908</v>
      </c>
      <c r="K36" s="466">
        <f t="shared" si="21"/>
        <v>37800</v>
      </c>
      <c r="L36" s="467">
        <f t="shared" si="21"/>
        <v>37620</v>
      </c>
    </row>
    <row r="37" spans="1:12" ht="18" customHeight="1">
      <c r="A37" s="85"/>
      <c r="B37" s="86"/>
      <c r="C37" s="87" t="s">
        <v>182</v>
      </c>
      <c r="D37" s="107" t="s">
        <v>183</v>
      </c>
      <c r="E37" s="580">
        <f t="shared" si="2"/>
        <v>114000</v>
      </c>
      <c r="F37" s="580">
        <f>F357</f>
        <v>76000</v>
      </c>
      <c r="G37" s="580">
        <f t="shared" si="21"/>
        <v>9000</v>
      </c>
      <c r="H37" s="580">
        <f t="shared" si="21"/>
        <v>19000</v>
      </c>
      <c r="I37" s="580">
        <f t="shared" si="21"/>
        <v>10000</v>
      </c>
      <c r="J37" s="466">
        <f t="shared" si="21"/>
        <v>120042</v>
      </c>
      <c r="K37" s="466">
        <f t="shared" si="21"/>
        <v>119700</v>
      </c>
      <c r="L37" s="467">
        <f t="shared" si="21"/>
        <v>119130</v>
      </c>
    </row>
    <row r="38" spans="1:12" ht="25.5" customHeight="1">
      <c r="A38" s="85"/>
      <c r="B38" s="86" t="s">
        <v>184</v>
      </c>
      <c r="C38" s="355"/>
      <c r="D38" s="107" t="s">
        <v>185</v>
      </c>
      <c r="E38" s="580">
        <f t="shared" si="2"/>
        <v>16001</v>
      </c>
      <c r="F38" s="580">
        <f>F39+F40+F41</f>
        <v>9500</v>
      </c>
      <c r="G38" s="580">
        <f aca="true" t="shared" si="22" ref="G38:L38">G39+G40+G41</f>
        <v>1900</v>
      </c>
      <c r="H38" s="580">
        <f t="shared" si="22"/>
        <v>2150</v>
      </c>
      <c r="I38" s="580">
        <f t="shared" si="22"/>
        <v>2451</v>
      </c>
      <c r="J38" s="466">
        <f t="shared" si="22"/>
        <v>16849.053</v>
      </c>
      <c r="K38" s="466">
        <f t="shared" si="22"/>
        <v>16801.05</v>
      </c>
      <c r="L38" s="467">
        <f t="shared" si="22"/>
        <v>16721.045</v>
      </c>
    </row>
    <row r="39" spans="1:12" ht="18.75">
      <c r="A39" s="85"/>
      <c r="B39" s="86"/>
      <c r="C39" s="87" t="s">
        <v>186</v>
      </c>
      <c r="D39" s="107" t="s">
        <v>187</v>
      </c>
      <c r="E39" s="580">
        <f t="shared" si="2"/>
        <v>4500</v>
      </c>
      <c r="F39" s="580">
        <f>F359</f>
        <v>2500</v>
      </c>
      <c r="G39" s="580">
        <f aca="true" t="shared" si="23" ref="G39:L39">G359</f>
        <v>700</v>
      </c>
      <c r="H39" s="580">
        <f t="shared" si="23"/>
        <v>450</v>
      </c>
      <c r="I39" s="580">
        <f t="shared" si="23"/>
        <v>850</v>
      </c>
      <c r="J39" s="466">
        <f t="shared" si="23"/>
        <v>4738.5</v>
      </c>
      <c r="K39" s="466">
        <f t="shared" si="23"/>
        <v>4725</v>
      </c>
      <c r="L39" s="467">
        <f t="shared" si="23"/>
        <v>4702.5</v>
      </c>
    </row>
    <row r="40" spans="1:12" ht="18.75">
      <c r="A40" s="85"/>
      <c r="B40" s="86"/>
      <c r="C40" s="87" t="s">
        <v>188</v>
      </c>
      <c r="D40" s="107" t="s">
        <v>189</v>
      </c>
      <c r="E40" s="580">
        <f t="shared" si="2"/>
        <v>11500</v>
      </c>
      <c r="F40" s="580">
        <f aca="true" t="shared" si="24" ref="F40:L40">F360</f>
        <v>7000</v>
      </c>
      <c r="G40" s="580">
        <f t="shared" si="24"/>
        <v>1200</v>
      </c>
      <c r="H40" s="580">
        <f t="shared" si="24"/>
        <v>1700</v>
      </c>
      <c r="I40" s="580">
        <f t="shared" si="24"/>
        <v>1600</v>
      </c>
      <c r="J40" s="466">
        <f t="shared" si="24"/>
        <v>12109.5</v>
      </c>
      <c r="K40" s="466">
        <f t="shared" si="24"/>
        <v>12075</v>
      </c>
      <c r="L40" s="467">
        <f t="shared" si="24"/>
        <v>12017.5</v>
      </c>
    </row>
    <row r="41" spans="1:12" ht="30.75" customHeight="1">
      <c r="A41" s="85"/>
      <c r="B41" s="86"/>
      <c r="C41" s="91" t="s">
        <v>190</v>
      </c>
      <c r="D41" s="107" t="s">
        <v>191</v>
      </c>
      <c r="E41" s="580">
        <f t="shared" si="2"/>
        <v>1</v>
      </c>
      <c r="F41" s="580">
        <f aca="true" t="shared" si="25" ref="F41:L41">F361</f>
        <v>0</v>
      </c>
      <c r="G41" s="580">
        <f t="shared" si="25"/>
        <v>0</v>
      </c>
      <c r="H41" s="580">
        <f t="shared" si="25"/>
        <v>0</v>
      </c>
      <c r="I41" s="580">
        <f t="shared" si="25"/>
        <v>1</v>
      </c>
      <c r="J41" s="466">
        <f t="shared" si="25"/>
        <v>1.053</v>
      </c>
      <c r="K41" s="466">
        <f t="shared" si="25"/>
        <v>1.05</v>
      </c>
      <c r="L41" s="467">
        <f t="shared" si="25"/>
        <v>1.045</v>
      </c>
    </row>
    <row r="42" spans="1:12" ht="24.75" customHeight="1">
      <c r="A42" s="85"/>
      <c r="B42" s="86" t="s">
        <v>192</v>
      </c>
      <c r="C42" s="87"/>
      <c r="D42" s="107" t="s">
        <v>193</v>
      </c>
      <c r="E42" s="580">
        <f t="shared" si="2"/>
        <v>13000</v>
      </c>
      <c r="F42" s="580">
        <f aca="true" t="shared" si="26" ref="F42:L42">F362</f>
        <v>4000</v>
      </c>
      <c r="G42" s="580">
        <f t="shared" si="26"/>
        <v>3500</v>
      </c>
      <c r="H42" s="580">
        <f t="shared" si="26"/>
        <v>3000</v>
      </c>
      <c r="I42" s="580">
        <f t="shared" si="26"/>
        <v>2500</v>
      </c>
      <c r="J42" s="466">
        <f t="shared" si="26"/>
        <v>13689</v>
      </c>
      <c r="K42" s="466">
        <f t="shared" si="26"/>
        <v>13650</v>
      </c>
      <c r="L42" s="467">
        <f t="shared" si="26"/>
        <v>13585</v>
      </c>
    </row>
    <row r="43" spans="1:12" ht="18.75">
      <c r="A43" s="85"/>
      <c r="B43" s="86" t="s">
        <v>194</v>
      </c>
      <c r="C43" s="87"/>
      <c r="D43" s="107" t="s">
        <v>195</v>
      </c>
      <c r="E43" s="580">
        <f t="shared" si="2"/>
        <v>2500</v>
      </c>
      <c r="F43" s="580">
        <f aca="true" t="shared" si="27" ref="F43:L43">F363</f>
        <v>1500</v>
      </c>
      <c r="G43" s="580">
        <f t="shared" si="27"/>
        <v>350</v>
      </c>
      <c r="H43" s="580">
        <f t="shared" si="27"/>
        <v>350</v>
      </c>
      <c r="I43" s="580">
        <f t="shared" si="27"/>
        <v>300</v>
      </c>
      <c r="J43" s="466">
        <f t="shared" si="27"/>
        <v>2632.5</v>
      </c>
      <c r="K43" s="466">
        <f t="shared" si="27"/>
        <v>2625</v>
      </c>
      <c r="L43" s="467">
        <f t="shared" si="27"/>
        <v>2612.5</v>
      </c>
    </row>
    <row r="44" spans="1:12" ht="18.75">
      <c r="A44" s="717" t="s">
        <v>196</v>
      </c>
      <c r="B44" s="718"/>
      <c r="C44" s="718"/>
      <c r="D44" s="201" t="s">
        <v>197</v>
      </c>
      <c r="E44" s="581">
        <f t="shared" si="2"/>
        <v>237180</v>
      </c>
      <c r="F44" s="581">
        <f>F45+F51+F53+F56</f>
        <v>69014</v>
      </c>
      <c r="G44" s="581">
        <f aca="true" t="shared" si="28" ref="G44:L44">G45+G51+G53+G56</f>
        <v>53273</v>
      </c>
      <c r="H44" s="581">
        <f t="shared" si="28"/>
        <v>51659</v>
      </c>
      <c r="I44" s="581">
        <f t="shared" si="28"/>
        <v>63234</v>
      </c>
      <c r="J44" s="511">
        <f t="shared" si="28"/>
        <v>249750.53999999998</v>
      </c>
      <c r="K44" s="511">
        <f t="shared" si="28"/>
        <v>249039</v>
      </c>
      <c r="L44" s="541">
        <f t="shared" si="28"/>
        <v>247853.09999999998</v>
      </c>
    </row>
    <row r="45" spans="1:12" ht="18.75">
      <c r="A45" s="719" t="s">
        <v>198</v>
      </c>
      <c r="B45" s="720"/>
      <c r="C45" s="720"/>
      <c r="D45" s="107" t="s">
        <v>199</v>
      </c>
      <c r="E45" s="580">
        <f t="shared" si="2"/>
        <v>188822</v>
      </c>
      <c r="F45" s="580">
        <f>F46+F47+F48+F49+F50</f>
        <v>45275</v>
      </c>
      <c r="G45" s="580">
        <f aca="true" t="shared" si="29" ref="G45:L45">G46+G47+G48+G49+G50</f>
        <v>43832</v>
      </c>
      <c r="H45" s="580">
        <f t="shared" si="29"/>
        <v>44923</v>
      </c>
      <c r="I45" s="580">
        <f t="shared" si="29"/>
        <v>54792</v>
      </c>
      <c r="J45" s="466">
        <f t="shared" si="29"/>
        <v>198829.566</v>
      </c>
      <c r="K45" s="466">
        <f t="shared" si="29"/>
        <v>198263.1</v>
      </c>
      <c r="L45" s="467">
        <f t="shared" si="29"/>
        <v>197318.99</v>
      </c>
    </row>
    <row r="46" spans="1:12" ht="41.25" customHeight="1">
      <c r="A46" s="85"/>
      <c r="B46" s="727" t="s">
        <v>200</v>
      </c>
      <c r="C46" s="727"/>
      <c r="D46" s="107" t="s">
        <v>201</v>
      </c>
      <c r="E46" s="580">
        <f t="shared" si="2"/>
        <v>0</v>
      </c>
      <c r="F46" s="580">
        <f>F366</f>
        <v>0</v>
      </c>
      <c r="G46" s="580">
        <f aca="true" t="shared" si="30" ref="G46:L46">G366</f>
        <v>0</v>
      </c>
      <c r="H46" s="580">
        <f t="shared" si="30"/>
        <v>0</v>
      </c>
      <c r="I46" s="580">
        <f t="shared" si="30"/>
        <v>0</v>
      </c>
      <c r="J46" s="466">
        <f t="shared" si="30"/>
        <v>0</v>
      </c>
      <c r="K46" s="466">
        <f t="shared" si="30"/>
        <v>0</v>
      </c>
      <c r="L46" s="467">
        <f t="shared" si="30"/>
        <v>0</v>
      </c>
    </row>
    <row r="47" spans="1:12" ht="51" customHeight="1">
      <c r="A47" s="85"/>
      <c r="B47" s="727" t="s">
        <v>202</v>
      </c>
      <c r="C47" s="727"/>
      <c r="D47" s="107" t="s">
        <v>203</v>
      </c>
      <c r="E47" s="580">
        <f t="shared" si="2"/>
        <v>158820</v>
      </c>
      <c r="F47" s="580">
        <f aca="true" t="shared" si="31" ref="F47:L47">F367</f>
        <v>33844</v>
      </c>
      <c r="G47" s="580">
        <f t="shared" si="31"/>
        <v>36095</v>
      </c>
      <c r="H47" s="580">
        <f t="shared" si="31"/>
        <v>39765</v>
      </c>
      <c r="I47" s="580">
        <f t="shared" si="31"/>
        <v>49116</v>
      </c>
      <c r="J47" s="466">
        <f t="shared" si="31"/>
        <v>167237.46</v>
      </c>
      <c r="K47" s="466">
        <f t="shared" si="31"/>
        <v>166761</v>
      </c>
      <c r="L47" s="467">
        <f t="shared" si="31"/>
        <v>165966.9</v>
      </c>
    </row>
    <row r="48" spans="1:12" ht="24" customHeight="1">
      <c r="A48" s="333"/>
      <c r="B48" s="334" t="s">
        <v>204</v>
      </c>
      <c r="C48" s="334"/>
      <c r="D48" s="356" t="s">
        <v>205</v>
      </c>
      <c r="E48" s="580">
        <f t="shared" si="2"/>
        <v>0</v>
      </c>
      <c r="F48" s="580">
        <f aca="true" t="shared" si="32" ref="F48:L48">F368</f>
        <v>0</v>
      </c>
      <c r="G48" s="580">
        <f t="shared" si="32"/>
        <v>0</v>
      </c>
      <c r="H48" s="580">
        <f t="shared" si="32"/>
        <v>0</v>
      </c>
      <c r="I48" s="580">
        <f t="shared" si="32"/>
        <v>0</v>
      </c>
      <c r="J48" s="466">
        <f t="shared" si="32"/>
        <v>0</v>
      </c>
      <c r="K48" s="466">
        <f t="shared" si="32"/>
        <v>0</v>
      </c>
      <c r="L48" s="467">
        <f t="shared" si="32"/>
        <v>0</v>
      </c>
    </row>
    <row r="49" spans="1:12" ht="27.75" customHeight="1">
      <c r="A49" s="85"/>
      <c r="B49" s="728" t="s">
        <v>206</v>
      </c>
      <c r="C49" s="728"/>
      <c r="D49" s="107" t="s">
        <v>207</v>
      </c>
      <c r="E49" s="580">
        <f t="shared" si="2"/>
        <v>0</v>
      </c>
      <c r="F49" s="580">
        <f aca="true" t="shared" si="33" ref="F49:L49">F369</f>
        <v>0</v>
      </c>
      <c r="G49" s="580">
        <f t="shared" si="33"/>
        <v>0</v>
      </c>
      <c r="H49" s="580">
        <f t="shared" si="33"/>
        <v>0</v>
      </c>
      <c r="I49" s="580">
        <f t="shared" si="33"/>
        <v>0</v>
      </c>
      <c r="J49" s="466">
        <f t="shared" si="33"/>
        <v>0</v>
      </c>
      <c r="K49" s="466">
        <f t="shared" si="33"/>
        <v>0</v>
      </c>
      <c r="L49" s="467">
        <f t="shared" si="33"/>
        <v>0</v>
      </c>
    </row>
    <row r="50" spans="1:12" ht="44.25" customHeight="1">
      <c r="A50" s="85"/>
      <c r="B50" s="729" t="s">
        <v>208</v>
      </c>
      <c r="C50" s="730"/>
      <c r="D50" s="357" t="s">
        <v>1726</v>
      </c>
      <c r="E50" s="580">
        <f t="shared" si="2"/>
        <v>30002</v>
      </c>
      <c r="F50" s="580">
        <f aca="true" t="shared" si="34" ref="F50:L50">F370</f>
        <v>11431</v>
      </c>
      <c r="G50" s="580">
        <f t="shared" si="34"/>
        <v>7737</v>
      </c>
      <c r="H50" s="580">
        <f t="shared" si="34"/>
        <v>5158</v>
      </c>
      <c r="I50" s="580">
        <f t="shared" si="34"/>
        <v>5676</v>
      </c>
      <c r="J50" s="466">
        <f t="shared" si="34"/>
        <v>31592.106</v>
      </c>
      <c r="K50" s="466">
        <f t="shared" si="34"/>
        <v>31502.1</v>
      </c>
      <c r="L50" s="467">
        <f t="shared" si="34"/>
        <v>31352.09</v>
      </c>
    </row>
    <row r="51" spans="1:12" ht="25.5" customHeight="1">
      <c r="A51" s="90" t="s">
        <v>209</v>
      </c>
      <c r="B51" s="87"/>
      <c r="C51" s="358"/>
      <c r="D51" s="88" t="s">
        <v>210</v>
      </c>
      <c r="E51" s="580">
        <f t="shared" si="2"/>
        <v>8</v>
      </c>
      <c r="F51" s="580">
        <f>F52</f>
        <v>4</v>
      </c>
      <c r="G51" s="580">
        <f aca="true" t="shared" si="35" ref="G51:L51">G52</f>
        <v>1</v>
      </c>
      <c r="H51" s="580">
        <f t="shared" si="35"/>
        <v>1</v>
      </c>
      <c r="I51" s="580">
        <f t="shared" si="35"/>
        <v>2</v>
      </c>
      <c r="J51" s="466">
        <f t="shared" si="35"/>
        <v>8.424</v>
      </c>
      <c r="K51" s="466">
        <f t="shared" si="35"/>
        <v>8.4</v>
      </c>
      <c r="L51" s="467">
        <f t="shared" si="35"/>
        <v>8.36</v>
      </c>
    </row>
    <row r="52" spans="1:12" ht="27" customHeight="1">
      <c r="A52" s="225"/>
      <c r="B52" s="86" t="s">
        <v>211</v>
      </c>
      <c r="C52" s="87"/>
      <c r="D52" s="359" t="s">
        <v>212</v>
      </c>
      <c r="E52" s="580">
        <f t="shared" si="2"/>
        <v>8</v>
      </c>
      <c r="F52" s="580">
        <f>F372</f>
        <v>4</v>
      </c>
      <c r="G52" s="580">
        <f aca="true" t="shared" si="36" ref="G52:L52">G372</f>
        <v>1</v>
      </c>
      <c r="H52" s="580">
        <f t="shared" si="36"/>
        <v>1</v>
      </c>
      <c r="I52" s="580">
        <f t="shared" si="36"/>
        <v>2</v>
      </c>
      <c r="J52" s="466">
        <f t="shared" si="36"/>
        <v>8.424</v>
      </c>
      <c r="K52" s="466">
        <f t="shared" si="36"/>
        <v>8.4</v>
      </c>
      <c r="L52" s="467">
        <f t="shared" si="36"/>
        <v>8.36</v>
      </c>
    </row>
    <row r="53" spans="1:12" ht="18" customHeight="1">
      <c r="A53" s="85" t="s">
        <v>213</v>
      </c>
      <c r="B53" s="87"/>
      <c r="C53" s="338"/>
      <c r="D53" s="88" t="s">
        <v>214</v>
      </c>
      <c r="E53" s="580">
        <f t="shared" si="2"/>
        <v>850</v>
      </c>
      <c r="F53" s="580">
        <f>F54+F55</f>
        <v>235</v>
      </c>
      <c r="G53" s="580">
        <f aca="true" t="shared" si="37" ref="G53:L53">G54+G55</f>
        <v>240</v>
      </c>
      <c r="H53" s="580">
        <f t="shared" si="37"/>
        <v>235</v>
      </c>
      <c r="I53" s="580">
        <f t="shared" si="37"/>
        <v>140</v>
      </c>
      <c r="J53" s="466">
        <f t="shared" si="37"/>
        <v>895.05</v>
      </c>
      <c r="K53" s="466">
        <f t="shared" si="37"/>
        <v>892.5</v>
      </c>
      <c r="L53" s="467">
        <f t="shared" si="37"/>
        <v>888.25</v>
      </c>
    </row>
    <row r="54" spans="1:12" ht="24.75" customHeight="1">
      <c r="A54" s="85"/>
      <c r="B54" s="86" t="s">
        <v>215</v>
      </c>
      <c r="C54" s="87"/>
      <c r="D54" s="88" t="s">
        <v>216</v>
      </c>
      <c r="E54" s="580">
        <f t="shared" si="2"/>
        <v>850</v>
      </c>
      <c r="F54" s="580">
        <f>F374</f>
        <v>235</v>
      </c>
      <c r="G54" s="580">
        <f aca="true" t="shared" si="38" ref="G54:L55">G374</f>
        <v>240</v>
      </c>
      <c r="H54" s="580">
        <f t="shared" si="38"/>
        <v>235</v>
      </c>
      <c r="I54" s="580">
        <f t="shared" si="38"/>
        <v>140</v>
      </c>
      <c r="J54" s="466">
        <f t="shared" si="38"/>
        <v>895.05</v>
      </c>
      <c r="K54" s="466">
        <f t="shared" si="38"/>
        <v>892.5</v>
      </c>
      <c r="L54" s="467">
        <f t="shared" si="38"/>
        <v>888.25</v>
      </c>
    </row>
    <row r="55" spans="1:12" ht="23.25" customHeight="1">
      <c r="A55" s="85"/>
      <c r="B55" s="101" t="s">
        <v>217</v>
      </c>
      <c r="C55" s="87"/>
      <c r="D55" s="88" t="s">
        <v>218</v>
      </c>
      <c r="E55" s="580">
        <f t="shared" si="2"/>
        <v>0</v>
      </c>
      <c r="F55" s="580">
        <f>F375</f>
        <v>0</v>
      </c>
      <c r="G55" s="580">
        <f t="shared" si="38"/>
        <v>0</v>
      </c>
      <c r="H55" s="580">
        <f t="shared" si="38"/>
        <v>0</v>
      </c>
      <c r="I55" s="580">
        <f t="shared" si="38"/>
        <v>0</v>
      </c>
      <c r="J55" s="466">
        <f t="shared" si="38"/>
        <v>0</v>
      </c>
      <c r="K55" s="466">
        <f t="shared" si="38"/>
        <v>0</v>
      </c>
      <c r="L55" s="467">
        <f t="shared" si="38"/>
        <v>0</v>
      </c>
    </row>
    <row r="56" spans="1:12" ht="46.5" customHeight="1">
      <c r="A56" s="719" t="s">
        <v>219</v>
      </c>
      <c r="B56" s="720"/>
      <c r="C56" s="720"/>
      <c r="D56" s="88" t="s">
        <v>220</v>
      </c>
      <c r="E56" s="580">
        <f t="shared" si="2"/>
        <v>47500</v>
      </c>
      <c r="F56" s="580">
        <f>F57+F60+F61</f>
        <v>23500</v>
      </c>
      <c r="G56" s="580">
        <f aca="true" t="shared" si="39" ref="G56:L56">G57+G60+G61</f>
        <v>9200</v>
      </c>
      <c r="H56" s="580">
        <f t="shared" si="39"/>
        <v>6500</v>
      </c>
      <c r="I56" s="580">
        <f t="shared" si="39"/>
        <v>8300</v>
      </c>
      <c r="J56" s="466">
        <f t="shared" si="39"/>
        <v>50017.5</v>
      </c>
      <c r="K56" s="466">
        <f t="shared" si="39"/>
        <v>49875</v>
      </c>
      <c r="L56" s="467">
        <f t="shared" si="39"/>
        <v>49637.5</v>
      </c>
    </row>
    <row r="57" spans="1:12" ht="18.75">
      <c r="A57" s="85"/>
      <c r="B57" s="86" t="s">
        <v>221</v>
      </c>
      <c r="C57" s="355"/>
      <c r="D57" s="88" t="s">
        <v>222</v>
      </c>
      <c r="E57" s="580">
        <f t="shared" si="2"/>
        <v>37500</v>
      </c>
      <c r="F57" s="580">
        <f>F58+F59</f>
        <v>21000</v>
      </c>
      <c r="G57" s="580">
        <f aca="true" t="shared" si="40" ref="G57:L57">G58+G59</f>
        <v>6700</v>
      </c>
      <c r="H57" s="580">
        <f t="shared" si="40"/>
        <v>4000</v>
      </c>
      <c r="I57" s="580">
        <f t="shared" si="40"/>
        <v>5800</v>
      </c>
      <c r="J57" s="466">
        <f t="shared" si="40"/>
        <v>39487.5</v>
      </c>
      <c r="K57" s="466">
        <f t="shared" si="40"/>
        <v>39375</v>
      </c>
      <c r="L57" s="467">
        <f t="shared" si="40"/>
        <v>39187.5</v>
      </c>
    </row>
    <row r="58" spans="1:12" ht="18.75">
      <c r="A58" s="85"/>
      <c r="B58" s="360"/>
      <c r="C58" s="87" t="s">
        <v>223</v>
      </c>
      <c r="D58" s="88" t="s">
        <v>224</v>
      </c>
      <c r="E58" s="580">
        <f t="shared" si="2"/>
        <v>22500</v>
      </c>
      <c r="F58" s="580">
        <f>F378</f>
        <v>13500</v>
      </c>
      <c r="G58" s="580">
        <f aca="true" t="shared" si="41" ref="G58:L58">G378</f>
        <v>3500</v>
      </c>
      <c r="H58" s="580">
        <f t="shared" si="41"/>
        <v>2500</v>
      </c>
      <c r="I58" s="580">
        <f t="shared" si="41"/>
        <v>3000</v>
      </c>
      <c r="J58" s="466">
        <f t="shared" si="41"/>
        <v>23692.5</v>
      </c>
      <c r="K58" s="466">
        <f t="shared" si="41"/>
        <v>23625</v>
      </c>
      <c r="L58" s="467">
        <f t="shared" si="41"/>
        <v>23512.5</v>
      </c>
    </row>
    <row r="59" spans="1:12" ht="18.75">
      <c r="A59" s="85"/>
      <c r="B59" s="360"/>
      <c r="C59" s="87" t="s">
        <v>225</v>
      </c>
      <c r="D59" s="88" t="s">
        <v>226</v>
      </c>
      <c r="E59" s="580">
        <f t="shared" si="2"/>
        <v>15000</v>
      </c>
      <c r="F59" s="580">
        <f aca="true" t="shared" si="42" ref="F59:L59">F379</f>
        <v>7500</v>
      </c>
      <c r="G59" s="580">
        <f t="shared" si="42"/>
        <v>3200</v>
      </c>
      <c r="H59" s="580">
        <f t="shared" si="42"/>
        <v>1500</v>
      </c>
      <c r="I59" s="580">
        <f t="shared" si="42"/>
        <v>2800</v>
      </c>
      <c r="J59" s="466">
        <f t="shared" si="42"/>
        <v>15795</v>
      </c>
      <c r="K59" s="466">
        <f t="shared" si="42"/>
        <v>15750</v>
      </c>
      <c r="L59" s="467">
        <f t="shared" si="42"/>
        <v>15675</v>
      </c>
    </row>
    <row r="60" spans="1:12" ht="26.25" customHeight="1">
      <c r="A60" s="85"/>
      <c r="B60" s="86" t="s">
        <v>227</v>
      </c>
      <c r="C60" s="87"/>
      <c r="D60" s="88" t="s">
        <v>228</v>
      </c>
      <c r="E60" s="580">
        <f t="shared" si="2"/>
        <v>10000</v>
      </c>
      <c r="F60" s="580">
        <f aca="true" t="shared" si="43" ref="F60:L60">F380</f>
        <v>2500</v>
      </c>
      <c r="G60" s="580">
        <f t="shared" si="43"/>
        <v>2500</v>
      </c>
      <c r="H60" s="580">
        <f t="shared" si="43"/>
        <v>2500</v>
      </c>
      <c r="I60" s="580">
        <f t="shared" si="43"/>
        <v>2500</v>
      </c>
      <c r="J60" s="466">
        <f t="shared" si="43"/>
        <v>10530</v>
      </c>
      <c r="K60" s="466">
        <f t="shared" si="43"/>
        <v>10500</v>
      </c>
      <c r="L60" s="467">
        <f t="shared" si="43"/>
        <v>10450</v>
      </c>
    </row>
    <row r="61" spans="1:12" ht="18.75">
      <c r="A61" s="85"/>
      <c r="B61" s="722" t="s">
        <v>229</v>
      </c>
      <c r="C61" s="722"/>
      <c r="D61" s="88" t="s">
        <v>230</v>
      </c>
      <c r="E61" s="580">
        <f t="shared" si="2"/>
        <v>0</v>
      </c>
      <c r="F61" s="580">
        <f aca="true" t="shared" si="44" ref="F61:L61">F381</f>
        <v>0</v>
      </c>
      <c r="G61" s="580">
        <f t="shared" si="44"/>
        <v>0</v>
      </c>
      <c r="H61" s="580">
        <f t="shared" si="44"/>
        <v>0</v>
      </c>
      <c r="I61" s="580">
        <f t="shared" si="44"/>
        <v>0</v>
      </c>
      <c r="J61" s="466">
        <f t="shared" si="44"/>
        <v>0</v>
      </c>
      <c r="K61" s="466">
        <f t="shared" si="44"/>
        <v>0</v>
      </c>
      <c r="L61" s="467">
        <f t="shared" si="44"/>
        <v>0</v>
      </c>
    </row>
    <row r="62" spans="1:12" ht="18.75">
      <c r="A62" s="85" t="s">
        <v>231</v>
      </c>
      <c r="B62" s="101"/>
      <c r="C62" s="338"/>
      <c r="D62" s="201" t="s">
        <v>232</v>
      </c>
      <c r="E62" s="581">
        <f t="shared" si="2"/>
        <v>33960</v>
      </c>
      <c r="F62" s="581">
        <f>F63</f>
        <v>20960</v>
      </c>
      <c r="G62" s="581">
        <f aca="true" t="shared" si="45" ref="G62:L63">G63</f>
        <v>5000</v>
      </c>
      <c r="H62" s="581">
        <f t="shared" si="45"/>
        <v>4500</v>
      </c>
      <c r="I62" s="581">
        <f t="shared" si="45"/>
        <v>3500</v>
      </c>
      <c r="J62" s="511">
        <f t="shared" si="45"/>
        <v>35759.88</v>
      </c>
      <c r="K62" s="511">
        <f t="shared" si="45"/>
        <v>35658</v>
      </c>
      <c r="L62" s="541">
        <f t="shared" si="45"/>
        <v>35488.2</v>
      </c>
    </row>
    <row r="63" spans="1:12" ht="18" customHeight="1">
      <c r="A63" s="85" t="s">
        <v>233</v>
      </c>
      <c r="B63" s="87"/>
      <c r="C63" s="338"/>
      <c r="D63" s="88" t="s">
        <v>234</v>
      </c>
      <c r="E63" s="580">
        <f t="shared" si="2"/>
        <v>33960</v>
      </c>
      <c r="F63" s="580">
        <f>F64</f>
        <v>20960</v>
      </c>
      <c r="G63" s="580">
        <f t="shared" si="45"/>
        <v>5000</v>
      </c>
      <c r="H63" s="580">
        <f t="shared" si="45"/>
        <v>4500</v>
      </c>
      <c r="I63" s="580">
        <f t="shared" si="45"/>
        <v>3500</v>
      </c>
      <c r="J63" s="466">
        <f t="shared" si="45"/>
        <v>35759.88</v>
      </c>
      <c r="K63" s="466">
        <f t="shared" si="45"/>
        <v>35658</v>
      </c>
      <c r="L63" s="467">
        <f t="shared" si="45"/>
        <v>35488.2</v>
      </c>
    </row>
    <row r="64" spans="1:12" ht="18" customHeight="1">
      <c r="A64" s="85"/>
      <c r="B64" s="101" t="s">
        <v>235</v>
      </c>
      <c r="C64" s="87"/>
      <c r="D64" s="88" t="s">
        <v>236</v>
      </c>
      <c r="E64" s="580">
        <f t="shared" si="2"/>
        <v>33960</v>
      </c>
      <c r="F64" s="580">
        <f>F384</f>
        <v>20960</v>
      </c>
      <c r="G64" s="580">
        <f aca="true" t="shared" si="46" ref="G64:L64">G384</f>
        <v>5000</v>
      </c>
      <c r="H64" s="580">
        <f t="shared" si="46"/>
        <v>4500</v>
      </c>
      <c r="I64" s="580">
        <f t="shared" si="46"/>
        <v>3500</v>
      </c>
      <c r="J64" s="466">
        <f t="shared" si="46"/>
        <v>35759.88</v>
      </c>
      <c r="K64" s="466">
        <f t="shared" si="46"/>
        <v>35658</v>
      </c>
      <c r="L64" s="467">
        <f t="shared" si="46"/>
        <v>35488.2</v>
      </c>
    </row>
    <row r="65" spans="1:12" ht="27" customHeight="1">
      <c r="A65" s="90" t="s">
        <v>237</v>
      </c>
      <c r="B65" s="361"/>
      <c r="C65" s="86"/>
      <c r="D65" s="625" t="s">
        <v>238</v>
      </c>
      <c r="E65" s="581">
        <f t="shared" si="2"/>
        <v>21902</v>
      </c>
      <c r="F65" s="581">
        <f>F66+F78</f>
        <v>7017</v>
      </c>
      <c r="G65" s="581">
        <f aca="true" t="shared" si="47" ref="G65:L65">G66+G78</f>
        <v>5385</v>
      </c>
      <c r="H65" s="581">
        <f t="shared" si="47"/>
        <v>4980</v>
      </c>
      <c r="I65" s="581">
        <f t="shared" si="47"/>
        <v>4520</v>
      </c>
      <c r="J65" s="511">
        <f t="shared" si="47"/>
        <v>23052.276</v>
      </c>
      <c r="K65" s="511">
        <f t="shared" si="47"/>
        <v>22986.6</v>
      </c>
      <c r="L65" s="541">
        <f t="shared" si="47"/>
        <v>22877.14</v>
      </c>
    </row>
    <row r="66" spans="1:12" ht="24" customHeight="1">
      <c r="A66" s="90" t="s">
        <v>239</v>
      </c>
      <c r="B66" s="86"/>
      <c r="C66" s="338"/>
      <c r="D66" s="201" t="s">
        <v>240</v>
      </c>
      <c r="E66" s="581">
        <f t="shared" si="2"/>
        <v>2000</v>
      </c>
      <c r="F66" s="581">
        <f>F67+F76</f>
        <v>610</v>
      </c>
      <c r="G66" s="581">
        <f aca="true" t="shared" si="48" ref="G66:L66">G67+G76</f>
        <v>500</v>
      </c>
      <c r="H66" s="581">
        <f t="shared" si="48"/>
        <v>500</v>
      </c>
      <c r="I66" s="581">
        <f t="shared" si="48"/>
        <v>390</v>
      </c>
      <c r="J66" s="511">
        <f t="shared" si="48"/>
        <v>2095.47</v>
      </c>
      <c r="K66" s="511">
        <f t="shared" si="48"/>
        <v>2089.5</v>
      </c>
      <c r="L66" s="541">
        <f t="shared" si="48"/>
        <v>2079.55</v>
      </c>
    </row>
    <row r="67" spans="1:12" ht="27" customHeight="1">
      <c r="A67" s="90" t="s">
        <v>241</v>
      </c>
      <c r="B67" s="87"/>
      <c r="C67" s="338"/>
      <c r="D67" s="88" t="s">
        <v>242</v>
      </c>
      <c r="E67" s="580">
        <f t="shared" si="2"/>
        <v>1990</v>
      </c>
      <c r="F67" s="580">
        <f>F68+F69+F72+F75</f>
        <v>600</v>
      </c>
      <c r="G67" s="580">
        <f aca="true" t="shared" si="49" ref="G67:L67">G68+G69+G72+G75</f>
        <v>500</v>
      </c>
      <c r="H67" s="580">
        <f t="shared" si="49"/>
        <v>500</v>
      </c>
      <c r="I67" s="580">
        <f t="shared" si="49"/>
        <v>390</v>
      </c>
      <c r="J67" s="466">
        <f t="shared" si="49"/>
        <v>2095.47</v>
      </c>
      <c r="K67" s="466">
        <f t="shared" si="49"/>
        <v>2089.5</v>
      </c>
      <c r="L67" s="467">
        <f t="shared" si="49"/>
        <v>2079.55</v>
      </c>
    </row>
    <row r="68" spans="1:12" ht="18" customHeight="1">
      <c r="A68" s="85"/>
      <c r="B68" s="86" t="s">
        <v>243</v>
      </c>
      <c r="C68" s="355"/>
      <c r="D68" s="88" t="s">
        <v>244</v>
      </c>
      <c r="E68" s="580">
        <f t="shared" si="2"/>
        <v>0</v>
      </c>
      <c r="F68" s="580">
        <f>F388</f>
        <v>0</v>
      </c>
      <c r="G68" s="580">
        <f aca="true" t="shared" si="50" ref="G68:L68">G388</f>
        <v>0</v>
      </c>
      <c r="H68" s="580">
        <f t="shared" si="50"/>
        <v>0</v>
      </c>
      <c r="I68" s="580">
        <f t="shared" si="50"/>
        <v>0</v>
      </c>
      <c r="J68" s="466">
        <f t="shared" si="50"/>
        <v>0</v>
      </c>
      <c r="K68" s="466">
        <f t="shared" si="50"/>
        <v>0</v>
      </c>
      <c r="L68" s="467">
        <f t="shared" si="50"/>
        <v>0</v>
      </c>
    </row>
    <row r="69" spans="1:12" ht="18" customHeight="1">
      <c r="A69" s="85"/>
      <c r="B69" s="86" t="s">
        <v>245</v>
      </c>
      <c r="C69" s="87"/>
      <c r="D69" s="88" t="s">
        <v>246</v>
      </c>
      <c r="E69" s="580">
        <f t="shared" si="2"/>
        <v>1990</v>
      </c>
      <c r="F69" s="580">
        <f>F70+F71</f>
        <v>600</v>
      </c>
      <c r="G69" s="580">
        <f aca="true" t="shared" si="51" ref="G69:L69">G70+G71</f>
        <v>500</v>
      </c>
      <c r="H69" s="580">
        <f t="shared" si="51"/>
        <v>500</v>
      </c>
      <c r="I69" s="580">
        <f t="shared" si="51"/>
        <v>390</v>
      </c>
      <c r="J69" s="466">
        <f t="shared" si="51"/>
        <v>2095.47</v>
      </c>
      <c r="K69" s="466">
        <f t="shared" si="51"/>
        <v>2089.5</v>
      </c>
      <c r="L69" s="467">
        <f t="shared" si="51"/>
        <v>2079.55</v>
      </c>
    </row>
    <row r="70" spans="1:12" ht="18" customHeight="1">
      <c r="A70" s="85"/>
      <c r="B70" s="86"/>
      <c r="C70" s="87" t="s">
        <v>247</v>
      </c>
      <c r="D70" s="88" t="s">
        <v>248</v>
      </c>
      <c r="E70" s="580">
        <f t="shared" si="2"/>
        <v>0</v>
      </c>
      <c r="F70" s="580">
        <f>F390</f>
        <v>0</v>
      </c>
      <c r="G70" s="580">
        <f aca="true" t="shared" si="52" ref="G70:L71">G390</f>
        <v>0</v>
      </c>
      <c r="H70" s="580">
        <f t="shared" si="52"/>
        <v>0</v>
      </c>
      <c r="I70" s="580">
        <f t="shared" si="52"/>
        <v>0</v>
      </c>
      <c r="J70" s="466">
        <f t="shared" si="52"/>
        <v>0</v>
      </c>
      <c r="K70" s="466">
        <f t="shared" si="52"/>
        <v>0</v>
      </c>
      <c r="L70" s="467">
        <f t="shared" si="52"/>
        <v>0</v>
      </c>
    </row>
    <row r="71" spans="1:12" ht="18" customHeight="1">
      <c r="A71" s="85"/>
      <c r="B71" s="86"/>
      <c r="C71" s="87" t="s">
        <v>249</v>
      </c>
      <c r="D71" s="88" t="s">
        <v>250</v>
      </c>
      <c r="E71" s="580">
        <f t="shared" si="2"/>
        <v>1990</v>
      </c>
      <c r="F71" s="580">
        <f>F391</f>
        <v>600</v>
      </c>
      <c r="G71" s="580">
        <f t="shared" si="52"/>
        <v>500</v>
      </c>
      <c r="H71" s="580">
        <f t="shared" si="52"/>
        <v>500</v>
      </c>
      <c r="I71" s="580">
        <f t="shared" si="52"/>
        <v>390</v>
      </c>
      <c r="J71" s="466">
        <f t="shared" si="52"/>
        <v>2095.47</v>
      </c>
      <c r="K71" s="466">
        <f t="shared" si="52"/>
        <v>2089.5</v>
      </c>
      <c r="L71" s="467">
        <f t="shared" si="52"/>
        <v>2079.55</v>
      </c>
    </row>
    <row r="72" spans="1:12" ht="18" customHeight="1">
      <c r="A72" s="90"/>
      <c r="B72" s="86" t="s">
        <v>251</v>
      </c>
      <c r="C72" s="87"/>
      <c r="D72" s="88" t="s">
        <v>252</v>
      </c>
      <c r="E72" s="580">
        <f t="shared" si="2"/>
        <v>0</v>
      </c>
      <c r="F72" s="580">
        <f>F73+F74</f>
        <v>0</v>
      </c>
      <c r="G72" s="580">
        <f aca="true" t="shared" si="53" ref="G72:L72">G73+G74</f>
        <v>0</v>
      </c>
      <c r="H72" s="580">
        <f t="shared" si="53"/>
        <v>0</v>
      </c>
      <c r="I72" s="580">
        <f t="shared" si="53"/>
        <v>0</v>
      </c>
      <c r="J72" s="466">
        <f t="shared" si="53"/>
        <v>0</v>
      </c>
      <c r="K72" s="466">
        <f t="shared" si="53"/>
        <v>0</v>
      </c>
      <c r="L72" s="467">
        <f t="shared" si="53"/>
        <v>0</v>
      </c>
    </row>
    <row r="73" spans="1:12" ht="18" customHeight="1">
      <c r="A73" s="90"/>
      <c r="B73" s="86"/>
      <c r="C73" s="87" t="s">
        <v>253</v>
      </c>
      <c r="D73" s="88" t="s">
        <v>254</v>
      </c>
      <c r="E73" s="580">
        <f t="shared" si="2"/>
        <v>0</v>
      </c>
      <c r="F73" s="580">
        <f>F393</f>
        <v>0</v>
      </c>
      <c r="G73" s="580">
        <f aca="true" t="shared" si="54" ref="G73:L73">G393</f>
        <v>0</v>
      </c>
      <c r="H73" s="580">
        <f t="shared" si="54"/>
        <v>0</v>
      </c>
      <c r="I73" s="580">
        <f t="shared" si="54"/>
        <v>0</v>
      </c>
      <c r="J73" s="466">
        <f t="shared" si="54"/>
        <v>0</v>
      </c>
      <c r="K73" s="466">
        <f t="shared" si="54"/>
        <v>0</v>
      </c>
      <c r="L73" s="467">
        <f t="shared" si="54"/>
        <v>0</v>
      </c>
    </row>
    <row r="74" spans="1:12" ht="28.5" customHeight="1">
      <c r="A74" s="90"/>
      <c r="B74" s="86"/>
      <c r="C74" s="91" t="s">
        <v>255</v>
      </c>
      <c r="D74" s="88" t="s">
        <v>256</v>
      </c>
      <c r="E74" s="580">
        <f t="shared" si="2"/>
        <v>0</v>
      </c>
      <c r="F74" s="580">
        <f aca="true" t="shared" si="55" ref="F74:L74">F394</f>
        <v>0</v>
      </c>
      <c r="G74" s="580">
        <f t="shared" si="55"/>
        <v>0</v>
      </c>
      <c r="H74" s="580">
        <f t="shared" si="55"/>
        <v>0</v>
      </c>
      <c r="I74" s="580">
        <f t="shared" si="55"/>
        <v>0</v>
      </c>
      <c r="J74" s="466">
        <f t="shared" si="55"/>
        <v>0</v>
      </c>
      <c r="K74" s="466">
        <f t="shared" si="55"/>
        <v>0</v>
      </c>
      <c r="L74" s="467">
        <f t="shared" si="55"/>
        <v>0</v>
      </c>
    </row>
    <row r="75" spans="1:12" ht="18" customHeight="1">
      <c r="A75" s="90"/>
      <c r="B75" s="86" t="s">
        <v>257</v>
      </c>
      <c r="C75" s="87"/>
      <c r="D75" s="88" t="s">
        <v>258</v>
      </c>
      <c r="E75" s="580">
        <f t="shared" si="2"/>
        <v>0</v>
      </c>
      <c r="F75" s="580">
        <f aca="true" t="shared" si="56" ref="F75:L77">F395</f>
        <v>0</v>
      </c>
      <c r="G75" s="580">
        <f t="shared" si="56"/>
        <v>0</v>
      </c>
      <c r="H75" s="580">
        <f t="shared" si="56"/>
        <v>0</v>
      </c>
      <c r="I75" s="580">
        <f t="shared" si="56"/>
        <v>0</v>
      </c>
      <c r="J75" s="466">
        <f t="shared" si="56"/>
        <v>0</v>
      </c>
      <c r="K75" s="466">
        <f t="shared" si="56"/>
        <v>0</v>
      </c>
      <c r="L75" s="467">
        <f t="shared" si="56"/>
        <v>0</v>
      </c>
    </row>
    <row r="76" spans="1:12" ht="18" customHeight="1">
      <c r="A76" s="90" t="s">
        <v>259</v>
      </c>
      <c r="B76" s="87"/>
      <c r="C76" s="86"/>
      <c r="D76" s="88" t="s">
        <v>260</v>
      </c>
      <c r="E76" s="580">
        <f t="shared" si="2"/>
        <v>10</v>
      </c>
      <c r="F76" s="580">
        <f>F77</f>
        <v>10</v>
      </c>
      <c r="G76" s="580">
        <f aca="true" t="shared" si="57" ref="G76:L76">G77</f>
        <v>0</v>
      </c>
      <c r="H76" s="580">
        <f t="shared" si="57"/>
        <v>0</v>
      </c>
      <c r="I76" s="580">
        <f t="shared" si="57"/>
        <v>0</v>
      </c>
      <c r="J76" s="466">
        <f t="shared" si="57"/>
        <v>0</v>
      </c>
      <c r="K76" s="466">
        <f t="shared" si="57"/>
        <v>0</v>
      </c>
      <c r="L76" s="467">
        <f t="shared" si="57"/>
        <v>0</v>
      </c>
    </row>
    <row r="77" spans="1:12" ht="18" customHeight="1">
      <c r="A77" s="90"/>
      <c r="B77" s="86" t="s">
        <v>261</v>
      </c>
      <c r="C77" s="87"/>
      <c r="D77" s="88" t="s">
        <v>262</v>
      </c>
      <c r="E77" s="580">
        <f t="shared" si="2"/>
        <v>10</v>
      </c>
      <c r="F77" s="580">
        <f t="shared" si="56"/>
        <v>10</v>
      </c>
      <c r="G77" s="580">
        <f t="shared" si="56"/>
        <v>0</v>
      </c>
      <c r="H77" s="580">
        <f t="shared" si="56"/>
        <v>0</v>
      </c>
      <c r="I77" s="580">
        <f t="shared" si="56"/>
        <v>0</v>
      </c>
      <c r="J77" s="466">
        <f t="shared" si="56"/>
        <v>0</v>
      </c>
      <c r="K77" s="466">
        <f t="shared" si="56"/>
        <v>0</v>
      </c>
      <c r="L77" s="467">
        <f t="shared" si="56"/>
        <v>0</v>
      </c>
    </row>
    <row r="78" spans="1:12" ht="21.75" customHeight="1">
      <c r="A78" s="717" t="s">
        <v>263</v>
      </c>
      <c r="B78" s="718"/>
      <c r="C78" s="718"/>
      <c r="D78" s="625" t="s">
        <v>264</v>
      </c>
      <c r="E78" s="581">
        <f t="shared" si="2"/>
        <v>19902</v>
      </c>
      <c r="F78" s="581">
        <f>F79+F90+F93+F100+F113</f>
        <v>6407</v>
      </c>
      <c r="G78" s="581">
        <f aca="true" t="shared" si="58" ref="G78:L78">G79+G90+G93+G100+G113</f>
        <v>4885</v>
      </c>
      <c r="H78" s="581">
        <f t="shared" si="58"/>
        <v>4480</v>
      </c>
      <c r="I78" s="581">
        <f t="shared" si="58"/>
        <v>4130</v>
      </c>
      <c r="J78" s="511">
        <f t="shared" si="58"/>
        <v>20956.806</v>
      </c>
      <c r="K78" s="511">
        <f t="shared" si="58"/>
        <v>20897.1</v>
      </c>
      <c r="L78" s="541">
        <f t="shared" si="58"/>
        <v>20797.59</v>
      </c>
    </row>
    <row r="79" spans="1:12" ht="54" customHeight="1">
      <c r="A79" s="719" t="s">
        <v>265</v>
      </c>
      <c r="B79" s="720"/>
      <c r="C79" s="720"/>
      <c r="D79" s="107" t="s">
        <v>266</v>
      </c>
      <c r="E79" s="580">
        <f aca="true" t="shared" si="59" ref="E79:E142">F79+G79+H79+I79</f>
        <v>2021</v>
      </c>
      <c r="F79" s="580">
        <f>SUM(F80:F89)</f>
        <v>556</v>
      </c>
      <c r="G79" s="580">
        <f aca="true" t="shared" si="60" ref="G79:L79">SUM(G80:G89)</f>
        <v>505</v>
      </c>
      <c r="H79" s="580">
        <f t="shared" si="60"/>
        <v>505</v>
      </c>
      <c r="I79" s="580">
        <f t="shared" si="60"/>
        <v>455</v>
      </c>
      <c r="J79" s="466">
        <f t="shared" si="60"/>
        <v>2128.113</v>
      </c>
      <c r="K79" s="466">
        <f t="shared" si="60"/>
        <v>2122.05</v>
      </c>
      <c r="L79" s="467">
        <f t="shared" si="60"/>
        <v>2111.945</v>
      </c>
    </row>
    <row r="80" spans="1:12" ht="18" customHeight="1">
      <c r="A80" s="85"/>
      <c r="B80" s="86" t="s">
        <v>267</v>
      </c>
      <c r="C80" s="87"/>
      <c r="D80" s="107" t="s">
        <v>268</v>
      </c>
      <c r="E80" s="580">
        <f t="shared" si="59"/>
        <v>20</v>
      </c>
      <c r="F80" s="580">
        <f aca="true" t="shared" si="61" ref="F80:L80">F400</f>
        <v>5</v>
      </c>
      <c r="G80" s="580">
        <f t="shared" si="61"/>
        <v>5</v>
      </c>
      <c r="H80" s="580">
        <f t="shared" si="61"/>
        <v>5</v>
      </c>
      <c r="I80" s="580">
        <f t="shared" si="61"/>
        <v>5</v>
      </c>
      <c r="J80" s="466">
        <f t="shared" si="61"/>
        <v>21.06</v>
      </c>
      <c r="K80" s="466">
        <f t="shared" si="61"/>
        <v>21</v>
      </c>
      <c r="L80" s="467">
        <f t="shared" si="61"/>
        <v>20.9</v>
      </c>
    </row>
    <row r="81" spans="1:12" ht="18" customHeight="1">
      <c r="A81" s="85"/>
      <c r="B81" s="86" t="s">
        <v>269</v>
      </c>
      <c r="C81" s="87"/>
      <c r="D81" s="107" t="s">
        <v>270</v>
      </c>
      <c r="E81" s="580">
        <f t="shared" si="59"/>
        <v>1000</v>
      </c>
      <c r="F81" s="580">
        <f aca="true" t="shared" si="62" ref="F81:L81">F401</f>
        <v>300</v>
      </c>
      <c r="G81" s="580">
        <f t="shared" si="62"/>
        <v>250</v>
      </c>
      <c r="H81" s="580">
        <f t="shared" si="62"/>
        <v>250</v>
      </c>
      <c r="I81" s="580">
        <f t="shared" si="62"/>
        <v>200</v>
      </c>
      <c r="J81" s="466">
        <f t="shared" si="62"/>
        <v>1053</v>
      </c>
      <c r="K81" s="466">
        <f t="shared" si="62"/>
        <v>1050</v>
      </c>
      <c r="L81" s="467">
        <f t="shared" si="62"/>
        <v>1045</v>
      </c>
    </row>
    <row r="82" spans="1:12" ht="18" customHeight="1">
      <c r="A82" s="85"/>
      <c r="B82" s="86" t="s">
        <v>271</v>
      </c>
      <c r="C82" s="87"/>
      <c r="D82" s="107" t="s">
        <v>272</v>
      </c>
      <c r="E82" s="580">
        <f t="shared" si="59"/>
        <v>0</v>
      </c>
      <c r="F82" s="580">
        <f aca="true" t="shared" si="63" ref="F82:L82">F402</f>
        <v>0</v>
      </c>
      <c r="G82" s="580">
        <f t="shared" si="63"/>
        <v>0</v>
      </c>
      <c r="H82" s="580">
        <f t="shared" si="63"/>
        <v>0</v>
      </c>
      <c r="I82" s="580">
        <f t="shared" si="63"/>
        <v>0</v>
      </c>
      <c r="J82" s="466">
        <f t="shared" si="63"/>
        <v>0</v>
      </c>
      <c r="K82" s="466">
        <f t="shared" si="63"/>
        <v>0</v>
      </c>
      <c r="L82" s="467">
        <f t="shared" si="63"/>
        <v>0</v>
      </c>
    </row>
    <row r="83" spans="1:12" ht="18" customHeight="1">
      <c r="A83" s="85"/>
      <c r="B83" s="86" t="s">
        <v>273</v>
      </c>
      <c r="C83" s="87"/>
      <c r="D83" s="107" t="s">
        <v>274</v>
      </c>
      <c r="E83" s="580">
        <f t="shared" si="59"/>
        <v>1000</v>
      </c>
      <c r="F83" s="580">
        <f aca="true" t="shared" si="64" ref="F83:L83">F403</f>
        <v>250</v>
      </c>
      <c r="G83" s="580">
        <f t="shared" si="64"/>
        <v>250</v>
      </c>
      <c r="H83" s="580">
        <f t="shared" si="64"/>
        <v>250</v>
      </c>
      <c r="I83" s="580">
        <f t="shared" si="64"/>
        <v>250</v>
      </c>
      <c r="J83" s="466">
        <f t="shared" si="64"/>
        <v>1053</v>
      </c>
      <c r="K83" s="466">
        <f t="shared" si="64"/>
        <v>1050</v>
      </c>
      <c r="L83" s="467">
        <f t="shared" si="64"/>
        <v>1045</v>
      </c>
    </row>
    <row r="84" spans="1:12" ht="18" customHeight="1">
      <c r="A84" s="362"/>
      <c r="B84" s="86" t="s">
        <v>275</v>
      </c>
      <c r="C84" s="87"/>
      <c r="D84" s="107" t="s">
        <v>276</v>
      </c>
      <c r="E84" s="580">
        <f t="shared" si="59"/>
        <v>0</v>
      </c>
      <c r="F84" s="580">
        <f aca="true" t="shared" si="65" ref="F84:L84">F404</f>
        <v>0</v>
      </c>
      <c r="G84" s="580">
        <f t="shared" si="65"/>
        <v>0</v>
      </c>
      <c r="H84" s="580">
        <f t="shared" si="65"/>
        <v>0</v>
      </c>
      <c r="I84" s="580">
        <f t="shared" si="65"/>
        <v>0</v>
      </c>
      <c r="J84" s="466">
        <f t="shared" si="65"/>
        <v>0</v>
      </c>
      <c r="K84" s="466">
        <f t="shared" si="65"/>
        <v>0</v>
      </c>
      <c r="L84" s="467">
        <f t="shared" si="65"/>
        <v>0</v>
      </c>
    </row>
    <row r="85" spans="1:12" ht="18" customHeight="1">
      <c r="A85" s="362"/>
      <c r="B85" s="119" t="s">
        <v>277</v>
      </c>
      <c r="C85" s="363"/>
      <c r="D85" s="133" t="s">
        <v>278</v>
      </c>
      <c r="E85" s="580">
        <f t="shared" si="59"/>
        <v>0</v>
      </c>
      <c r="F85" s="580">
        <f aca="true" t="shared" si="66" ref="F85:L85">F405</f>
        <v>0</v>
      </c>
      <c r="G85" s="580">
        <f t="shared" si="66"/>
        <v>0</v>
      </c>
      <c r="H85" s="580">
        <f t="shared" si="66"/>
        <v>0</v>
      </c>
      <c r="I85" s="580">
        <f t="shared" si="66"/>
        <v>0</v>
      </c>
      <c r="J85" s="466">
        <f t="shared" si="66"/>
        <v>0</v>
      </c>
      <c r="K85" s="466">
        <f t="shared" si="66"/>
        <v>0</v>
      </c>
      <c r="L85" s="467">
        <f t="shared" si="66"/>
        <v>0</v>
      </c>
    </row>
    <row r="86" spans="1:12" ht="24.75" customHeight="1">
      <c r="A86" s="364"/>
      <c r="B86" s="721" t="s">
        <v>279</v>
      </c>
      <c r="C86" s="721"/>
      <c r="D86" s="107" t="s">
        <v>280</v>
      </c>
      <c r="E86" s="580">
        <f t="shared" si="59"/>
        <v>0</v>
      </c>
      <c r="F86" s="580">
        <f aca="true" t="shared" si="67" ref="F86:L86">F406</f>
        <v>0</v>
      </c>
      <c r="G86" s="580">
        <f t="shared" si="67"/>
        <v>0</v>
      </c>
      <c r="H86" s="580">
        <f t="shared" si="67"/>
        <v>0</v>
      </c>
      <c r="I86" s="580">
        <f t="shared" si="67"/>
        <v>0</v>
      </c>
      <c r="J86" s="466">
        <f t="shared" si="67"/>
        <v>0</v>
      </c>
      <c r="K86" s="466">
        <f t="shared" si="67"/>
        <v>0</v>
      </c>
      <c r="L86" s="467">
        <f t="shared" si="67"/>
        <v>0</v>
      </c>
    </row>
    <row r="87" spans="1:12" ht="18" customHeight="1">
      <c r="A87" s="364"/>
      <c r="B87" s="86" t="s">
        <v>281</v>
      </c>
      <c r="C87" s="87"/>
      <c r="D87" s="107" t="s">
        <v>282</v>
      </c>
      <c r="E87" s="580">
        <f t="shared" si="59"/>
        <v>1</v>
      </c>
      <c r="F87" s="580">
        <f aca="true" t="shared" si="68" ref="F87:L87">F407</f>
        <v>1</v>
      </c>
      <c r="G87" s="580">
        <f t="shared" si="68"/>
        <v>0</v>
      </c>
      <c r="H87" s="580">
        <f t="shared" si="68"/>
        <v>0</v>
      </c>
      <c r="I87" s="580">
        <f t="shared" si="68"/>
        <v>0</v>
      </c>
      <c r="J87" s="466">
        <f t="shared" si="68"/>
        <v>1.053</v>
      </c>
      <c r="K87" s="466">
        <f t="shared" si="68"/>
        <v>1.05</v>
      </c>
      <c r="L87" s="467">
        <f t="shared" si="68"/>
        <v>1.045</v>
      </c>
    </row>
    <row r="88" spans="1:14" ht="18" customHeight="1">
      <c r="A88" s="364"/>
      <c r="B88" s="86" t="s">
        <v>283</v>
      </c>
      <c r="C88" s="87"/>
      <c r="D88" s="107" t="s">
        <v>284</v>
      </c>
      <c r="E88" s="580">
        <f t="shared" si="59"/>
        <v>0</v>
      </c>
      <c r="F88" s="580">
        <f aca="true" t="shared" si="69" ref="F88:L88">F408</f>
        <v>0</v>
      </c>
      <c r="G88" s="580">
        <f t="shared" si="69"/>
        <v>0</v>
      </c>
      <c r="H88" s="580">
        <f t="shared" si="69"/>
        <v>0</v>
      </c>
      <c r="I88" s="580">
        <f t="shared" si="69"/>
        <v>0</v>
      </c>
      <c r="J88" s="466">
        <f t="shared" si="69"/>
        <v>0</v>
      </c>
      <c r="K88" s="466">
        <f t="shared" si="69"/>
        <v>0</v>
      </c>
      <c r="L88" s="467">
        <f t="shared" si="69"/>
        <v>0</v>
      </c>
      <c r="M88" s="184"/>
      <c r="N88" s="346"/>
    </row>
    <row r="89" spans="1:12" ht="26.25" customHeight="1">
      <c r="A89" s="362"/>
      <c r="B89" s="86" t="s">
        <v>285</v>
      </c>
      <c r="C89" s="87"/>
      <c r="D89" s="107" t="s">
        <v>286</v>
      </c>
      <c r="E89" s="580">
        <f t="shared" si="59"/>
        <v>0</v>
      </c>
      <c r="F89" s="580">
        <f aca="true" t="shared" si="70" ref="F89:L92">F409</f>
        <v>0</v>
      </c>
      <c r="G89" s="580">
        <f t="shared" si="70"/>
        <v>0</v>
      </c>
      <c r="H89" s="580">
        <f t="shared" si="70"/>
        <v>0</v>
      </c>
      <c r="I89" s="580">
        <f t="shared" si="70"/>
        <v>0</v>
      </c>
      <c r="J89" s="466">
        <f t="shared" si="70"/>
        <v>0</v>
      </c>
      <c r="K89" s="466">
        <f t="shared" si="70"/>
        <v>0</v>
      </c>
      <c r="L89" s="467">
        <f t="shared" si="70"/>
        <v>0</v>
      </c>
    </row>
    <row r="90" spans="1:12" ht="23.25" customHeight="1">
      <c r="A90" s="731" t="s">
        <v>287</v>
      </c>
      <c r="B90" s="732"/>
      <c r="C90" s="732"/>
      <c r="D90" s="107" t="s">
        <v>288</v>
      </c>
      <c r="E90" s="580">
        <f t="shared" si="59"/>
        <v>70</v>
      </c>
      <c r="F90" s="580">
        <f>SUM(F91:F92)</f>
        <v>20</v>
      </c>
      <c r="G90" s="580">
        <f aca="true" t="shared" si="71" ref="G90:L90">SUM(G91:G92)</f>
        <v>20</v>
      </c>
      <c r="H90" s="580">
        <f t="shared" si="71"/>
        <v>15</v>
      </c>
      <c r="I90" s="580">
        <f t="shared" si="71"/>
        <v>15</v>
      </c>
      <c r="J90" s="466">
        <f t="shared" si="71"/>
        <v>73.71</v>
      </c>
      <c r="K90" s="466">
        <f t="shared" si="71"/>
        <v>73.5</v>
      </c>
      <c r="L90" s="467">
        <f t="shared" si="71"/>
        <v>73.15</v>
      </c>
    </row>
    <row r="91" spans="1:12" ht="18" customHeight="1">
      <c r="A91" s="85"/>
      <c r="B91" s="101" t="s">
        <v>289</v>
      </c>
      <c r="C91" s="87"/>
      <c r="D91" s="107" t="s">
        <v>290</v>
      </c>
      <c r="E91" s="580">
        <f t="shared" si="59"/>
        <v>30</v>
      </c>
      <c r="F91" s="580">
        <f t="shared" si="70"/>
        <v>10</v>
      </c>
      <c r="G91" s="580">
        <f t="shared" si="70"/>
        <v>10</v>
      </c>
      <c r="H91" s="580">
        <f t="shared" si="70"/>
        <v>5</v>
      </c>
      <c r="I91" s="580">
        <f t="shared" si="70"/>
        <v>5</v>
      </c>
      <c r="J91" s="466">
        <f t="shared" si="70"/>
        <v>31.59</v>
      </c>
      <c r="K91" s="466">
        <f t="shared" si="70"/>
        <v>31.5</v>
      </c>
      <c r="L91" s="467">
        <f t="shared" si="70"/>
        <v>31.35</v>
      </c>
    </row>
    <row r="92" spans="1:12" ht="18" customHeight="1">
      <c r="A92" s="362"/>
      <c r="B92" s="86" t="s">
        <v>291</v>
      </c>
      <c r="C92" s="87"/>
      <c r="D92" s="107" t="s">
        <v>292</v>
      </c>
      <c r="E92" s="580">
        <f t="shared" si="59"/>
        <v>40</v>
      </c>
      <c r="F92" s="580">
        <f t="shared" si="70"/>
        <v>10</v>
      </c>
      <c r="G92" s="580">
        <f t="shared" si="70"/>
        <v>10</v>
      </c>
      <c r="H92" s="580">
        <f t="shared" si="70"/>
        <v>10</v>
      </c>
      <c r="I92" s="580">
        <f t="shared" si="70"/>
        <v>10</v>
      </c>
      <c r="J92" s="466">
        <f t="shared" si="70"/>
        <v>42.12</v>
      </c>
      <c r="K92" s="466">
        <f t="shared" si="70"/>
        <v>42</v>
      </c>
      <c r="L92" s="467">
        <f t="shared" si="70"/>
        <v>41.8</v>
      </c>
    </row>
    <row r="93" spans="1:12" ht="18" customHeight="1">
      <c r="A93" s="85" t="s">
        <v>293</v>
      </c>
      <c r="B93" s="87"/>
      <c r="C93" s="86"/>
      <c r="D93" s="107" t="s">
        <v>294</v>
      </c>
      <c r="E93" s="580">
        <f t="shared" si="59"/>
        <v>15101</v>
      </c>
      <c r="F93" s="580">
        <f>F94+F96+F97+F99</f>
        <v>5026</v>
      </c>
      <c r="G93" s="580">
        <f aca="true" t="shared" si="72" ref="G93:L93">G94+G96+G97+G99</f>
        <v>3525</v>
      </c>
      <c r="H93" s="580">
        <f t="shared" si="72"/>
        <v>3525</v>
      </c>
      <c r="I93" s="580">
        <f t="shared" si="72"/>
        <v>3025</v>
      </c>
      <c r="J93" s="466">
        <f t="shared" si="72"/>
        <v>15901.353</v>
      </c>
      <c r="K93" s="466">
        <f t="shared" si="72"/>
        <v>15856.05</v>
      </c>
      <c r="L93" s="467">
        <f t="shared" si="72"/>
        <v>15780.545</v>
      </c>
    </row>
    <row r="94" spans="1:12" ht="22.5" customHeight="1">
      <c r="A94" s="85"/>
      <c r="B94" s="721" t="s">
        <v>295</v>
      </c>
      <c r="C94" s="721"/>
      <c r="D94" s="107" t="s">
        <v>296</v>
      </c>
      <c r="E94" s="580">
        <f t="shared" si="59"/>
        <v>15000</v>
      </c>
      <c r="F94" s="580">
        <f>F95</f>
        <v>5000</v>
      </c>
      <c r="G94" s="580">
        <f aca="true" t="shared" si="73" ref="G94:L94">G95</f>
        <v>3500</v>
      </c>
      <c r="H94" s="580">
        <f t="shared" si="73"/>
        <v>3500</v>
      </c>
      <c r="I94" s="580">
        <f t="shared" si="73"/>
        <v>3000</v>
      </c>
      <c r="J94" s="466">
        <f t="shared" si="73"/>
        <v>15795</v>
      </c>
      <c r="K94" s="466">
        <f t="shared" si="73"/>
        <v>15750</v>
      </c>
      <c r="L94" s="467">
        <f t="shared" si="73"/>
        <v>15675</v>
      </c>
    </row>
    <row r="95" spans="1:12" ht="25.5" customHeight="1">
      <c r="A95" s="85"/>
      <c r="B95" s="86"/>
      <c r="C95" s="91" t="s">
        <v>297</v>
      </c>
      <c r="D95" s="107" t="s">
        <v>298</v>
      </c>
      <c r="E95" s="580">
        <f t="shared" si="59"/>
        <v>15000</v>
      </c>
      <c r="F95" s="580">
        <f aca="true" t="shared" si="74" ref="F95:L96">F415</f>
        <v>5000</v>
      </c>
      <c r="G95" s="580">
        <f t="shared" si="74"/>
        <v>3500</v>
      </c>
      <c r="H95" s="580">
        <f t="shared" si="74"/>
        <v>3500</v>
      </c>
      <c r="I95" s="580">
        <f t="shared" si="74"/>
        <v>3000</v>
      </c>
      <c r="J95" s="466">
        <f t="shared" si="74"/>
        <v>15795</v>
      </c>
      <c r="K95" s="466">
        <f t="shared" si="74"/>
        <v>15750</v>
      </c>
      <c r="L95" s="467">
        <f t="shared" si="74"/>
        <v>15675</v>
      </c>
    </row>
    <row r="96" spans="1:12" ht="27" customHeight="1">
      <c r="A96" s="85"/>
      <c r="B96" s="722" t="s">
        <v>299</v>
      </c>
      <c r="C96" s="722"/>
      <c r="D96" s="107" t="s">
        <v>300</v>
      </c>
      <c r="E96" s="580">
        <f t="shared" si="59"/>
        <v>1</v>
      </c>
      <c r="F96" s="580">
        <f t="shared" si="74"/>
        <v>1</v>
      </c>
      <c r="G96" s="580">
        <f t="shared" si="74"/>
        <v>0</v>
      </c>
      <c r="H96" s="580">
        <f t="shared" si="74"/>
        <v>0</v>
      </c>
      <c r="I96" s="580">
        <f t="shared" si="74"/>
        <v>0</v>
      </c>
      <c r="J96" s="466">
        <f t="shared" si="74"/>
        <v>1.053</v>
      </c>
      <c r="K96" s="466">
        <f t="shared" si="74"/>
        <v>1.05</v>
      </c>
      <c r="L96" s="467">
        <f t="shared" si="74"/>
        <v>1.045</v>
      </c>
    </row>
    <row r="97" spans="1:12" ht="44.25" customHeight="1">
      <c r="A97" s="85"/>
      <c r="B97" s="722" t="s">
        <v>301</v>
      </c>
      <c r="C97" s="722"/>
      <c r="D97" s="107" t="s">
        <v>302</v>
      </c>
      <c r="E97" s="580">
        <f t="shared" si="59"/>
        <v>0</v>
      </c>
      <c r="F97" s="580">
        <f>F98</f>
        <v>0</v>
      </c>
      <c r="G97" s="580">
        <f aca="true" t="shared" si="75" ref="G97:L97">G98</f>
        <v>0</v>
      </c>
      <c r="H97" s="580">
        <f t="shared" si="75"/>
        <v>0</v>
      </c>
      <c r="I97" s="580">
        <f t="shared" si="75"/>
        <v>0</v>
      </c>
      <c r="J97" s="466">
        <f t="shared" si="75"/>
        <v>0</v>
      </c>
      <c r="K97" s="466">
        <f t="shared" si="75"/>
        <v>0</v>
      </c>
      <c r="L97" s="467">
        <f t="shared" si="75"/>
        <v>0</v>
      </c>
    </row>
    <row r="98" spans="1:12" ht="41.25" customHeight="1">
      <c r="A98" s="85"/>
      <c r="B98" s="86"/>
      <c r="C98" s="91" t="s">
        <v>303</v>
      </c>
      <c r="D98" s="107" t="s">
        <v>304</v>
      </c>
      <c r="E98" s="580">
        <f t="shared" si="59"/>
        <v>0</v>
      </c>
      <c r="F98" s="580">
        <f>F418</f>
        <v>0</v>
      </c>
      <c r="G98" s="580">
        <f aca="true" t="shared" si="76" ref="G98:L99">G418</f>
        <v>0</v>
      </c>
      <c r="H98" s="580">
        <f t="shared" si="76"/>
        <v>0</v>
      </c>
      <c r="I98" s="580">
        <f t="shared" si="76"/>
        <v>0</v>
      </c>
      <c r="J98" s="466">
        <f t="shared" si="76"/>
        <v>0</v>
      </c>
      <c r="K98" s="466">
        <f t="shared" si="76"/>
        <v>0</v>
      </c>
      <c r="L98" s="467">
        <f t="shared" si="76"/>
        <v>0</v>
      </c>
    </row>
    <row r="99" spans="1:12" ht="18" customHeight="1">
      <c r="A99" s="85"/>
      <c r="B99" s="86" t="s">
        <v>305</v>
      </c>
      <c r="C99" s="87"/>
      <c r="D99" s="107" t="s">
        <v>306</v>
      </c>
      <c r="E99" s="580">
        <f t="shared" si="59"/>
        <v>100</v>
      </c>
      <c r="F99" s="580">
        <f>F419</f>
        <v>25</v>
      </c>
      <c r="G99" s="580">
        <f t="shared" si="76"/>
        <v>25</v>
      </c>
      <c r="H99" s="580">
        <f t="shared" si="76"/>
        <v>25</v>
      </c>
      <c r="I99" s="580">
        <f t="shared" si="76"/>
        <v>25</v>
      </c>
      <c r="J99" s="466">
        <f t="shared" si="76"/>
        <v>105.3</v>
      </c>
      <c r="K99" s="466">
        <f t="shared" si="76"/>
        <v>105</v>
      </c>
      <c r="L99" s="467">
        <f t="shared" si="76"/>
        <v>104.5</v>
      </c>
    </row>
    <row r="100" spans="1:12" ht="63.75" customHeight="1">
      <c r="A100" s="733" t="s">
        <v>307</v>
      </c>
      <c r="B100" s="734"/>
      <c r="C100" s="734"/>
      <c r="D100" s="107" t="s">
        <v>308</v>
      </c>
      <c r="E100" s="580">
        <f t="shared" si="59"/>
        <v>2710</v>
      </c>
      <c r="F100" s="580">
        <f>F101+F103+F104+F105+F106+F107+F108+F109+F110+F111+F112</f>
        <v>805</v>
      </c>
      <c r="G100" s="580">
        <f aca="true" t="shared" si="77" ref="G100:L100">G101+G103+G104+G105+G106+G107+G108+G109+G110+G111+G112</f>
        <v>835</v>
      </c>
      <c r="H100" s="580">
        <f t="shared" si="77"/>
        <v>435</v>
      </c>
      <c r="I100" s="580">
        <f t="shared" si="77"/>
        <v>635</v>
      </c>
      <c r="J100" s="466">
        <f t="shared" si="77"/>
        <v>2853.63</v>
      </c>
      <c r="K100" s="466">
        <f t="shared" si="77"/>
        <v>2845.5</v>
      </c>
      <c r="L100" s="467">
        <f t="shared" si="77"/>
        <v>2831.95</v>
      </c>
    </row>
    <row r="101" spans="1:12" ht="18" customHeight="1">
      <c r="A101" s="85"/>
      <c r="B101" s="87" t="s">
        <v>309</v>
      </c>
      <c r="C101" s="86"/>
      <c r="D101" s="107" t="s">
        <v>310</v>
      </c>
      <c r="E101" s="580">
        <f t="shared" si="59"/>
        <v>50</v>
      </c>
      <c r="F101" s="580">
        <f>F102</f>
        <v>20</v>
      </c>
      <c r="G101" s="580">
        <f aca="true" t="shared" si="78" ref="G101:L101">G102</f>
        <v>10</v>
      </c>
      <c r="H101" s="580">
        <f t="shared" si="78"/>
        <v>10</v>
      </c>
      <c r="I101" s="580">
        <f t="shared" si="78"/>
        <v>10</v>
      </c>
      <c r="J101" s="466">
        <f t="shared" si="78"/>
        <v>52.65</v>
      </c>
      <c r="K101" s="466">
        <f t="shared" si="78"/>
        <v>52.5</v>
      </c>
      <c r="L101" s="467">
        <f t="shared" si="78"/>
        <v>52.25</v>
      </c>
    </row>
    <row r="102" spans="1:12" ht="18" customHeight="1">
      <c r="A102" s="85"/>
      <c r="B102" s="87"/>
      <c r="C102" s="86" t="s">
        <v>311</v>
      </c>
      <c r="D102" s="107" t="s">
        <v>312</v>
      </c>
      <c r="E102" s="580">
        <f t="shared" si="59"/>
        <v>50</v>
      </c>
      <c r="F102" s="580">
        <f>F422</f>
        <v>20</v>
      </c>
      <c r="G102" s="580">
        <f aca="true" t="shared" si="79" ref="G102:L102">G422</f>
        <v>10</v>
      </c>
      <c r="H102" s="580">
        <f t="shared" si="79"/>
        <v>10</v>
      </c>
      <c r="I102" s="580">
        <f t="shared" si="79"/>
        <v>10</v>
      </c>
      <c r="J102" s="466">
        <f t="shared" si="79"/>
        <v>52.65</v>
      </c>
      <c r="K102" s="466">
        <f t="shared" si="79"/>
        <v>52.5</v>
      </c>
      <c r="L102" s="467">
        <f t="shared" si="79"/>
        <v>52.25</v>
      </c>
    </row>
    <row r="103" spans="1:12" ht="18" customHeight="1">
      <c r="A103" s="85"/>
      <c r="B103" s="86" t="s">
        <v>313</v>
      </c>
      <c r="C103" s="87"/>
      <c r="D103" s="107" t="s">
        <v>314</v>
      </c>
      <c r="E103" s="580">
        <f t="shared" si="59"/>
        <v>0</v>
      </c>
      <c r="F103" s="580">
        <f aca="true" t="shared" si="80" ref="F103:L103">F423</f>
        <v>0</v>
      </c>
      <c r="G103" s="580">
        <f t="shared" si="80"/>
        <v>0</v>
      </c>
      <c r="H103" s="580">
        <f t="shared" si="80"/>
        <v>0</v>
      </c>
      <c r="I103" s="580">
        <f t="shared" si="80"/>
        <v>0</v>
      </c>
      <c r="J103" s="466">
        <f t="shared" si="80"/>
        <v>0</v>
      </c>
      <c r="K103" s="466">
        <f t="shared" si="80"/>
        <v>0</v>
      </c>
      <c r="L103" s="467">
        <f t="shared" si="80"/>
        <v>0</v>
      </c>
    </row>
    <row r="104" spans="1:12" ht="18.75">
      <c r="A104" s="365"/>
      <c r="B104" s="735" t="s">
        <v>315</v>
      </c>
      <c r="C104" s="735"/>
      <c r="D104" s="366" t="s">
        <v>316</v>
      </c>
      <c r="E104" s="580">
        <f t="shared" si="59"/>
        <v>10</v>
      </c>
      <c r="F104" s="580">
        <f aca="true" t="shared" si="81" ref="F104:L104">F424</f>
        <v>10</v>
      </c>
      <c r="G104" s="580">
        <f t="shared" si="81"/>
        <v>0</v>
      </c>
      <c r="H104" s="580">
        <f t="shared" si="81"/>
        <v>0</v>
      </c>
      <c r="I104" s="580">
        <f t="shared" si="81"/>
        <v>0</v>
      </c>
      <c r="J104" s="466">
        <f t="shared" si="81"/>
        <v>10.53</v>
      </c>
      <c r="K104" s="466">
        <f t="shared" si="81"/>
        <v>10.5</v>
      </c>
      <c r="L104" s="467">
        <f t="shared" si="81"/>
        <v>10.45</v>
      </c>
    </row>
    <row r="105" spans="1:12" ht="18.75">
      <c r="A105" s="365"/>
      <c r="B105" s="735" t="s">
        <v>317</v>
      </c>
      <c r="C105" s="735"/>
      <c r="D105" s="366" t="s">
        <v>318</v>
      </c>
      <c r="E105" s="580">
        <f t="shared" si="59"/>
        <v>0</v>
      </c>
      <c r="F105" s="580">
        <f>F487</f>
        <v>0</v>
      </c>
      <c r="G105" s="580">
        <f aca="true" t="shared" si="82" ref="G105:L105">G487</f>
        <v>0</v>
      </c>
      <c r="H105" s="580">
        <f t="shared" si="82"/>
        <v>0</v>
      </c>
      <c r="I105" s="580">
        <f t="shared" si="82"/>
        <v>0</v>
      </c>
      <c r="J105" s="466">
        <f t="shared" si="82"/>
        <v>0</v>
      </c>
      <c r="K105" s="466">
        <f t="shared" si="82"/>
        <v>0</v>
      </c>
      <c r="L105" s="467">
        <f t="shared" si="82"/>
        <v>0</v>
      </c>
    </row>
    <row r="106" spans="1:12" ht="18" customHeight="1">
      <c r="A106" s="85"/>
      <c r="B106" s="735" t="s">
        <v>319</v>
      </c>
      <c r="C106" s="735"/>
      <c r="D106" s="359" t="s">
        <v>320</v>
      </c>
      <c r="E106" s="580">
        <f t="shared" si="59"/>
        <v>0</v>
      </c>
      <c r="F106" s="580">
        <f>F425</f>
        <v>0</v>
      </c>
      <c r="G106" s="580">
        <f aca="true" t="shared" si="83" ref="G106:L107">G425</f>
        <v>0</v>
      </c>
      <c r="H106" s="580">
        <f t="shared" si="83"/>
        <v>0</v>
      </c>
      <c r="I106" s="580">
        <f t="shared" si="83"/>
        <v>0</v>
      </c>
      <c r="J106" s="466">
        <f t="shared" si="83"/>
        <v>0</v>
      </c>
      <c r="K106" s="466">
        <f t="shared" si="83"/>
        <v>0</v>
      </c>
      <c r="L106" s="467">
        <f t="shared" si="83"/>
        <v>0</v>
      </c>
    </row>
    <row r="107" spans="1:12" ht="27.75" customHeight="1">
      <c r="A107" s="85"/>
      <c r="B107" s="736" t="s">
        <v>321</v>
      </c>
      <c r="C107" s="736"/>
      <c r="D107" s="359" t="s">
        <v>322</v>
      </c>
      <c r="E107" s="580">
        <f t="shared" si="59"/>
        <v>150</v>
      </c>
      <c r="F107" s="580">
        <f>F426</f>
        <v>75</v>
      </c>
      <c r="G107" s="580">
        <f t="shared" si="83"/>
        <v>25</v>
      </c>
      <c r="H107" s="580">
        <f t="shared" si="83"/>
        <v>25</v>
      </c>
      <c r="I107" s="580">
        <f t="shared" si="83"/>
        <v>25</v>
      </c>
      <c r="J107" s="466">
        <f t="shared" si="83"/>
        <v>157.95</v>
      </c>
      <c r="K107" s="466">
        <f t="shared" si="83"/>
        <v>157.5</v>
      </c>
      <c r="L107" s="467">
        <f t="shared" si="83"/>
        <v>156.75</v>
      </c>
    </row>
    <row r="108" spans="1:12" ht="18.75">
      <c r="A108" s="85"/>
      <c r="B108" s="736" t="s">
        <v>323</v>
      </c>
      <c r="C108" s="736"/>
      <c r="D108" s="359" t="s">
        <v>324</v>
      </c>
      <c r="E108" s="580">
        <f t="shared" si="59"/>
        <v>0</v>
      </c>
      <c r="F108" s="580">
        <f>F488</f>
        <v>0</v>
      </c>
      <c r="G108" s="580">
        <f aca="true" t="shared" si="84" ref="G108:L109">G488</f>
        <v>0</v>
      </c>
      <c r="H108" s="580">
        <f t="shared" si="84"/>
        <v>0</v>
      </c>
      <c r="I108" s="580">
        <f t="shared" si="84"/>
        <v>0</v>
      </c>
      <c r="J108" s="466">
        <f t="shared" si="84"/>
        <v>0</v>
      </c>
      <c r="K108" s="466">
        <f t="shared" si="84"/>
        <v>0</v>
      </c>
      <c r="L108" s="467">
        <f t="shared" si="84"/>
        <v>0</v>
      </c>
    </row>
    <row r="109" spans="1:12" ht="18" customHeight="1">
      <c r="A109" s="85"/>
      <c r="B109" s="736" t="s">
        <v>325</v>
      </c>
      <c r="C109" s="736"/>
      <c r="D109" s="359" t="s">
        <v>326</v>
      </c>
      <c r="E109" s="580">
        <f t="shared" si="59"/>
        <v>0</v>
      </c>
      <c r="F109" s="580">
        <f>F489</f>
        <v>0</v>
      </c>
      <c r="G109" s="580">
        <f t="shared" si="84"/>
        <v>0</v>
      </c>
      <c r="H109" s="580">
        <f t="shared" si="84"/>
        <v>0</v>
      </c>
      <c r="I109" s="580">
        <f t="shared" si="84"/>
        <v>0</v>
      </c>
      <c r="J109" s="466">
        <f t="shared" si="84"/>
        <v>0</v>
      </c>
      <c r="K109" s="466">
        <f t="shared" si="84"/>
        <v>0</v>
      </c>
      <c r="L109" s="467">
        <f t="shared" si="84"/>
        <v>0</v>
      </c>
    </row>
    <row r="110" spans="1:12" ht="18" customHeight="1">
      <c r="A110" s="85"/>
      <c r="B110" s="737" t="s">
        <v>327</v>
      </c>
      <c r="C110" s="738"/>
      <c r="D110" s="359" t="s">
        <v>328</v>
      </c>
      <c r="E110" s="580">
        <f t="shared" si="59"/>
        <v>0</v>
      </c>
      <c r="F110" s="580">
        <f>F490</f>
        <v>0</v>
      </c>
      <c r="G110" s="580">
        <f aca="true" t="shared" si="85" ref="G110:L110">G490</f>
        <v>0</v>
      </c>
      <c r="H110" s="580">
        <f t="shared" si="85"/>
        <v>0</v>
      </c>
      <c r="I110" s="580">
        <f t="shared" si="85"/>
        <v>0</v>
      </c>
      <c r="J110" s="466">
        <f t="shared" si="85"/>
        <v>0</v>
      </c>
      <c r="K110" s="466">
        <f t="shared" si="85"/>
        <v>0</v>
      </c>
      <c r="L110" s="467">
        <f t="shared" si="85"/>
        <v>0</v>
      </c>
    </row>
    <row r="111" spans="1:12" ht="26.25" customHeight="1">
      <c r="A111" s="85"/>
      <c r="B111" s="367"/>
      <c r="C111" s="368" t="s">
        <v>329</v>
      </c>
      <c r="D111" s="359" t="s">
        <v>330</v>
      </c>
      <c r="E111" s="580">
        <f t="shared" si="59"/>
        <v>0</v>
      </c>
      <c r="F111" s="580">
        <f>F491</f>
        <v>0</v>
      </c>
      <c r="G111" s="580">
        <f aca="true" t="shared" si="86" ref="G111:L111">G491</f>
        <v>0</v>
      </c>
      <c r="H111" s="580">
        <f t="shared" si="86"/>
        <v>0</v>
      </c>
      <c r="I111" s="580">
        <f t="shared" si="86"/>
        <v>0</v>
      </c>
      <c r="J111" s="466">
        <f t="shared" si="86"/>
        <v>0</v>
      </c>
      <c r="K111" s="466">
        <f t="shared" si="86"/>
        <v>0</v>
      </c>
      <c r="L111" s="467">
        <f t="shared" si="86"/>
        <v>0</v>
      </c>
    </row>
    <row r="112" spans="1:12" ht="24" customHeight="1">
      <c r="A112" s="85"/>
      <c r="B112" s="86" t="s">
        <v>331</v>
      </c>
      <c r="C112" s="87"/>
      <c r="D112" s="107" t="s">
        <v>332</v>
      </c>
      <c r="E112" s="580">
        <f t="shared" si="59"/>
        <v>2500</v>
      </c>
      <c r="F112" s="580">
        <f>F427</f>
        <v>700</v>
      </c>
      <c r="G112" s="580">
        <f aca="true" t="shared" si="87" ref="G112:L112">G427</f>
        <v>800</v>
      </c>
      <c r="H112" s="580">
        <f t="shared" si="87"/>
        <v>400</v>
      </c>
      <c r="I112" s="580">
        <f t="shared" si="87"/>
        <v>600</v>
      </c>
      <c r="J112" s="466">
        <f t="shared" si="87"/>
        <v>2632.5</v>
      </c>
      <c r="K112" s="466">
        <f t="shared" si="87"/>
        <v>2625</v>
      </c>
      <c r="L112" s="467">
        <f t="shared" si="87"/>
        <v>2612.5</v>
      </c>
    </row>
    <row r="113" spans="1:12" ht="18.75">
      <c r="A113" s="731" t="s">
        <v>333</v>
      </c>
      <c r="B113" s="732"/>
      <c r="C113" s="732"/>
      <c r="D113" s="107" t="s">
        <v>334</v>
      </c>
      <c r="E113" s="580">
        <f t="shared" si="59"/>
        <v>0</v>
      </c>
      <c r="F113" s="580">
        <f>F114+F115+F116+F117+F118</f>
        <v>0</v>
      </c>
      <c r="G113" s="580">
        <f aca="true" t="shared" si="88" ref="G113:L113">G114+G115+G116+G117+G118</f>
        <v>0</v>
      </c>
      <c r="H113" s="580">
        <f t="shared" si="88"/>
        <v>0</v>
      </c>
      <c r="I113" s="580">
        <f t="shared" si="88"/>
        <v>0</v>
      </c>
      <c r="J113" s="466">
        <f t="shared" si="88"/>
        <v>0</v>
      </c>
      <c r="K113" s="466">
        <f t="shared" si="88"/>
        <v>0</v>
      </c>
      <c r="L113" s="467">
        <f t="shared" si="88"/>
        <v>0</v>
      </c>
    </row>
    <row r="114" spans="1:12" ht="18.75">
      <c r="A114" s="85"/>
      <c r="B114" s="86" t="s">
        <v>335</v>
      </c>
      <c r="C114" s="87"/>
      <c r="D114" s="107" t="s">
        <v>336</v>
      </c>
      <c r="E114" s="580">
        <f t="shared" si="59"/>
        <v>0</v>
      </c>
      <c r="F114" s="580">
        <f>F429</f>
        <v>0</v>
      </c>
      <c r="G114" s="580">
        <f aca="true" t="shared" si="89" ref="G114:L115">G429</f>
        <v>0</v>
      </c>
      <c r="H114" s="580">
        <f t="shared" si="89"/>
        <v>0</v>
      </c>
      <c r="I114" s="580">
        <f t="shared" si="89"/>
        <v>0</v>
      </c>
      <c r="J114" s="466">
        <f t="shared" si="89"/>
        <v>0</v>
      </c>
      <c r="K114" s="466">
        <f t="shared" si="89"/>
        <v>0</v>
      </c>
      <c r="L114" s="467">
        <f t="shared" si="89"/>
        <v>0</v>
      </c>
    </row>
    <row r="115" spans="1:12" ht="35.25" customHeight="1">
      <c r="A115" s="739" t="s">
        <v>337</v>
      </c>
      <c r="B115" s="740"/>
      <c r="C115" s="740"/>
      <c r="D115" s="107" t="s">
        <v>338</v>
      </c>
      <c r="E115" s="580">
        <f t="shared" si="59"/>
        <v>-269055.02</v>
      </c>
      <c r="F115" s="580">
        <f>F430</f>
        <v>-6078</v>
      </c>
      <c r="G115" s="580">
        <f t="shared" si="89"/>
        <v>-87672.35</v>
      </c>
      <c r="H115" s="580">
        <f t="shared" si="89"/>
        <v>-87652.34</v>
      </c>
      <c r="I115" s="580">
        <f t="shared" si="89"/>
        <v>-87652.33</v>
      </c>
      <c r="J115" s="466">
        <f t="shared" si="89"/>
        <v>0</v>
      </c>
      <c r="K115" s="466">
        <f t="shared" si="89"/>
        <v>0</v>
      </c>
      <c r="L115" s="467">
        <f t="shared" si="89"/>
        <v>0</v>
      </c>
    </row>
    <row r="116" spans="1:12" ht="18" customHeight="1">
      <c r="A116" s="369" t="s">
        <v>339</v>
      </c>
      <c r="B116" s="192"/>
      <c r="C116" s="86"/>
      <c r="D116" s="107" t="s">
        <v>340</v>
      </c>
      <c r="E116" s="580">
        <f t="shared" si="59"/>
        <v>269055.02</v>
      </c>
      <c r="F116" s="580">
        <f>F493</f>
        <v>6078</v>
      </c>
      <c r="G116" s="580">
        <f aca="true" t="shared" si="90" ref="G116:L117">G493</f>
        <v>87672.35</v>
      </c>
      <c r="H116" s="580">
        <f t="shared" si="90"/>
        <v>87652.34</v>
      </c>
      <c r="I116" s="580">
        <f t="shared" si="90"/>
        <v>87652.33</v>
      </c>
      <c r="J116" s="466">
        <f t="shared" si="90"/>
        <v>0</v>
      </c>
      <c r="K116" s="466">
        <f t="shared" si="90"/>
        <v>0</v>
      </c>
      <c r="L116" s="467">
        <f t="shared" si="90"/>
        <v>0</v>
      </c>
    </row>
    <row r="117" spans="1:12" ht="18" customHeight="1">
      <c r="A117" s="369"/>
      <c r="B117" s="722" t="s">
        <v>341</v>
      </c>
      <c r="C117" s="722"/>
      <c r="D117" s="107" t="s">
        <v>342</v>
      </c>
      <c r="E117" s="580">
        <f t="shared" si="59"/>
        <v>0</v>
      </c>
      <c r="F117" s="580">
        <f>F494</f>
        <v>0</v>
      </c>
      <c r="G117" s="580">
        <f t="shared" si="90"/>
        <v>0</v>
      </c>
      <c r="H117" s="580">
        <f t="shared" si="90"/>
        <v>0</v>
      </c>
      <c r="I117" s="580">
        <f t="shared" si="90"/>
        <v>0</v>
      </c>
      <c r="J117" s="466">
        <f t="shared" si="90"/>
        <v>0</v>
      </c>
      <c r="K117" s="466">
        <f t="shared" si="90"/>
        <v>0</v>
      </c>
      <c r="L117" s="467">
        <f t="shared" si="90"/>
        <v>0</v>
      </c>
    </row>
    <row r="118" spans="1:12" ht="18" customHeight="1">
      <c r="A118" s="85"/>
      <c r="B118" s="86" t="s">
        <v>343</v>
      </c>
      <c r="C118" s="87"/>
      <c r="D118" s="107" t="s">
        <v>344</v>
      </c>
      <c r="E118" s="580">
        <f t="shared" si="59"/>
        <v>0</v>
      </c>
      <c r="F118" s="580">
        <f>F431</f>
        <v>0</v>
      </c>
      <c r="G118" s="580">
        <f aca="true" t="shared" si="91" ref="G118:L118">G431</f>
        <v>0</v>
      </c>
      <c r="H118" s="580">
        <f t="shared" si="91"/>
        <v>0</v>
      </c>
      <c r="I118" s="580">
        <f t="shared" si="91"/>
        <v>0</v>
      </c>
      <c r="J118" s="466">
        <f t="shared" si="91"/>
        <v>0</v>
      </c>
      <c r="K118" s="466">
        <f t="shared" si="91"/>
        <v>0</v>
      </c>
      <c r="L118" s="467">
        <f t="shared" si="91"/>
        <v>0</v>
      </c>
    </row>
    <row r="119" spans="1:12" ht="18" customHeight="1">
      <c r="A119" s="85" t="s">
        <v>345</v>
      </c>
      <c r="B119" s="101"/>
      <c r="C119" s="102"/>
      <c r="D119" s="103" t="s">
        <v>346</v>
      </c>
      <c r="E119" s="581">
        <f t="shared" si="59"/>
        <v>20</v>
      </c>
      <c r="F119" s="581">
        <f>F120</f>
        <v>5</v>
      </c>
      <c r="G119" s="581">
        <f aca="true" t="shared" si="92" ref="G119:L119">G120</f>
        <v>5</v>
      </c>
      <c r="H119" s="581">
        <f t="shared" si="92"/>
        <v>5</v>
      </c>
      <c r="I119" s="581">
        <f t="shared" si="92"/>
        <v>5</v>
      </c>
      <c r="J119" s="511">
        <f t="shared" si="92"/>
        <v>21.06</v>
      </c>
      <c r="K119" s="511">
        <f t="shared" si="92"/>
        <v>21</v>
      </c>
      <c r="L119" s="541">
        <f t="shared" si="92"/>
        <v>20.9</v>
      </c>
    </row>
    <row r="120" spans="1:12" ht="26.25" customHeight="1">
      <c r="A120" s="741" t="s">
        <v>347</v>
      </c>
      <c r="B120" s="742"/>
      <c r="C120" s="742"/>
      <c r="D120" s="103" t="s">
        <v>348</v>
      </c>
      <c r="E120" s="580">
        <f t="shared" si="59"/>
        <v>20</v>
      </c>
      <c r="F120" s="580">
        <f>SUM(F121:F125)</f>
        <v>5</v>
      </c>
      <c r="G120" s="580">
        <f aca="true" t="shared" si="93" ref="G120:L120">SUM(G121:G125)</f>
        <v>5</v>
      </c>
      <c r="H120" s="580">
        <f t="shared" si="93"/>
        <v>5</v>
      </c>
      <c r="I120" s="580">
        <f t="shared" si="93"/>
        <v>5</v>
      </c>
      <c r="J120" s="466">
        <f t="shared" si="93"/>
        <v>21.06</v>
      </c>
      <c r="K120" s="466">
        <f t="shared" si="93"/>
        <v>21</v>
      </c>
      <c r="L120" s="467">
        <f t="shared" si="93"/>
        <v>20.9</v>
      </c>
    </row>
    <row r="121" spans="1:12" ht="18" customHeight="1">
      <c r="A121" s="85"/>
      <c r="B121" s="86" t="s">
        <v>349</v>
      </c>
      <c r="C121" s="87"/>
      <c r="D121" s="107" t="s">
        <v>350</v>
      </c>
      <c r="E121" s="580">
        <f t="shared" si="59"/>
        <v>20</v>
      </c>
      <c r="F121" s="580">
        <f>F497</f>
        <v>5</v>
      </c>
      <c r="G121" s="580">
        <f aca="true" t="shared" si="94" ref="G121:L121">G497</f>
        <v>5</v>
      </c>
      <c r="H121" s="580">
        <f t="shared" si="94"/>
        <v>5</v>
      </c>
      <c r="I121" s="580">
        <f t="shared" si="94"/>
        <v>5</v>
      </c>
      <c r="J121" s="466">
        <f t="shared" si="94"/>
        <v>21.06</v>
      </c>
      <c r="K121" s="466">
        <f t="shared" si="94"/>
        <v>21</v>
      </c>
      <c r="L121" s="467">
        <f t="shared" si="94"/>
        <v>20.9</v>
      </c>
    </row>
    <row r="122" spans="1:12" ht="18" customHeight="1">
      <c r="A122" s="85"/>
      <c r="B122" s="86" t="s">
        <v>351</v>
      </c>
      <c r="C122" s="87"/>
      <c r="D122" s="107" t="s">
        <v>352</v>
      </c>
      <c r="E122" s="580">
        <f t="shared" si="59"/>
        <v>0</v>
      </c>
      <c r="F122" s="580">
        <f>F498</f>
        <v>0</v>
      </c>
      <c r="G122" s="580">
        <f aca="true" t="shared" si="95" ref="G122:L122">G498</f>
        <v>0</v>
      </c>
      <c r="H122" s="580">
        <f t="shared" si="95"/>
        <v>0</v>
      </c>
      <c r="I122" s="580">
        <f t="shared" si="95"/>
        <v>0</v>
      </c>
      <c r="J122" s="466">
        <f t="shared" si="95"/>
        <v>0</v>
      </c>
      <c r="K122" s="466">
        <f t="shared" si="95"/>
        <v>0</v>
      </c>
      <c r="L122" s="467">
        <f t="shared" si="95"/>
        <v>0</v>
      </c>
    </row>
    <row r="123" spans="1:12" ht="18" customHeight="1">
      <c r="A123" s="85"/>
      <c r="B123" s="86" t="s">
        <v>353</v>
      </c>
      <c r="C123" s="87"/>
      <c r="D123" s="107" t="s">
        <v>354</v>
      </c>
      <c r="E123" s="580">
        <f t="shared" si="59"/>
        <v>0</v>
      </c>
      <c r="F123" s="580">
        <f aca="true" t="shared" si="96" ref="F123:L123">F499</f>
        <v>0</v>
      </c>
      <c r="G123" s="580">
        <f t="shared" si="96"/>
        <v>0</v>
      </c>
      <c r="H123" s="580">
        <f t="shared" si="96"/>
        <v>0</v>
      </c>
      <c r="I123" s="580">
        <f t="shared" si="96"/>
        <v>0</v>
      </c>
      <c r="J123" s="466">
        <f t="shared" si="96"/>
        <v>0</v>
      </c>
      <c r="K123" s="466">
        <f t="shared" si="96"/>
        <v>0</v>
      </c>
      <c r="L123" s="467">
        <f t="shared" si="96"/>
        <v>0</v>
      </c>
    </row>
    <row r="124" spans="1:12" ht="43.5" customHeight="1">
      <c r="A124" s="85"/>
      <c r="B124" s="722" t="s">
        <v>355</v>
      </c>
      <c r="C124" s="722"/>
      <c r="D124" s="107" t="s">
        <v>356</v>
      </c>
      <c r="E124" s="580">
        <f t="shared" si="59"/>
        <v>0</v>
      </c>
      <c r="F124" s="580">
        <f aca="true" t="shared" si="97" ref="F124:L124">F500</f>
        <v>0</v>
      </c>
      <c r="G124" s="580">
        <f t="shared" si="97"/>
        <v>0</v>
      </c>
      <c r="H124" s="580">
        <f t="shared" si="97"/>
        <v>0</v>
      </c>
      <c r="I124" s="580">
        <f t="shared" si="97"/>
        <v>0</v>
      </c>
      <c r="J124" s="466">
        <f t="shared" si="97"/>
        <v>0</v>
      </c>
      <c r="K124" s="466">
        <f t="shared" si="97"/>
        <v>0</v>
      </c>
      <c r="L124" s="467">
        <f t="shared" si="97"/>
        <v>0</v>
      </c>
    </row>
    <row r="125" spans="1:12" ht="18" customHeight="1">
      <c r="A125" s="85"/>
      <c r="B125" s="86" t="s">
        <v>357</v>
      </c>
      <c r="C125" s="86"/>
      <c r="D125" s="107" t="s">
        <v>358</v>
      </c>
      <c r="E125" s="580">
        <f t="shared" si="59"/>
        <v>0</v>
      </c>
      <c r="F125" s="580">
        <f aca="true" t="shared" si="98" ref="F125:L125">F501</f>
        <v>0</v>
      </c>
      <c r="G125" s="580">
        <f t="shared" si="98"/>
        <v>0</v>
      </c>
      <c r="H125" s="580">
        <f t="shared" si="98"/>
        <v>0</v>
      </c>
      <c r="I125" s="580">
        <f t="shared" si="98"/>
        <v>0</v>
      </c>
      <c r="J125" s="466">
        <f t="shared" si="98"/>
        <v>0</v>
      </c>
      <c r="K125" s="466">
        <f t="shared" si="98"/>
        <v>0</v>
      </c>
      <c r="L125" s="467">
        <f t="shared" si="98"/>
        <v>0</v>
      </c>
    </row>
    <row r="126" spans="1:12" ht="18" customHeight="1">
      <c r="A126" s="85" t="s">
        <v>359</v>
      </c>
      <c r="B126" s="101"/>
      <c r="C126" s="102"/>
      <c r="D126" s="103" t="s">
        <v>360</v>
      </c>
      <c r="E126" s="581">
        <f t="shared" si="59"/>
        <v>0</v>
      </c>
      <c r="F126" s="581">
        <f>F127+F137</f>
        <v>0</v>
      </c>
      <c r="G126" s="581">
        <f aca="true" t="shared" si="99" ref="G126:L126">G127+G137</f>
        <v>0</v>
      </c>
      <c r="H126" s="581">
        <f t="shared" si="99"/>
        <v>0</v>
      </c>
      <c r="I126" s="581">
        <f t="shared" si="99"/>
        <v>0</v>
      </c>
      <c r="J126" s="511">
        <f t="shared" si="99"/>
        <v>0</v>
      </c>
      <c r="K126" s="511">
        <f t="shared" si="99"/>
        <v>0</v>
      </c>
      <c r="L126" s="541">
        <f t="shared" si="99"/>
        <v>0</v>
      </c>
    </row>
    <row r="127" spans="1:12" ht="39" customHeight="1">
      <c r="A127" s="733" t="s">
        <v>361</v>
      </c>
      <c r="B127" s="734"/>
      <c r="C127" s="734"/>
      <c r="D127" s="107" t="s">
        <v>362</v>
      </c>
      <c r="E127" s="580">
        <f t="shared" si="59"/>
        <v>0</v>
      </c>
      <c r="F127" s="580">
        <f>SUM(F128:F136)</f>
        <v>0</v>
      </c>
      <c r="G127" s="580">
        <f aca="true" t="shared" si="100" ref="G127:L127">SUM(G128:G136)</f>
        <v>0</v>
      </c>
      <c r="H127" s="580">
        <f t="shared" si="100"/>
        <v>0</v>
      </c>
      <c r="I127" s="580">
        <f t="shared" si="100"/>
        <v>0</v>
      </c>
      <c r="J127" s="466">
        <f t="shared" si="100"/>
        <v>0</v>
      </c>
      <c r="K127" s="466">
        <f t="shared" si="100"/>
        <v>0</v>
      </c>
      <c r="L127" s="467">
        <f t="shared" si="100"/>
        <v>0</v>
      </c>
    </row>
    <row r="128" spans="1:12" ht="45" customHeight="1">
      <c r="A128" s="85"/>
      <c r="B128" s="722" t="s">
        <v>363</v>
      </c>
      <c r="C128" s="722"/>
      <c r="D128" s="107" t="s">
        <v>364</v>
      </c>
      <c r="E128" s="580">
        <f t="shared" si="59"/>
        <v>0</v>
      </c>
      <c r="F128" s="580">
        <f>F434</f>
        <v>0</v>
      </c>
      <c r="G128" s="580">
        <f aca="true" t="shared" si="101" ref="G128:L128">G434</f>
        <v>0</v>
      </c>
      <c r="H128" s="580">
        <f t="shared" si="101"/>
        <v>0</v>
      </c>
      <c r="I128" s="580">
        <f t="shared" si="101"/>
        <v>0</v>
      </c>
      <c r="J128" s="466">
        <f t="shared" si="101"/>
        <v>0</v>
      </c>
      <c r="K128" s="466">
        <f t="shared" si="101"/>
        <v>0</v>
      </c>
      <c r="L128" s="467">
        <f t="shared" si="101"/>
        <v>0</v>
      </c>
    </row>
    <row r="129" spans="1:12" ht="18" customHeight="1">
      <c r="A129" s="85"/>
      <c r="B129" s="86" t="s">
        <v>365</v>
      </c>
      <c r="C129" s="87"/>
      <c r="D129" s="107" t="s">
        <v>366</v>
      </c>
      <c r="E129" s="580">
        <f t="shared" si="59"/>
        <v>0</v>
      </c>
      <c r="F129" s="580">
        <f aca="true" t="shared" si="102" ref="F129:L129">F435</f>
        <v>0</v>
      </c>
      <c r="G129" s="580">
        <f t="shared" si="102"/>
        <v>0</v>
      </c>
      <c r="H129" s="580">
        <f t="shared" si="102"/>
        <v>0</v>
      </c>
      <c r="I129" s="580">
        <f t="shared" si="102"/>
        <v>0</v>
      </c>
      <c r="J129" s="466">
        <f t="shared" si="102"/>
        <v>0</v>
      </c>
      <c r="K129" s="466">
        <f t="shared" si="102"/>
        <v>0</v>
      </c>
      <c r="L129" s="467">
        <f t="shared" si="102"/>
        <v>0</v>
      </c>
    </row>
    <row r="130" spans="1:12" ht="18" customHeight="1">
      <c r="A130" s="85"/>
      <c r="B130" s="86" t="s">
        <v>1716</v>
      </c>
      <c r="C130" s="87"/>
      <c r="D130" s="107" t="s">
        <v>367</v>
      </c>
      <c r="E130" s="580">
        <f t="shared" si="59"/>
        <v>0</v>
      </c>
      <c r="F130" s="580">
        <f aca="true" t="shared" si="103" ref="F130:L130">F436</f>
        <v>0</v>
      </c>
      <c r="G130" s="580">
        <f t="shared" si="103"/>
        <v>0</v>
      </c>
      <c r="H130" s="580">
        <f t="shared" si="103"/>
        <v>0</v>
      </c>
      <c r="I130" s="580">
        <f t="shared" si="103"/>
        <v>0</v>
      </c>
      <c r="J130" s="466">
        <f t="shared" si="103"/>
        <v>0</v>
      </c>
      <c r="K130" s="466">
        <f t="shared" si="103"/>
        <v>0</v>
      </c>
      <c r="L130" s="467">
        <f t="shared" si="103"/>
        <v>0</v>
      </c>
    </row>
    <row r="131" spans="1:12" ht="42" customHeight="1">
      <c r="A131" s="85"/>
      <c r="B131" s="722" t="s">
        <v>368</v>
      </c>
      <c r="C131" s="722"/>
      <c r="D131" s="107" t="s">
        <v>369</v>
      </c>
      <c r="E131" s="580">
        <f t="shared" si="59"/>
        <v>0</v>
      </c>
      <c r="F131" s="580">
        <f aca="true" t="shared" si="104" ref="F131:L131">F437</f>
        <v>0</v>
      </c>
      <c r="G131" s="580">
        <f t="shared" si="104"/>
        <v>0</v>
      </c>
      <c r="H131" s="580">
        <f t="shared" si="104"/>
        <v>0</v>
      </c>
      <c r="I131" s="580">
        <f t="shared" si="104"/>
        <v>0</v>
      </c>
      <c r="J131" s="466">
        <f t="shared" si="104"/>
        <v>0</v>
      </c>
      <c r="K131" s="466">
        <f t="shared" si="104"/>
        <v>0</v>
      </c>
      <c r="L131" s="467">
        <f t="shared" si="104"/>
        <v>0</v>
      </c>
    </row>
    <row r="132" spans="1:12" ht="45" customHeight="1">
      <c r="A132" s="85"/>
      <c r="B132" s="722" t="s">
        <v>370</v>
      </c>
      <c r="C132" s="722"/>
      <c r="D132" s="107" t="s">
        <v>371</v>
      </c>
      <c r="E132" s="580">
        <f t="shared" si="59"/>
        <v>0</v>
      </c>
      <c r="F132" s="580">
        <f>F504</f>
        <v>0</v>
      </c>
      <c r="G132" s="580">
        <f aca="true" t="shared" si="105" ref="G132:L132">G504</f>
        <v>0</v>
      </c>
      <c r="H132" s="580">
        <f t="shared" si="105"/>
        <v>0</v>
      </c>
      <c r="I132" s="580">
        <f t="shared" si="105"/>
        <v>0</v>
      </c>
      <c r="J132" s="466">
        <f t="shared" si="105"/>
        <v>0</v>
      </c>
      <c r="K132" s="466">
        <f t="shared" si="105"/>
        <v>0</v>
      </c>
      <c r="L132" s="467">
        <f t="shared" si="105"/>
        <v>0</v>
      </c>
    </row>
    <row r="133" spans="1:12" ht="30" customHeight="1">
      <c r="A133" s="85"/>
      <c r="B133" s="722" t="s">
        <v>372</v>
      </c>
      <c r="C133" s="722"/>
      <c r="D133" s="107" t="s">
        <v>373</v>
      </c>
      <c r="E133" s="580">
        <f t="shared" si="59"/>
        <v>0</v>
      </c>
      <c r="F133" s="580">
        <f aca="true" t="shared" si="106" ref="F133:L133">F505</f>
        <v>0</v>
      </c>
      <c r="G133" s="580">
        <f t="shared" si="106"/>
        <v>0</v>
      </c>
      <c r="H133" s="580">
        <f t="shared" si="106"/>
        <v>0</v>
      </c>
      <c r="I133" s="580">
        <f t="shared" si="106"/>
        <v>0</v>
      </c>
      <c r="J133" s="466">
        <f t="shared" si="106"/>
        <v>0</v>
      </c>
      <c r="K133" s="466">
        <f t="shared" si="106"/>
        <v>0</v>
      </c>
      <c r="L133" s="467">
        <f t="shared" si="106"/>
        <v>0</v>
      </c>
    </row>
    <row r="134" spans="1:12" ht="18" customHeight="1">
      <c r="A134" s="85"/>
      <c r="B134" s="722" t="s">
        <v>374</v>
      </c>
      <c r="C134" s="722"/>
      <c r="D134" s="107" t="s">
        <v>375</v>
      </c>
      <c r="E134" s="580">
        <f t="shared" si="59"/>
        <v>0</v>
      </c>
      <c r="F134" s="580">
        <f aca="true" t="shared" si="107" ref="F134:L134">F506</f>
        <v>0</v>
      </c>
      <c r="G134" s="580">
        <f t="shared" si="107"/>
        <v>0</v>
      </c>
      <c r="H134" s="580">
        <f t="shared" si="107"/>
        <v>0</v>
      </c>
      <c r="I134" s="580">
        <f t="shared" si="107"/>
        <v>0</v>
      </c>
      <c r="J134" s="466">
        <f t="shared" si="107"/>
        <v>0</v>
      </c>
      <c r="K134" s="466">
        <f t="shared" si="107"/>
        <v>0</v>
      </c>
      <c r="L134" s="467">
        <f t="shared" si="107"/>
        <v>0</v>
      </c>
    </row>
    <row r="135" spans="1:12" ht="29.25" customHeight="1">
      <c r="A135" s="85"/>
      <c r="B135" s="722" t="s">
        <v>376</v>
      </c>
      <c r="C135" s="722"/>
      <c r="D135" s="107" t="s">
        <v>377</v>
      </c>
      <c r="E135" s="580">
        <f t="shared" si="59"/>
        <v>0</v>
      </c>
      <c r="F135" s="580">
        <f>F438</f>
        <v>0</v>
      </c>
      <c r="G135" s="580">
        <f aca="true" t="shared" si="108" ref="G135:L136">G438</f>
        <v>0</v>
      </c>
      <c r="H135" s="580">
        <f t="shared" si="108"/>
        <v>0</v>
      </c>
      <c r="I135" s="580">
        <f t="shared" si="108"/>
        <v>0</v>
      </c>
      <c r="J135" s="466">
        <f t="shared" si="108"/>
        <v>0</v>
      </c>
      <c r="K135" s="466">
        <f t="shared" si="108"/>
        <v>0</v>
      </c>
      <c r="L135" s="467">
        <f t="shared" si="108"/>
        <v>0</v>
      </c>
    </row>
    <row r="136" spans="1:12" ht="18" customHeight="1">
      <c r="A136" s="85"/>
      <c r="B136" s="86" t="s">
        <v>378</v>
      </c>
      <c r="C136" s="87"/>
      <c r="D136" s="107" t="s">
        <v>379</v>
      </c>
      <c r="E136" s="580">
        <f t="shared" si="59"/>
        <v>0</v>
      </c>
      <c r="F136" s="580">
        <f>F439</f>
        <v>0</v>
      </c>
      <c r="G136" s="580">
        <f t="shared" si="108"/>
        <v>0</v>
      </c>
      <c r="H136" s="580">
        <f t="shared" si="108"/>
        <v>0</v>
      </c>
      <c r="I136" s="580">
        <f t="shared" si="108"/>
        <v>0</v>
      </c>
      <c r="J136" s="466">
        <f t="shared" si="108"/>
        <v>0</v>
      </c>
      <c r="K136" s="466">
        <f t="shared" si="108"/>
        <v>0</v>
      </c>
      <c r="L136" s="467">
        <f t="shared" si="108"/>
        <v>0</v>
      </c>
    </row>
    <row r="137" spans="1:12" ht="18" customHeight="1">
      <c r="A137" s="85" t="s">
        <v>380</v>
      </c>
      <c r="B137" s="86"/>
      <c r="C137" s="87"/>
      <c r="D137" s="107">
        <v>41.02</v>
      </c>
      <c r="E137" s="580">
        <f t="shared" si="59"/>
        <v>0</v>
      </c>
      <c r="F137" s="580">
        <f>F141</f>
        <v>0</v>
      </c>
      <c r="G137" s="580">
        <f aca="true" t="shared" si="109" ref="G137:L137">G141</f>
        <v>0</v>
      </c>
      <c r="H137" s="580">
        <f t="shared" si="109"/>
        <v>0</v>
      </c>
      <c r="I137" s="580">
        <f t="shared" si="109"/>
        <v>0</v>
      </c>
      <c r="J137" s="466">
        <f t="shared" si="109"/>
        <v>0</v>
      </c>
      <c r="K137" s="466">
        <f t="shared" si="109"/>
        <v>0</v>
      </c>
      <c r="L137" s="467">
        <f t="shared" si="109"/>
        <v>0</v>
      </c>
    </row>
    <row r="138" spans="1:12" ht="65.25" customHeight="1">
      <c r="A138" s="85"/>
      <c r="B138" s="743" t="s">
        <v>381</v>
      </c>
      <c r="C138" s="743"/>
      <c r="D138" s="107" t="s">
        <v>382</v>
      </c>
      <c r="E138" s="580" t="s">
        <v>181</v>
      </c>
      <c r="F138" s="580" t="s">
        <v>181</v>
      </c>
      <c r="G138" s="580" t="s">
        <v>181</v>
      </c>
      <c r="H138" s="580" t="s">
        <v>181</v>
      </c>
      <c r="I138" s="580" t="s">
        <v>181</v>
      </c>
      <c r="J138" s="466" t="s">
        <v>181</v>
      </c>
      <c r="K138" s="466" t="s">
        <v>181</v>
      </c>
      <c r="L138" s="467" t="s">
        <v>181</v>
      </c>
    </row>
    <row r="139" spans="1:12" ht="62.25" customHeight="1">
      <c r="A139" s="85"/>
      <c r="B139" s="82"/>
      <c r="C139" s="370" t="s">
        <v>383</v>
      </c>
      <c r="D139" s="107" t="s">
        <v>384</v>
      </c>
      <c r="E139" s="580" t="s">
        <v>181</v>
      </c>
      <c r="F139" s="580" t="s">
        <v>181</v>
      </c>
      <c r="G139" s="580" t="s">
        <v>181</v>
      </c>
      <c r="H139" s="580" t="s">
        <v>181</v>
      </c>
      <c r="I139" s="580" t="s">
        <v>181</v>
      </c>
      <c r="J139" s="466" t="s">
        <v>181</v>
      </c>
      <c r="K139" s="466" t="s">
        <v>181</v>
      </c>
      <c r="L139" s="467" t="s">
        <v>181</v>
      </c>
    </row>
    <row r="140" spans="1:12" ht="68.25" customHeight="1">
      <c r="A140" s="85"/>
      <c r="B140" s="82"/>
      <c r="C140" s="370" t="s">
        <v>385</v>
      </c>
      <c r="D140" s="107" t="s">
        <v>386</v>
      </c>
      <c r="E140" s="580" t="s">
        <v>181</v>
      </c>
      <c r="F140" s="580" t="s">
        <v>181</v>
      </c>
      <c r="G140" s="580" t="s">
        <v>181</v>
      </c>
      <c r="H140" s="580" t="s">
        <v>181</v>
      </c>
      <c r="I140" s="580" t="s">
        <v>181</v>
      </c>
      <c r="J140" s="466" t="s">
        <v>181</v>
      </c>
      <c r="K140" s="466" t="s">
        <v>181</v>
      </c>
      <c r="L140" s="467" t="s">
        <v>181</v>
      </c>
    </row>
    <row r="141" spans="1:12" s="134" customFormat="1" ht="28.5" customHeight="1">
      <c r="A141" s="371"/>
      <c r="B141" s="372"/>
      <c r="C141" s="373" t="s">
        <v>387</v>
      </c>
      <c r="D141" s="133" t="s">
        <v>388</v>
      </c>
      <c r="E141" s="580">
        <f t="shared" si="59"/>
        <v>0</v>
      </c>
      <c r="F141" s="585">
        <f>F510</f>
        <v>0</v>
      </c>
      <c r="G141" s="585">
        <f aca="true" t="shared" si="110" ref="G141:L141">G510</f>
        <v>0</v>
      </c>
      <c r="H141" s="585">
        <f t="shared" si="110"/>
        <v>0</v>
      </c>
      <c r="I141" s="585">
        <f t="shared" si="110"/>
        <v>0</v>
      </c>
      <c r="J141" s="667">
        <f t="shared" si="110"/>
        <v>0</v>
      </c>
      <c r="K141" s="667">
        <f t="shared" si="110"/>
        <v>0</v>
      </c>
      <c r="L141" s="668">
        <f t="shared" si="110"/>
        <v>0</v>
      </c>
    </row>
    <row r="142" spans="1:12" ht="18" customHeight="1">
      <c r="A142" s="90" t="s">
        <v>389</v>
      </c>
      <c r="B142" s="86"/>
      <c r="C142" s="86"/>
      <c r="D142" s="103" t="s">
        <v>390</v>
      </c>
      <c r="E142" s="581">
        <f t="shared" si="59"/>
        <v>16007</v>
      </c>
      <c r="F142" s="581">
        <f>F143</f>
        <v>4003</v>
      </c>
      <c r="G142" s="581">
        <f aca="true" t="shared" si="111" ref="G142:L142">G143</f>
        <v>4002</v>
      </c>
      <c r="H142" s="581">
        <f t="shared" si="111"/>
        <v>4002</v>
      </c>
      <c r="I142" s="581">
        <f t="shared" si="111"/>
        <v>4000</v>
      </c>
      <c r="J142" s="511">
        <f t="shared" si="111"/>
        <v>738.153</v>
      </c>
      <c r="K142" s="511">
        <f t="shared" si="111"/>
        <v>736.05</v>
      </c>
      <c r="L142" s="541">
        <f t="shared" si="111"/>
        <v>732.545</v>
      </c>
    </row>
    <row r="143" spans="1:12" ht="28.5" customHeight="1">
      <c r="A143" s="717" t="s">
        <v>391</v>
      </c>
      <c r="B143" s="718"/>
      <c r="C143" s="718"/>
      <c r="D143" s="103" t="s">
        <v>392</v>
      </c>
      <c r="E143" s="581">
        <f aca="true" t="shared" si="112" ref="E143:E206">F143+G143+H143+I143</f>
        <v>16007</v>
      </c>
      <c r="F143" s="581">
        <f>F144+F204</f>
        <v>4003</v>
      </c>
      <c r="G143" s="581">
        <f aca="true" t="shared" si="113" ref="G143:L143">G144+G204</f>
        <v>4002</v>
      </c>
      <c r="H143" s="581">
        <f t="shared" si="113"/>
        <v>4002</v>
      </c>
      <c r="I143" s="581">
        <f t="shared" si="113"/>
        <v>4000</v>
      </c>
      <c r="J143" s="511">
        <f t="shared" si="113"/>
        <v>738.153</v>
      </c>
      <c r="K143" s="511">
        <f t="shared" si="113"/>
        <v>736.05</v>
      </c>
      <c r="L143" s="541">
        <f t="shared" si="113"/>
        <v>732.545</v>
      </c>
    </row>
    <row r="144" spans="1:12" ht="102" customHeight="1">
      <c r="A144" s="719" t="s">
        <v>393</v>
      </c>
      <c r="B144" s="720"/>
      <c r="C144" s="720"/>
      <c r="D144" s="107" t="s">
        <v>394</v>
      </c>
      <c r="E144" s="580">
        <f t="shared" si="112"/>
        <v>16007</v>
      </c>
      <c r="F144" s="580">
        <f>F145+F148+F149+F150+F151+F152+F154+F158+F162+F163+F164+F165+F166+F167+F168+F169+F170+F171+F172+F173+F176+F177+F178+F179+F180+F181+F182+F183+F184+F185+F186+F189+F190+F191+F192+F193+F194+F195+F196+F200</f>
        <v>4003</v>
      </c>
      <c r="G144" s="580">
        <f aca="true" t="shared" si="114" ref="G144:L144">G145+G148+G149+G150+G151+G152+G154+G158+G162+G163+G164+G165+G166+G167+G168+G169+G170+G171+G172+G173+G176+G177+G178+G179+G180+G181+G182+G183+G184+G185+G186+G189+G190+G191+G192+G193+G194+G195+G196+G200</f>
        <v>4002</v>
      </c>
      <c r="H144" s="580">
        <f t="shared" si="114"/>
        <v>4002</v>
      </c>
      <c r="I144" s="580">
        <f t="shared" si="114"/>
        <v>4000</v>
      </c>
      <c r="J144" s="466">
        <f t="shared" si="114"/>
        <v>738.153</v>
      </c>
      <c r="K144" s="466">
        <f t="shared" si="114"/>
        <v>736.05</v>
      </c>
      <c r="L144" s="467">
        <f t="shared" si="114"/>
        <v>732.545</v>
      </c>
    </row>
    <row r="145" spans="1:12" s="134" customFormat="1" ht="21.75" customHeight="1">
      <c r="A145" s="374"/>
      <c r="B145" s="744" t="s">
        <v>1722</v>
      </c>
      <c r="C145" s="745"/>
      <c r="D145" s="107" t="s">
        <v>395</v>
      </c>
      <c r="E145" s="580">
        <f>F145+G145+H145+I145</f>
        <v>0</v>
      </c>
      <c r="F145" s="585">
        <f aca="true" t="shared" si="115" ref="F145:L145">SUM(F146:F147)</f>
        <v>0</v>
      </c>
      <c r="G145" s="585">
        <f t="shared" si="115"/>
        <v>0</v>
      </c>
      <c r="H145" s="585">
        <f t="shared" si="115"/>
        <v>0</v>
      </c>
      <c r="I145" s="585">
        <f t="shared" si="115"/>
        <v>0</v>
      </c>
      <c r="J145" s="667">
        <f t="shared" si="115"/>
        <v>0</v>
      </c>
      <c r="K145" s="667">
        <f t="shared" si="115"/>
        <v>0</v>
      </c>
      <c r="L145" s="668">
        <f t="shared" si="115"/>
        <v>0</v>
      </c>
    </row>
    <row r="146" spans="1:12" s="134" customFormat="1" ht="18.75">
      <c r="A146" s="374"/>
      <c r="B146" s="375"/>
      <c r="C146" s="376" t="s">
        <v>396</v>
      </c>
      <c r="D146" s="107" t="s">
        <v>397</v>
      </c>
      <c r="E146" s="580">
        <f>F146+G146+H146+I146</f>
        <v>0</v>
      </c>
      <c r="F146" s="585">
        <f>F515</f>
        <v>0</v>
      </c>
      <c r="G146" s="585">
        <f aca="true" t="shared" si="116" ref="G146:L146">G515</f>
        <v>0</v>
      </c>
      <c r="H146" s="585">
        <f t="shared" si="116"/>
        <v>0</v>
      </c>
      <c r="I146" s="585">
        <f t="shared" si="116"/>
        <v>0</v>
      </c>
      <c r="J146" s="667">
        <f t="shared" si="116"/>
        <v>0</v>
      </c>
      <c r="K146" s="667">
        <f t="shared" si="116"/>
        <v>0</v>
      </c>
      <c r="L146" s="668">
        <f t="shared" si="116"/>
        <v>0</v>
      </c>
    </row>
    <row r="147" spans="1:12" s="134" customFormat="1" ht="42.75" customHeight="1">
      <c r="A147" s="374"/>
      <c r="B147" s="375"/>
      <c r="C147" s="376" t="s">
        <v>398</v>
      </c>
      <c r="D147" s="107" t="s">
        <v>399</v>
      </c>
      <c r="E147" s="580">
        <f t="shared" si="112"/>
        <v>0</v>
      </c>
      <c r="F147" s="585">
        <f aca="true" t="shared" si="117" ref="F147:L147">F516</f>
        <v>0</v>
      </c>
      <c r="G147" s="585">
        <f t="shared" si="117"/>
        <v>0</v>
      </c>
      <c r="H147" s="585">
        <f t="shared" si="117"/>
        <v>0</v>
      </c>
      <c r="I147" s="585">
        <f t="shared" si="117"/>
        <v>0</v>
      </c>
      <c r="J147" s="667">
        <f t="shared" si="117"/>
        <v>0</v>
      </c>
      <c r="K147" s="667">
        <f t="shared" si="117"/>
        <v>0</v>
      </c>
      <c r="L147" s="668">
        <f t="shared" si="117"/>
        <v>0</v>
      </c>
    </row>
    <row r="148" spans="1:12" ht="27.75" customHeight="1">
      <c r="A148" s="90"/>
      <c r="B148" s="86" t="s">
        <v>400</v>
      </c>
      <c r="C148" s="87"/>
      <c r="D148" s="107" t="s">
        <v>401</v>
      </c>
      <c r="E148" s="580">
        <f t="shared" si="112"/>
        <v>0</v>
      </c>
      <c r="F148" s="585">
        <f aca="true" t="shared" si="118" ref="F148:L148">F517</f>
        <v>0</v>
      </c>
      <c r="G148" s="585">
        <f t="shared" si="118"/>
        <v>0</v>
      </c>
      <c r="H148" s="585">
        <f t="shared" si="118"/>
        <v>0</v>
      </c>
      <c r="I148" s="585">
        <f t="shared" si="118"/>
        <v>0</v>
      </c>
      <c r="J148" s="667">
        <f t="shared" si="118"/>
        <v>0</v>
      </c>
      <c r="K148" s="667">
        <f t="shared" si="118"/>
        <v>0</v>
      </c>
      <c r="L148" s="668">
        <f t="shared" si="118"/>
        <v>0</v>
      </c>
    </row>
    <row r="149" spans="1:12" ht="34.5" customHeight="1">
      <c r="A149" s="90"/>
      <c r="B149" s="722" t="s">
        <v>402</v>
      </c>
      <c r="C149" s="722"/>
      <c r="D149" s="107" t="s">
        <v>403</v>
      </c>
      <c r="E149" s="580">
        <f t="shared" si="112"/>
        <v>0</v>
      </c>
      <c r="F149" s="585">
        <f aca="true" t="shared" si="119" ref="F149:L149">F518</f>
        <v>0</v>
      </c>
      <c r="G149" s="585">
        <f t="shared" si="119"/>
        <v>0</v>
      </c>
      <c r="H149" s="585">
        <f t="shared" si="119"/>
        <v>0</v>
      </c>
      <c r="I149" s="585">
        <f t="shared" si="119"/>
        <v>0</v>
      </c>
      <c r="J149" s="667">
        <f t="shared" si="119"/>
        <v>0</v>
      </c>
      <c r="K149" s="667">
        <f t="shared" si="119"/>
        <v>0</v>
      </c>
      <c r="L149" s="668">
        <f t="shared" si="119"/>
        <v>0</v>
      </c>
    </row>
    <row r="150" spans="1:12" ht="24.75" customHeight="1">
      <c r="A150" s="90"/>
      <c r="B150" s="722" t="s">
        <v>404</v>
      </c>
      <c r="C150" s="722"/>
      <c r="D150" s="107" t="s">
        <v>405</v>
      </c>
      <c r="E150" s="580">
        <f t="shared" si="112"/>
        <v>4523</v>
      </c>
      <c r="F150" s="585">
        <f aca="true" t="shared" si="120" ref="F150:L150">F519</f>
        <v>1131</v>
      </c>
      <c r="G150" s="585">
        <f t="shared" si="120"/>
        <v>1131</v>
      </c>
      <c r="H150" s="585">
        <f t="shared" si="120"/>
        <v>1131</v>
      </c>
      <c r="I150" s="585">
        <f t="shared" si="120"/>
        <v>1130</v>
      </c>
      <c r="J150" s="667">
        <f t="shared" si="120"/>
        <v>0</v>
      </c>
      <c r="K150" s="667">
        <f t="shared" si="120"/>
        <v>0</v>
      </c>
      <c r="L150" s="668">
        <f t="shared" si="120"/>
        <v>0</v>
      </c>
    </row>
    <row r="151" spans="1:12" ht="18.75">
      <c r="A151" s="90"/>
      <c r="B151" s="722" t="s">
        <v>406</v>
      </c>
      <c r="C151" s="722"/>
      <c r="D151" s="107" t="s">
        <v>407</v>
      </c>
      <c r="E151" s="580">
        <f t="shared" si="112"/>
        <v>0</v>
      </c>
      <c r="F151" s="585">
        <f aca="true" t="shared" si="121" ref="F151:L151">F520</f>
        <v>0</v>
      </c>
      <c r="G151" s="585">
        <f t="shared" si="121"/>
        <v>0</v>
      </c>
      <c r="H151" s="585">
        <f t="shared" si="121"/>
        <v>0</v>
      </c>
      <c r="I151" s="585">
        <f t="shared" si="121"/>
        <v>0</v>
      </c>
      <c r="J151" s="667">
        <f t="shared" si="121"/>
        <v>0</v>
      </c>
      <c r="K151" s="667">
        <f t="shared" si="121"/>
        <v>0</v>
      </c>
      <c r="L151" s="668">
        <f t="shared" si="121"/>
        <v>0</v>
      </c>
    </row>
    <row r="152" spans="1:12" ht="26.25" customHeight="1">
      <c r="A152" s="90"/>
      <c r="B152" s="723" t="s">
        <v>408</v>
      </c>
      <c r="C152" s="724"/>
      <c r="D152" s="107" t="s">
        <v>409</v>
      </c>
      <c r="E152" s="580">
        <f t="shared" si="112"/>
        <v>0</v>
      </c>
      <c r="F152" s="585">
        <f aca="true" t="shared" si="122" ref="F152:L152">F521</f>
        <v>0</v>
      </c>
      <c r="G152" s="585">
        <f t="shared" si="122"/>
        <v>0</v>
      </c>
      <c r="H152" s="585">
        <f t="shared" si="122"/>
        <v>0</v>
      </c>
      <c r="I152" s="585">
        <f t="shared" si="122"/>
        <v>0</v>
      </c>
      <c r="J152" s="667">
        <f t="shared" si="122"/>
        <v>0</v>
      </c>
      <c r="K152" s="667">
        <f t="shared" si="122"/>
        <v>0</v>
      </c>
      <c r="L152" s="668">
        <f t="shared" si="122"/>
        <v>0</v>
      </c>
    </row>
    <row r="153" spans="1:12" ht="18" customHeight="1">
      <c r="A153" s="90"/>
      <c r="B153" s="722" t="s">
        <v>410</v>
      </c>
      <c r="C153" s="722"/>
      <c r="D153" s="107" t="s">
        <v>411</v>
      </c>
      <c r="E153" s="580" t="s">
        <v>181</v>
      </c>
      <c r="F153" s="585" t="str">
        <f>F522</f>
        <v>X</v>
      </c>
      <c r="G153" s="585" t="str">
        <f>G522</f>
        <v>X</v>
      </c>
      <c r="H153" s="585" t="s">
        <v>181</v>
      </c>
      <c r="I153" s="585" t="str">
        <f>I522</f>
        <v>X</v>
      </c>
      <c r="J153" s="667" t="s">
        <v>181</v>
      </c>
      <c r="K153" s="667" t="str">
        <f>K522</f>
        <v>X</v>
      </c>
      <c r="L153" s="668" t="s">
        <v>181</v>
      </c>
    </row>
    <row r="154" spans="1:12" ht="39" customHeight="1">
      <c r="A154" s="90"/>
      <c r="B154" s="722" t="s">
        <v>412</v>
      </c>
      <c r="C154" s="722"/>
      <c r="D154" s="107" t="s">
        <v>413</v>
      </c>
      <c r="E154" s="580">
        <f t="shared" si="112"/>
        <v>0</v>
      </c>
      <c r="F154" s="580">
        <f>SUM(F155:F157)</f>
        <v>0</v>
      </c>
      <c r="G154" s="580">
        <f aca="true" t="shared" si="123" ref="G154:L154">SUM(G155:G157)</f>
        <v>0</v>
      </c>
      <c r="H154" s="580">
        <f t="shared" si="123"/>
        <v>0</v>
      </c>
      <c r="I154" s="580">
        <f t="shared" si="123"/>
        <v>0</v>
      </c>
      <c r="J154" s="466">
        <f t="shared" si="123"/>
        <v>0</v>
      </c>
      <c r="K154" s="466">
        <f t="shared" si="123"/>
        <v>0</v>
      </c>
      <c r="L154" s="467">
        <f t="shared" si="123"/>
        <v>0</v>
      </c>
    </row>
    <row r="155" spans="1:12" ht="45.75" customHeight="1">
      <c r="A155" s="90"/>
      <c r="B155" s="192"/>
      <c r="C155" s="338" t="s">
        <v>414</v>
      </c>
      <c r="D155" s="107" t="s">
        <v>415</v>
      </c>
      <c r="E155" s="580">
        <f t="shared" si="112"/>
        <v>0</v>
      </c>
      <c r="F155" s="580">
        <f>F524</f>
        <v>0</v>
      </c>
      <c r="G155" s="580">
        <f aca="true" t="shared" si="124" ref="G155:L155">G524</f>
        <v>0</v>
      </c>
      <c r="H155" s="580">
        <f t="shared" si="124"/>
        <v>0</v>
      </c>
      <c r="I155" s="580">
        <f t="shared" si="124"/>
        <v>0</v>
      </c>
      <c r="J155" s="466">
        <f t="shared" si="124"/>
        <v>0</v>
      </c>
      <c r="K155" s="466">
        <f t="shared" si="124"/>
        <v>0</v>
      </c>
      <c r="L155" s="467">
        <f t="shared" si="124"/>
        <v>0</v>
      </c>
    </row>
    <row r="156" spans="1:12" ht="37.5">
      <c r="A156" s="90"/>
      <c r="B156" s="192"/>
      <c r="C156" s="338" t="s">
        <v>416</v>
      </c>
      <c r="D156" s="107" t="s">
        <v>417</v>
      </c>
      <c r="E156" s="580">
        <f t="shared" si="112"/>
        <v>0</v>
      </c>
      <c r="F156" s="580">
        <f aca="true" t="shared" si="125" ref="F156:L156">F525</f>
        <v>0</v>
      </c>
      <c r="G156" s="580">
        <f t="shared" si="125"/>
        <v>0</v>
      </c>
      <c r="H156" s="580">
        <f t="shared" si="125"/>
        <v>0</v>
      </c>
      <c r="I156" s="580">
        <f t="shared" si="125"/>
        <v>0</v>
      </c>
      <c r="J156" s="466">
        <f t="shared" si="125"/>
        <v>0</v>
      </c>
      <c r="K156" s="466">
        <f t="shared" si="125"/>
        <v>0</v>
      </c>
      <c r="L156" s="467">
        <f t="shared" si="125"/>
        <v>0</v>
      </c>
    </row>
    <row r="157" spans="1:12" ht="18.75">
      <c r="A157" s="90"/>
      <c r="B157" s="192"/>
      <c r="C157" s="338" t="s">
        <v>418</v>
      </c>
      <c r="D157" s="107" t="s">
        <v>419</v>
      </c>
      <c r="E157" s="580">
        <f t="shared" si="112"/>
        <v>0</v>
      </c>
      <c r="F157" s="580">
        <f aca="true" t="shared" si="126" ref="F157:L157">F526</f>
        <v>0</v>
      </c>
      <c r="G157" s="580">
        <f t="shared" si="126"/>
        <v>0</v>
      </c>
      <c r="H157" s="580">
        <f t="shared" si="126"/>
        <v>0</v>
      </c>
      <c r="I157" s="580">
        <f t="shared" si="126"/>
        <v>0</v>
      </c>
      <c r="J157" s="466">
        <f t="shared" si="126"/>
        <v>0</v>
      </c>
      <c r="K157" s="466">
        <f t="shared" si="126"/>
        <v>0</v>
      </c>
      <c r="L157" s="467">
        <f t="shared" si="126"/>
        <v>0</v>
      </c>
    </row>
    <row r="158" spans="1:12" ht="54.75" customHeight="1">
      <c r="A158" s="90"/>
      <c r="B158" s="722" t="s">
        <v>420</v>
      </c>
      <c r="C158" s="722"/>
      <c r="D158" s="107" t="s">
        <v>421</v>
      </c>
      <c r="E158" s="580">
        <f t="shared" si="112"/>
        <v>0</v>
      </c>
      <c r="F158" s="580">
        <f>SUM(F159:F161)</f>
        <v>0</v>
      </c>
      <c r="G158" s="580">
        <f aca="true" t="shared" si="127" ref="G158:L158">SUM(G159:G161)</f>
        <v>0</v>
      </c>
      <c r="H158" s="580">
        <f t="shared" si="127"/>
        <v>0</v>
      </c>
      <c r="I158" s="580">
        <f t="shared" si="127"/>
        <v>0</v>
      </c>
      <c r="J158" s="466">
        <f t="shared" si="127"/>
        <v>0</v>
      </c>
      <c r="K158" s="466">
        <f t="shared" si="127"/>
        <v>0</v>
      </c>
      <c r="L158" s="467">
        <f t="shared" si="127"/>
        <v>0</v>
      </c>
    </row>
    <row r="159" spans="1:12" ht="37.5">
      <c r="A159" s="90"/>
      <c r="B159" s="192"/>
      <c r="C159" s="338" t="s">
        <v>422</v>
      </c>
      <c r="D159" s="107" t="s">
        <v>423</v>
      </c>
      <c r="E159" s="580">
        <f t="shared" si="112"/>
        <v>0</v>
      </c>
      <c r="F159" s="580">
        <f>F528</f>
        <v>0</v>
      </c>
      <c r="G159" s="580">
        <f aca="true" t="shared" si="128" ref="G159:L159">G528</f>
        <v>0</v>
      </c>
      <c r="H159" s="580">
        <f t="shared" si="128"/>
        <v>0</v>
      </c>
      <c r="I159" s="580">
        <f t="shared" si="128"/>
        <v>0</v>
      </c>
      <c r="J159" s="466">
        <f t="shared" si="128"/>
        <v>0</v>
      </c>
      <c r="K159" s="466">
        <f t="shared" si="128"/>
        <v>0</v>
      </c>
      <c r="L159" s="467">
        <f t="shared" si="128"/>
        <v>0</v>
      </c>
    </row>
    <row r="160" spans="1:12" ht="39" customHeight="1">
      <c r="A160" s="90"/>
      <c r="B160" s="192"/>
      <c r="C160" s="338" t="s">
        <v>424</v>
      </c>
      <c r="D160" s="107" t="s">
        <v>425</v>
      </c>
      <c r="E160" s="580">
        <f t="shared" si="112"/>
        <v>0</v>
      </c>
      <c r="F160" s="580">
        <f aca="true" t="shared" si="129" ref="F160:L160">F529</f>
        <v>0</v>
      </c>
      <c r="G160" s="580">
        <f t="shared" si="129"/>
        <v>0</v>
      </c>
      <c r="H160" s="580">
        <f t="shared" si="129"/>
        <v>0</v>
      </c>
      <c r="I160" s="580">
        <f t="shared" si="129"/>
        <v>0</v>
      </c>
      <c r="J160" s="466">
        <f t="shared" si="129"/>
        <v>0</v>
      </c>
      <c r="K160" s="466">
        <f t="shared" si="129"/>
        <v>0</v>
      </c>
      <c r="L160" s="467">
        <f t="shared" si="129"/>
        <v>0</v>
      </c>
    </row>
    <row r="161" spans="1:12" ht="39" customHeight="1">
      <c r="A161" s="90"/>
      <c r="B161" s="192"/>
      <c r="C161" s="338" t="s">
        <v>426</v>
      </c>
      <c r="D161" s="107" t="s">
        <v>427</v>
      </c>
      <c r="E161" s="580">
        <f t="shared" si="112"/>
        <v>0</v>
      </c>
      <c r="F161" s="580">
        <f aca="true" t="shared" si="130" ref="F161:L161">F530</f>
        <v>0</v>
      </c>
      <c r="G161" s="580">
        <f t="shared" si="130"/>
        <v>0</v>
      </c>
      <c r="H161" s="580">
        <f t="shared" si="130"/>
        <v>0</v>
      </c>
      <c r="I161" s="580">
        <f t="shared" si="130"/>
        <v>0</v>
      </c>
      <c r="J161" s="466">
        <f t="shared" si="130"/>
        <v>0</v>
      </c>
      <c r="K161" s="466">
        <f t="shared" si="130"/>
        <v>0</v>
      </c>
      <c r="L161" s="467">
        <f t="shared" si="130"/>
        <v>0</v>
      </c>
    </row>
    <row r="162" spans="1:12" ht="39" customHeight="1">
      <c r="A162" s="90"/>
      <c r="B162" s="722" t="s">
        <v>428</v>
      </c>
      <c r="C162" s="722"/>
      <c r="D162" s="107" t="s">
        <v>429</v>
      </c>
      <c r="E162" s="580">
        <f t="shared" si="112"/>
        <v>0</v>
      </c>
      <c r="F162" s="580">
        <f aca="true" t="shared" si="131" ref="F162:L162">F531</f>
        <v>0</v>
      </c>
      <c r="G162" s="580">
        <f t="shared" si="131"/>
        <v>0</v>
      </c>
      <c r="H162" s="580">
        <f t="shared" si="131"/>
        <v>0</v>
      </c>
      <c r="I162" s="580">
        <f t="shared" si="131"/>
        <v>0</v>
      </c>
      <c r="J162" s="466">
        <f t="shared" si="131"/>
        <v>0</v>
      </c>
      <c r="K162" s="466">
        <f t="shared" si="131"/>
        <v>0</v>
      </c>
      <c r="L162" s="467">
        <f t="shared" si="131"/>
        <v>0</v>
      </c>
    </row>
    <row r="163" spans="1:12" ht="18" customHeight="1">
      <c r="A163" s="90"/>
      <c r="B163" s="86" t="s">
        <v>430</v>
      </c>
      <c r="C163" s="87"/>
      <c r="D163" s="107" t="s">
        <v>431</v>
      </c>
      <c r="E163" s="580">
        <f t="shared" si="112"/>
        <v>700</v>
      </c>
      <c r="F163" s="580">
        <f>F446</f>
        <v>175</v>
      </c>
      <c r="G163" s="580">
        <f aca="true" t="shared" si="132" ref="G163:L163">G446</f>
        <v>175</v>
      </c>
      <c r="H163" s="580">
        <f t="shared" si="132"/>
        <v>175</v>
      </c>
      <c r="I163" s="580">
        <f t="shared" si="132"/>
        <v>175</v>
      </c>
      <c r="J163" s="466">
        <f t="shared" si="132"/>
        <v>737.1</v>
      </c>
      <c r="K163" s="466">
        <f t="shared" si="132"/>
        <v>735</v>
      </c>
      <c r="L163" s="467">
        <f t="shared" si="132"/>
        <v>731.5</v>
      </c>
    </row>
    <row r="164" spans="1:12" ht="18" customHeight="1">
      <c r="A164" s="90"/>
      <c r="B164" s="86" t="s">
        <v>432</v>
      </c>
      <c r="C164" s="87"/>
      <c r="D164" s="107" t="s">
        <v>433</v>
      </c>
      <c r="E164" s="580">
        <f t="shared" si="112"/>
        <v>0</v>
      </c>
      <c r="F164" s="580">
        <f>F447</f>
        <v>0</v>
      </c>
      <c r="G164" s="580">
        <f aca="true" t="shared" si="133" ref="G164:L164">G447</f>
        <v>0</v>
      </c>
      <c r="H164" s="580">
        <f t="shared" si="133"/>
        <v>0</v>
      </c>
      <c r="I164" s="580">
        <f t="shared" si="133"/>
        <v>0</v>
      </c>
      <c r="J164" s="466">
        <f t="shared" si="133"/>
        <v>0</v>
      </c>
      <c r="K164" s="466">
        <f t="shared" si="133"/>
        <v>0</v>
      </c>
      <c r="L164" s="467">
        <f t="shared" si="133"/>
        <v>0</v>
      </c>
    </row>
    <row r="165" spans="1:12" ht="18" customHeight="1">
      <c r="A165" s="90"/>
      <c r="B165" s="86" t="s">
        <v>434</v>
      </c>
      <c r="C165" s="87"/>
      <c r="D165" s="107" t="s">
        <v>435</v>
      </c>
      <c r="E165" s="580">
        <f t="shared" si="112"/>
        <v>0</v>
      </c>
      <c r="F165" s="580">
        <f>F532</f>
        <v>0</v>
      </c>
      <c r="G165" s="580">
        <f aca="true" t="shared" si="134" ref="G165:L165">G532</f>
        <v>0</v>
      </c>
      <c r="H165" s="580">
        <f t="shared" si="134"/>
        <v>0</v>
      </c>
      <c r="I165" s="580">
        <f t="shared" si="134"/>
        <v>0</v>
      </c>
      <c r="J165" s="466">
        <f t="shared" si="134"/>
        <v>0</v>
      </c>
      <c r="K165" s="466">
        <f t="shared" si="134"/>
        <v>0</v>
      </c>
      <c r="L165" s="467">
        <f t="shared" si="134"/>
        <v>0</v>
      </c>
    </row>
    <row r="166" spans="1:12" ht="18.75">
      <c r="A166" s="90"/>
      <c r="B166" s="746" t="s">
        <v>436</v>
      </c>
      <c r="C166" s="747"/>
      <c r="D166" s="107" t="s">
        <v>437</v>
      </c>
      <c r="E166" s="580">
        <f t="shared" si="112"/>
        <v>0</v>
      </c>
      <c r="F166" s="580">
        <f>F448</f>
        <v>0</v>
      </c>
      <c r="G166" s="580">
        <f aca="true" t="shared" si="135" ref="G166:L166">G448</f>
        <v>0</v>
      </c>
      <c r="H166" s="580">
        <f t="shared" si="135"/>
        <v>0</v>
      </c>
      <c r="I166" s="580">
        <f t="shared" si="135"/>
        <v>0</v>
      </c>
      <c r="J166" s="466">
        <f t="shared" si="135"/>
        <v>0</v>
      </c>
      <c r="K166" s="466">
        <f t="shared" si="135"/>
        <v>0</v>
      </c>
      <c r="L166" s="467">
        <f t="shared" si="135"/>
        <v>0</v>
      </c>
    </row>
    <row r="167" spans="1:12" ht="46.5" customHeight="1">
      <c r="A167" s="90"/>
      <c r="B167" s="722" t="s">
        <v>438</v>
      </c>
      <c r="C167" s="722"/>
      <c r="D167" s="107" t="s">
        <v>439</v>
      </c>
      <c r="E167" s="580">
        <f t="shared" si="112"/>
        <v>1</v>
      </c>
      <c r="F167" s="580">
        <f aca="true" t="shared" si="136" ref="F167:L167">F449</f>
        <v>1</v>
      </c>
      <c r="G167" s="580">
        <f t="shared" si="136"/>
        <v>0</v>
      </c>
      <c r="H167" s="580">
        <f t="shared" si="136"/>
        <v>0</v>
      </c>
      <c r="I167" s="580">
        <f t="shared" si="136"/>
        <v>0</v>
      </c>
      <c r="J167" s="466">
        <f t="shared" si="136"/>
        <v>1.053</v>
      </c>
      <c r="K167" s="466">
        <f t="shared" si="136"/>
        <v>1.05</v>
      </c>
      <c r="L167" s="467">
        <f t="shared" si="136"/>
        <v>1.045</v>
      </c>
    </row>
    <row r="168" spans="1:12" ht="23.25" customHeight="1">
      <c r="A168" s="90"/>
      <c r="B168" s="721" t="s">
        <v>440</v>
      </c>
      <c r="C168" s="721"/>
      <c r="D168" s="107" t="s">
        <v>441</v>
      </c>
      <c r="E168" s="580">
        <f t="shared" si="112"/>
        <v>0</v>
      </c>
      <c r="F168" s="580">
        <f aca="true" t="shared" si="137" ref="F168:L168">F450</f>
        <v>0</v>
      </c>
      <c r="G168" s="580">
        <f t="shared" si="137"/>
        <v>0</v>
      </c>
      <c r="H168" s="580">
        <f t="shared" si="137"/>
        <v>0</v>
      </c>
      <c r="I168" s="580">
        <f t="shared" si="137"/>
        <v>0</v>
      </c>
      <c r="J168" s="466">
        <f t="shared" si="137"/>
        <v>0</v>
      </c>
      <c r="K168" s="466">
        <f t="shared" si="137"/>
        <v>0</v>
      </c>
      <c r="L168" s="467">
        <f t="shared" si="137"/>
        <v>0</v>
      </c>
    </row>
    <row r="169" spans="1:12" ht="39" customHeight="1">
      <c r="A169" s="90"/>
      <c r="B169" s="722" t="s">
        <v>442</v>
      </c>
      <c r="C169" s="722"/>
      <c r="D169" s="107" t="s">
        <v>443</v>
      </c>
      <c r="E169" s="580">
        <f t="shared" si="112"/>
        <v>0</v>
      </c>
      <c r="F169" s="580">
        <f>F533</f>
        <v>0</v>
      </c>
      <c r="G169" s="580">
        <f aca="true" t="shared" si="138" ref="G169:L169">G533</f>
        <v>0</v>
      </c>
      <c r="H169" s="580">
        <f t="shared" si="138"/>
        <v>0</v>
      </c>
      <c r="I169" s="580">
        <f t="shared" si="138"/>
        <v>0</v>
      </c>
      <c r="J169" s="466">
        <f t="shared" si="138"/>
        <v>0</v>
      </c>
      <c r="K169" s="466">
        <f t="shared" si="138"/>
        <v>0</v>
      </c>
      <c r="L169" s="467">
        <f t="shared" si="138"/>
        <v>0</v>
      </c>
    </row>
    <row r="170" spans="1:12" ht="30.75" customHeight="1">
      <c r="A170" s="90"/>
      <c r="B170" s="86" t="s">
        <v>444</v>
      </c>
      <c r="C170" s="355"/>
      <c r="D170" s="107" t="s">
        <v>445</v>
      </c>
      <c r="E170" s="580">
        <f t="shared" si="112"/>
        <v>0</v>
      </c>
      <c r="F170" s="580">
        <f>F451</f>
        <v>0</v>
      </c>
      <c r="G170" s="580">
        <f aca="true" t="shared" si="139" ref="G170:L170">G451</f>
        <v>0</v>
      </c>
      <c r="H170" s="580">
        <f t="shared" si="139"/>
        <v>0</v>
      </c>
      <c r="I170" s="580">
        <f t="shared" si="139"/>
        <v>0</v>
      </c>
      <c r="J170" s="466">
        <f t="shared" si="139"/>
        <v>0</v>
      </c>
      <c r="K170" s="466">
        <f t="shared" si="139"/>
        <v>0</v>
      </c>
      <c r="L170" s="467">
        <f t="shared" si="139"/>
        <v>0</v>
      </c>
    </row>
    <row r="171" spans="1:12" ht="18.75">
      <c r="A171" s="90"/>
      <c r="B171" s="721" t="s">
        <v>446</v>
      </c>
      <c r="C171" s="721"/>
      <c r="D171" s="107" t="s">
        <v>447</v>
      </c>
      <c r="E171" s="580">
        <f t="shared" si="112"/>
        <v>0</v>
      </c>
      <c r="F171" s="580">
        <f>F452</f>
        <v>0</v>
      </c>
      <c r="G171" s="580">
        <f aca="true" t="shared" si="140" ref="G171:L171">G452</f>
        <v>0</v>
      </c>
      <c r="H171" s="580">
        <f t="shared" si="140"/>
        <v>0</v>
      </c>
      <c r="I171" s="580">
        <f t="shared" si="140"/>
        <v>0</v>
      </c>
      <c r="J171" s="466">
        <f t="shared" si="140"/>
        <v>0</v>
      </c>
      <c r="K171" s="466">
        <f t="shared" si="140"/>
        <v>0</v>
      </c>
      <c r="L171" s="467">
        <f t="shared" si="140"/>
        <v>0</v>
      </c>
    </row>
    <row r="172" spans="1:12" ht="18.75">
      <c r="A172" s="90"/>
      <c r="B172" s="722" t="s">
        <v>448</v>
      </c>
      <c r="C172" s="722"/>
      <c r="D172" s="107" t="s">
        <v>449</v>
      </c>
      <c r="E172" s="580">
        <f t="shared" si="112"/>
        <v>0</v>
      </c>
      <c r="F172" s="580">
        <f>F453</f>
        <v>0</v>
      </c>
      <c r="G172" s="580">
        <f aca="true" t="shared" si="141" ref="G172:L172">G453</f>
        <v>0</v>
      </c>
      <c r="H172" s="580">
        <f t="shared" si="141"/>
        <v>0</v>
      </c>
      <c r="I172" s="580">
        <f t="shared" si="141"/>
        <v>0</v>
      </c>
      <c r="J172" s="466">
        <f t="shared" si="141"/>
        <v>0</v>
      </c>
      <c r="K172" s="466">
        <f t="shared" si="141"/>
        <v>0</v>
      </c>
      <c r="L172" s="467">
        <f t="shared" si="141"/>
        <v>0</v>
      </c>
    </row>
    <row r="173" spans="1:12" ht="46.5" customHeight="1">
      <c r="A173" s="90"/>
      <c r="B173" s="722" t="s">
        <v>450</v>
      </c>
      <c r="C173" s="722"/>
      <c r="D173" s="107" t="s">
        <v>451</v>
      </c>
      <c r="E173" s="580">
        <f t="shared" si="112"/>
        <v>0</v>
      </c>
      <c r="F173" s="580">
        <f>F174+F175</f>
        <v>0</v>
      </c>
      <c r="G173" s="580">
        <f aca="true" t="shared" si="142" ref="G173:L173">G174+G175</f>
        <v>0</v>
      </c>
      <c r="H173" s="580">
        <f t="shared" si="142"/>
        <v>0</v>
      </c>
      <c r="I173" s="580">
        <f t="shared" si="142"/>
        <v>0</v>
      </c>
      <c r="J173" s="466">
        <f t="shared" si="142"/>
        <v>0</v>
      </c>
      <c r="K173" s="466">
        <f t="shared" si="142"/>
        <v>0</v>
      </c>
      <c r="L173" s="467">
        <f t="shared" si="142"/>
        <v>0</v>
      </c>
    </row>
    <row r="174" spans="1:12" ht="48" customHeight="1">
      <c r="A174" s="90"/>
      <c r="B174" s="338"/>
      <c r="C174" s="338" t="s">
        <v>452</v>
      </c>
      <c r="D174" s="107" t="s">
        <v>453</v>
      </c>
      <c r="E174" s="580">
        <f t="shared" si="112"/>
        <v>0</v>
      </c>
      <c r="F174" s="580">
        <f>F455</f>
        <v>0</v>
      </c>
      <c r="G174" s="580">
        <f aca="true" t="shared" si="143" ref="G174:L174">G455</f>
        <v>0</v>
      </c>
      <c r="H174" s="580">
        <f t="shared" si="143"/>
        <v>0</v>
      </c>
      <c r="I174" s="580">
        <f t="shared" si="143"/>
        <v>0</v>
      </c>
      <c r="J174" s="466">
        <f t="shared" si="143"/>
        <v>0</v>
      </c>
      <c r="K174" s="466">
        <f t="shared" si="143"/>
        <v>0</v>
      </c>
      <c r="L174" s="467">
        <f t="shared" si="143"/>
        <v>0</v>
      </c>
    </row>
    <row r="175" spans="1:12" ht="42" customHeight="1">
      <c r="A175" s="90"/>
      <c r="B175" s="338"/>
      <c r="C175" s="338" t="s">
        <v>454</v>
      </c>
      <c r="D175" s="107" t="s">
        <v>455</v>
      </c>
      <c r="E175" s="580">
        <f t="shared" si="112"/>
        <v>0</v>
      </c>
      <c r="F175" s="580">
        <f>F535</f>
        <v>0</v>
      </c>
      <c r="G175" s="580">
        <f aca="true" t="shared" si="144" ref="G175:L176">G535</f>
        <v>0</v>
      </c>
      <c r="H175" s="580">
        <f t="shared" si="144"/>
        <v>0</v>
      </c>
      <c r="I175" s="580">
        <f t="shared" si="144"/>
        <v>0</v>
      </c>
      <c r="J175" s="466">
        <f t="shared" si="144"/>
        <v>0</v>
      </c>
      <c r="K175" s="466">
        <f t="shared" si="144"/>
        <v>0</v>
      </c>
      <c r="L175" s="467">
        <f t="shared" si="144"/>
        <v>0</v>
      </c>
    </row>
    <row r="176" spans="1:12" ht="43.5" customHeight="1">
      <c r="A176" s="90"/>
      <c r="B176" s="722" t="s">
        <v>456</v>
      </c>
      <c r="C176" s="722"/>
      <c r="D176" s="107" t="s">
        <v>457</v>
      </c>
      <c r="E176" s="580">
        <f t="shared" si="112"/>
        <v>0</v>
      </c>
      <c r="F176" s="580">
        <f>F536</f>
        <v>0</v>
      </c>
      <c r="G176" s="580">
        <f t="shared" si="144"/>
        <v>0</v>
      </c>
      <c r="H176" s="580">
        <f t="shared" si="144"/>
        <v>0</v>
      </c>
      <c r="I176" s="580">
        <f t="shared" si="144"/>
        <v>0</v>
      </c>
      <c r="J176" s="466">
        <f t="shared" si="144"/>
        <v>0</v>
      </c>
      <c r="K176" s="466">
        <f t="shared" si="144"/>
        <v>0</v>
      </c>
      <c r="L176" s="467">
        <f t="shared" si="144"/>
        <v>0</v>
      </c>
    </row>
    <row r="177" spans="1:12" ht="20.25" customHeight="1">
      <c r="A177" s="90"/>
      <c r="B177" s="377" t="s">
        <v>1717</v>
      </c>
      <c r="C177" s="192"/>
      <c r="D177" s="107" t="s">
        <v>458</v>
      </c>
      <c r="E177" s="580">
        <f t="shared" si="112"/>
        <v>0</v>
      </c>
      <c r="F177" s="580">
        <f>F456</f>
        <v>0</v>
      </c>
      <c r="G177" s="580">
        <f aca="true" t="shared" si="145" ref="G177:L177">G456</f>
        <v>0</v>
      </c>
      <c r="H177" s="580">
        <f t="shared" si="145"/>
        <v>0</v>
      </c>
      <c r="I177" s="580">
        <f t="shared" si="145"/>
        <v>0</v>
      </c>
      <c r="J177" s="466">
        <f t="shared" si="145"/>
        <v>0</v>
      </c>
      <c r="K177" s="466">
        <f t="shared" si="145"/>
        <v>0</v>
      </c>
      <c r="L177" s="467">
        <f t="shared" si="145"/>
        <v>0</v>
      </c>
    </row>
    <row r="178" spans="1:12" ht="20.25" customHeight="1">
      <c r="A178" s="90"/>
      <c r="B178" s="377" t="s">
        <v>459</v>
      </c>
      <c r="C178" s="192"/>
      <c r="D178" s="107" t="s">
        <v>460</v>
      </c>
      <c r="E178" s="580">
        <f t="shared" si="112"/>
        <v>5000</v>
      </c>
      <c r="F178" s="580">
        <f>F537</f>
        <v>1250</v>
      </c>
      <c r="G178" s="580">
        <f aca="true" t="shared" si="146" ref="G178:L178">G537</f>
        <v>1250</v>
      </c>
      <c r="H178" s="580">
        <f t="shared" si="146"/>
        <v>1250</v>
      </c>
      <c r="I178" s="580">
        <f t="shared" si="146"/>
        <v>1250</v>
      </c>
      <c r="J178" s="466">
        <f t="shared" si="146"/>
        <v>0</v>
      </c>
      <c r="K178" s="466">
        <f t="shared" si="146"/>
        <v>0</v>
      </c>
      <c r="L178" s="467">
        <f t="shared" si="146"/>
        <v>0</v>
      </c>
    </row>
    <row r="179" spans="1:12" ht="20.25" customHeight="1">
      <c r="A179" s="109"/>
      <c r="B179" s="748" t="s">
        <v>461</v>
      </c>
      <c r="C179" s="748"/>
      <c r="D179" s="107" t="s">
        <v>462</v>
      </c>
      <c r="E179" s="580">
        <f t="shared" si="112"/>
        <v>0</v>
      </c>
      <c r="F179" s="580">
        <f>F538</f>
        <v>0</v>
      </c>
      <c r="G179" s="580">
        <f aca="true" t="shared" si="147" ref="G179:L180">G538</f>
        <v>0</v>
      </c>
      <c r="H179" s="580">
        <f t="shared" si="147"/>
        <v>0</v>
      </c>
      <c r="I179" s="580">
        <f t="shared" si="147"/>
        <v>0</v>
      </c>
      <c r="J179" s="466">
        <f t="shared" si="147"/>
        <v>0</v>
      </c>
      <c r="K179" s="466">
        <f t="shared" si="147"/>
        <v>0</v>
      </c>
      <c r="L179" s="467">
        <f t="shared" si="147"/>
        <v>0</v>
      </c>
    </row>
    <row r="180" spans="1:12" ht="21.75" customHeight="1">
      <c r="A180" s="109"/>
      <c r="B180" s="748" t="s">
        <v>463</v>
      </c>
      <c r="C180" s="748"/>
      <c r="D180" s="107" t="s">
        <v>464</v>
      </c>
      <c r="E180" s="580">
        <f t="shared" si="112"/>
        <v>0</v>
      </c>
      <c r="F180" s="580">
        <f>F539</f>
        <v>0</v>
      </c>
      <c r="G180" s="580">
        <f t="shared" si="147"/>
        <v>0</v>
      </c>
      <c r="H180" s="580">
        <f t="shared" si="147"/>
        <v>0</v>
      </c>
      <c r="I180" s="580">
        <f t="shared" si="147"/>
        <v>0</v>
      </c>
      <c r="J180" s="466">
        <f t="shared" si="147"/>
        <v>0</v>
      </c>
      <c r="K180" s="466">
        <f t="shared" si="147"/>
        <v>0</v>
      </c>
      <c r="L180" s="467">
        <f t="shared" si="147"/>
        <v>0</v>
      </c>
    </row>
    <row r="181" spans="1:12" ht="18.75">
      <c r="A181" s="109"/>
      <c r="B181" s="748" t="s">
        <v>465</v>
      </c>
      <c r="C181" s="748"/>
      <c r="D181" s="107" t="s">
        <v>466</v>
      </c>
      <c r="E181" s="580">
        <f t="shared" si="112"/>
        <v>0</v>
      </c>
      <c r="F181" s="580">
        <f>F457</f>
        <v>0</v>
      </c>
      <c r="G181" s="580">
        <f aca="true" t="shared" si="148" ref="G181:L181">G457</f>
        <v>0</v>
      </c>
      <c r="H181" s="580">
        <f t="shared" si="148"/>
        <v>0</v>
      </c>
      <c r="I181" s="580">
        <f t="shared" si="148"/>
        <v>0</v>
      </c>
      <c r="J181" s="466">
        <f t="shared" si="148"/>
        <v>0</v>
      </c>
      <c r="K181" s="466">
        <f t="shared" si="148"/>
        <v>0</v>
      </c>
      <c r="L181" s="467">
        <f t="shared" si="148"/>
        <v>0</v>
      </c>
    </row>
    <row r="182" spans="1:12" ht="34.5" customHeight="1">
      <c r="A182" s="109"/>
      <c r="B182" s="749" t="s">
        <v>467</v>
      </c>
      <c r="C182" s="749"/>
      <c r="D182" s="107" t="s">
        <v>468</v>
      </c>
      <c r="E182" s="580">
        <f t="shared" si="112"/>
        <v>0</v>
      </c>
      <c r="F182" s="580">
        <f>F540</f>
        <v>0</v>
      </c>
      <c r="G182" s="580">
        <f aca="true" t="shared" si="149" ref="G182:L182">G540</f>
        <v>0</v>
      </c>
      <c r="H182" s="580">
        <f t="shared" si="149"/>
        <v>0</v>
      </c>
      <c r="I182" s="580">
        <f t="shared" si="149"/>
        <v>0</v>
      </c>
      <c r="J182" s="466">
        <f t="shared" si="149"/>
        <v>0</v>
      </c>
      <c r="K182" s="466">
        <f t="shared" si="149"/>
        <v>0</v>
      </c>
      <c r="L182" s="467">
        <f t="shared" si="149"/>
        <v>0</v>
      </c>
    </row>
    <row r="183" spans="1:12" ht="51" customHeight="1">
      <c r="A183" s="109"/>
      <c r="B183" s="750" t="s">
        <v>469</v>
      </c>
      <c r="C183" s="751"/>
      <c r="D183" s="107" t="s">
        <v>470</v>
      </c>
      <c r="E183" s="580">
        <f t="shared" si="112"/>
        <v>5783</v>
      </c>
      <c r="F183" s="580">
        <f>F541</f>
        <v>1446</v>
      </c>
      <c r="G183" s="580">
        <f aca="true" t="shared" si="150" ref="G183:L183">G541</f>
        <v>1446</v>
      </c>
      <c r="H183" s="580">
        <f t="shared" si="150"/>
        <v>1446</v>
      </c>
      <c r="I183" s="580">
        <f t="shared" si="150"/>
        <v>1445</v>
      </c>
      <c r="J183" s="466">
        <f t="shared" si="150"/>
        <v>0</v>
      </c>
      <c r="K183" s="466">
        <f t="shared" si="150"/>
        <v>0</v>
      </c>
      <c r="L183" s="467">
        <f t="shared" si="150"/>
        <v>0</v>
      </c>
    </row>
    <row r="184" spans="1:14" ht="43.5" customHeight="1">
      <c r="A184" s="109"/>
      <c r="B184" s="750" t="s">
        <v>471</v>
      </c>
      <c r="C184" s="751"/>
      <c r="D184" s="107" t="s">
        <v>472</v>
      </c>
      <c r="E184" s="580">
        <f t="shared" si="112"/>
        <v>0</v>
      </c>
      <c r="F184" s="580">
        <f>F458</f>
        <v>0</v>
      </c>
      <c r="G184" s="580">
        <f aca="true" t="shared" si="151" ref="G184:L184">G458</f>
        <v>0</v>
      </c>
      <c r="H184" s="580">
        <f t="shared" si="151"/>
        <v>0</v>
      </c>
      <c r="I184" s="580">
        <f t="shared" si="151"/>
        <v>0</v>
      </c>
      <c r="J184" s="466">
        <f t="shared" si="151"/>
        <v>0</v>
      </c>
      <c r="K184" s="466">
        <f t="shared" si="151"/>
        <v>0</v>
      </c>
      <c r="L184" s="467">
        <f t="shared" si="151"/>
        <v>0</v>
      </c>
      <c r="M184" s="184"/>
      <c r="N184" s="346"/>
    </row>
    <row r="185" spans="1:14" s="134" customFormat="1" ht="18.75">
      <c r="A185" s="379"/>
      <c r="B185" s="752" t="s">
        <v>473</v>
      </c>
      <c r="C185" s="745"/>
      <c r="D185" s="107" t="s">
        <v>474</v>
      </c>
      <c r="E185" s="580">
        <f t="shared" si="112"/>
        <v>0</v>
      </c>
      <c r="F185" s="585">
        <f>F542</f>
        <v>0</v>
      </c>
      <c r="G185" s="585">
        <f aca="true" t="shared" si="152" ref="G185:L185">G542</f>
        <v>0</v>
      </c>
      <c r="H185" s="585">
        <f t="shared" si="152"/>
        <v>0</v>
      </c>
      <c r="I185" s="585">
        <f t="shared" si="152"/>
        <v>0</v>
      </c>
      <c r="J185" s="667">
        <f t="shared" si="152"/>
        <v>0</v>
      </c>
      <c r="K185" s="667">
        <f t="shared" si="152"/>
        <v>0</v>
      </c>
      <c r="L185" s="668">
        <f t="shared" si="152"/>
        <v>0</v>
      </c>
      <c r="M185" s="380"/>
      <c r="N185" s="381"/>
    </row>
    <row r="186" spans="1:14" ht="43.5" customHeight="1">
      <c r="A186" s="379"/>
      <c r="B186" s="750" t="s">
        <v>475</v>
      </c>
      <c r="C186" s="753"/>
      <c r="D186" s="107" t="s">
        <v>476</v>
      </c>
      <c r="E186" s="580">
        <f t="shared" si="112"/>
        <v>0</v>
      </c>
      <c r="F186" s="580">
        <f>F187+F188</f>
        <v>0</v>
      </c>
      <c r="G186" s="580">
        <f aca="true" t="shared" si="153" ref="G186:L186">G187+G188</f>
        <v>0</v>
      </c>
      <c r="H186" s="580">
        <f t="shared" si="153"/>
        <v>0</v>
      </c>
      <c r="I186" s="580">
        <f t="shared" si="153"/>
        <v>0</v>
      </c>
      <c r="J186" s="466">
        <f t="shared" si="153"/>
        <v>0</v>
      </c>
      <c r="K186" s="466">
        <f t="shared" si="153"/>
        <v>0</v>
      </c>
      <c r="L186" s="467">
        <f t="shared" si="153"/>
        <v>0</v>
      </c>
      <c r="M186" s="184"/>
      <c r="N186" s="346"/>
    </row>
    <row r="187" spans="1:14" ht="43.5" customHeight="1">
      <c r="A187" s="379"/>
      <c r="B187" s="382"/>
      <c r="C187" s="111" t="s">
        <v>477</v>
      </c>
      <c r="D187" s="107" t="s">
        <v>478</v>
      </c>
      <c r="E187" s="580">
        <f t="shared" si="112"/>
        <v>0</v>
      </c>
      <c r="F187" s="580">
        <f>F460</f>
        <v>0</v>
      </c>
      <c r="G187" s="580">
        <f aca="true" t="shared" si="154" ref="G187:L187">G460</f>
        <v>0</v>
      </c>
      <c r="H187" s="580">
        <f t="shared" si="154"/>
        <v>0</v>
      </c>
      <c r="I187" s="580">
        <f t="shared" si="154"/>
        <v>0</v>
      </c>
      <c r="J187" s="466">
        <f t="shared" si="154"/>
        <v>0</v>
      </c>
      <c r="K187" s="466">
        <f t="shared" si="154"/>
        <v>0</v>
      </c>
      <c r="L187" s="467">
        <f t="shared" si="154"/>
        <v>0</v>
      </c>
      <c r="M187" s="184"/>
      <c r="N187" s="346"/>
    </row>
    <row r="188" spans="1:14" ht="43.5" customHeight="1">
      <c r="A188" s="379"/>
      <c r="B188" s="382"/>
      <c r="C188" s="111" t="s">
        <v>479</v>
      </c>
      <c r="D188" s="107" t="s">
        <v>480</v>
      </c>
      <c r="E188" s="580">
        <f t="shared" si="112"/>
        <v>0</v>
      </c>
      <c r="F188" s="580">
        <f>F544</f>
        <v>0</v>
      </c>
      <c r="G188" s="580">
        <f aca="true" t="shared" si="155" ref="G188:L188">G544</f>
        <v>0</v>
      </c>
      <c r="H188" s="580">
        <f t="shared" si="155"/>
        <v>0</v>
      </c>
      <c r="I188" s="580">
        <f t="shared" si="155"/>
        <v>0</v>
      </c>
      <c r="J188" s="466">
        <f t="shared" si="155"/>
        <v>0</v>
      </c>
      <c r="K188" s="466">
        <f t="shared" si="155"/>
        <v>0</v>
      </c>
      <c r="L188" s="467">
        <f t="shared" si="155"/>
        <v>0</v>
      </c>
      <c r="M188" s="184"/>
      <c r="N188" s="346"/>
    </row>
    <row r="189" spans="1:14" ht="18.75">
      <c r="A189" s="109"/>
      <c r="B189" s="750" t="s">
        <v>481</v>
      </c>
      <c r="C189" s="753"/>
      <c r="D189" s="107" t="s">
        <v>482</v>
      </c>
      <c r="E189" s="580">
        <f t="shared" si="112"/>
        <v>0</v>
      </c>
      <c r="F189" s="580">
        <f>F461</f>
        <v>0</v>
      </c>
      <c r="G189" s="580">
        <f aca="true" t="shared" si="156" ref="G189:L190">G461</f>
        <v>0</v>
      </c>
      <c r="H189" s="580">
        <f t="shared" si="156"/>
        <v>0</v>
      </c>
      <c r="I189" s="580">
        <f t="shared" si="156"/>
        <v>0</v>
      </c>
      <c r="J189" s="466">
        <f t="shared" si="156"/>
        <v>0</v>
      </c>
      <c r="K189" s="466">
        <f t="shared" si="156"/>
        <v>0</v>
      </c>
      <c r="L189" s="467">
        <f t="shared" si="156"/>
        <v>0</v>
      </c>
      <c r="M189" s="184"/>
      <c r="N189" s="346"/>
    </row>
    <row r="190" spans="1:14" ht="18.75">
      <c r="A190" s="109"/>
      <c r="B190" s="750" t="s">
        <v>483</v>
      </c>
      <c r="C190" s="753"/>
      <c r="D190" s="107" t="s">
        <v>484</v>
      </c>
      <c r="E190" s="580">
        <f t="shared" si="112"/>
        <v>0</v>
      </c>
      <c r="F190" s="580">
        <f>F462</f>
        <v>0</v>
      </c>
      <c r="G190" s="580">
        <f t="shared" si="156"/>
        <v>0</v>
      </c>
      <c r="H190" s="580">
        <f t="shared" si="156"/>
        <v>0</v>
      </c>
      <c r="I190" s="580">
        <f t="shared" si="156"/>
        <v>0</v>
      </c>
      <c r="J190" s="466">
        <f t="shared" si="156"/>
        <v>0</v>
      </c>
      <c r="K190" s="466">
        <f t="shared" si="156"/>
        <v>0</v>
      </c>
      <c r="L190" s="467">
        <f t="shared" si="156"/>
        <v>0</v>
      </c>
      <c r="M190" s="184"/>
      <c r="N190" s="346"/>
    </row>
    <row r="191" spans="1:14" ht="18.75">
      <c r="A191" s="109"/>
      <c r="B191" s="750" t="s">
        <v>485</v>
      </c>
      <c r="C191" s="751"/>
      <c r="D191" s="107" t="s">
        <v>486</v>
      </c>
      <c r="E191" s="580">
        <f t="shared" si="112"/>
        <v>0</v>
      </c>
      <c r="F191" s="580">
        <f>F463</f>
        <v>0</v>
      </c>
      <c r="G191" s="580">
        <f aca="true" t="shared" si="157" ref="G191:L191">G463</f>
        <v>0</v>
      </c>
      <c r="H191" s="580">
        <f t="shared" si="157"/>
        <v>0</v>
      </c>
      <c r="I191" s="580">
        <f t="shared" si="157"/>
        <v>0</v>
      </c>
      <c r="J191" s="466">
        <f t="shared" si="157"/>
        <v>0</v>
      </c>
      <c r="K191" s="466">
        <f t="shared" si="157"/>
        <v>0</v>
      </c>
      <c r="L191" s="467">
        <f t="shared" si="157"/>
        <v>0</v>
      </c>
      <c r="M191" s="184"/>
      <c r="N191" s="346"/>
    </row>
    <row r="192" spans="1:14" ht="18.75">
      <c r="A192" s="109"/>
      <c r="B192" s="750" t="s">
        <v>487</v>
      </c>
      <c r="C192" s="751"/>
      <c r="D192" s="107" t="s">
        <v>488</v>
      </c>
      <c r="E192" s="580">
        <f t="shared" si="112"/>
        <v>0</v>
      </c>
      <c r="F192" s="580">
        <f>F545</f>
        <v>0</v>
      </c>
      <c r="G192" s="580">
        <f aca="true" t="shared" si="158" ref="G192:L193">G545</f>
        <v>0</v>
      </c>
      <c r="H192" s="580">
        <f t="shared" si="158"/>
        <v>0</v>
      </c>
      <c r="I192" s="580">
        <f t="shared" si="158"/>
        <v>0</v>
      </c>
      <c r="J192" s="466">
        <f t="shared" si="158"/>
        <v>0</v>
      </c>
      <c r="K192" s="466">
        <f t="shared" si="158"/>
        <v>0</v>
      </c>
      <c r="L192" s="467">
        <f t="shared" si="158"/>
        <v>0</v>
      </c>
      <c r="M192" s="184"/>
      <c r="N192" s="346"/>
    </row>
    <row r="193" spans="1:12" ht="43.5" customHeight="1">
      <c r="A193" s="109"/>
      <c r="B193" s="750" t="s">
        <v>489</v>
      </c>
      <c r="C193" s="751"/>
      <c r="D193" s="107" t="s">
        <v>490</v>
      </c>
      <c r="E193" s="580">
        <f t="shared" si="112"/>
        <v>0</v>
      </c>
      <c r="F193" s="580">
        <f>F546</f>
        <v>0</v>
      </c>
      <c r="G193" s="580">
        <f t="shared" si="158"/>
        <v>0</v>
      </c>
      <c r="H193" s="580">
        <f t="shared" si="158"/>
        <v>0</v>
      </c>
      <c r="I193" s="580">
        <f t="shared" si="158"/>
        <v>0</v>
      </c>
      <c r="J193" s="466">
        <f t="shared" si="158"/>
        <v>0</v>
      </c>
      <c r="K193" s="466">
        <f t="shared" si="158"/>
        <v>0</v>
      </c>
      <c r="L193" s="467">
        <f t="shared" si="158"/>
        <v>0</v>
      </c>
    </row>
    <row r="194" spans="1:12" ht="43.5" customHeight="1">
      <c r="A194" s="109"/>
      <c r="B194" s="750" t="s">
        <v>491</v>
      </c>
      <c r="C194" s="751"/>
      <c r="D194" s="107" t="s">
        <v>492</v>
      </c>
      <c r="E194" s="580">
        <f t="shared" si="112"/>
        <v>0</v>
      </c>
      <c r="F194" s="580">
        <f>F464</f>
        <v>0</v>
      </c>
      <c r="G194" s="580">
        <f aca="true" t="shared" si="159" ref="G194:L194">G464</f>
        <v>0</v>
      </c>
      <c r="H194" s="580">
        <f t="shared" si="159"/>
        <v>0</v>
      </c>
      <c r="I194" s="580">
        <f t="shared" si="159"/>
        <v>0</v>
      </c>
      <c r="J194" s="466">
        <f t="shared" si="159"/>
        <v>0</v>
      </c>
      <c r="K194" s="466">
        <f t="shared" si="159"/>
        <v>0</v>
      </c>
      <c r="L194" s="467">
        <f t="shared" si="159"/>
        <v>0</v>
      </c>
    </row>
    <row r="195" spans="1:12" ht="18.75">
      <c r="A195" s="109"/>
      <c r="B195" s="750" t="s">
        <v>493</v>
      </c>
      <c r="C195" s="751"/>
      <c r="D195" s="107" t="s">
        <v>494</v>
      </c>
      <c r="E195" s="580">
        <f t="shared" si="112"/>
        <v>0</v>
      </c>
      <c r="F195" s="580">
        <f>F547</f>
        <v>0</v>
      </c>
      <c r="G195" s="580">
        <f aca="true" t="shared" si="160" ref="G195:L195">G547</f>
        <v>0</v>
      </c>
      <c r="H195" s="580">
        <f t="shared" si="160"/>
        <v>0</v>
      </c>
      <c r="I195" s="580">
        <f t="shared" si="160"/>
        <v>0</v>
      </c>
      <c r="J195" s="466">
        <f t="shared" si="160"/>
        <v>0</v>
      </c>
      <c r="K195" s="466">
        <f t="shared" si="160"/>
        <v>0</v>
      </c>
      <c r="L195" s="467">
        <f t="shared" si="160"/>
        <v>0</v>
      </c>
    </row>
    <row r="196" spans="1:12" ht="43.5" customHeight="1">
      <c r="A196" s="109"/>
      <c r="B196" s="754" t="s">
        <v>495</v>
      </c>
      <c r="C196" s="724"/>
      <c r="D196" s="107" t="s">
        <v>496</v>
      </c>
      <c r="E196" s="580">
        <f t="shared" si="112"/>
        <v>0</v>
      </c>
      <c r="F196" s="580">
        <f>F197+F198+F199</f>
        <v>0</v>
      </c>
      <c r="G196" s="580">
        <f aca="true" t="shared" si="161" ref="G196:L196">G197+G198+G199</f>
        <v>0</v>
      </c>
      <c r="H196" s="580">
        <f t="shared" si="161"/>
        <v>0</v>
      </c>
      <c r="I196" s="580">
        <f t="shared" si="161"/>
        <v>0</v>
      </c>
      <c r="J196" s="466">
        <f t="shared" si="161"/>
        <v>0</v>
      </c>
      <c r="K196" s="466">
        <f t="shared" si="161"/>
        <v>0</v>
      </c>
      <c r="L196" s="467">
        <f t="shared" si="161"/>
        <v>0</v>
      </c>
    </row>
    <row r="197" spans="1:12" ht="18.75">
      <c r="A197" s="109"/>
      <c r="B197" s="378"/>
      <c r="C197" s="335" t="s">
        <v>497</v>
      </c>
      <c r="D197" s="107" t="s">
        <v>498</v>
      </c>
      <c r="E197" s="580">
        <f t="shared" si="112"/>
        <v>0</v>
      </c>
      <c r="F197" s="580">
        <f>F549</f>
        <v>0</v>
      </c>
      <c r="G197" s="580">
        <f aca="true" t="shared" si="162" ref="G197:L197">G549</f>
        <v>0</v>
      </c>
      <c r="H197" s="580">
        <f t="shared" si="162"/>
        <v>0</v>
      </c>
      <c r="I197" s="580">
        <f t="shared" si="162"/>
        <v>0</v>
      </c>
      <c r="J197" s="466">
        <f t="shared" si="162"/>
        <v>0</v>
      </c>
      <c r="K197" s="466">
        <f t="shared" si="162"/>
        <v>0</v>
      </c>
      <c r="L197" s="467">
        <f t="shared" si="162"/>
        <v>0</v>
      </c>
    </row>
    <row r="198" spans="1:12" ht="18.75">
      <c r="A198" s="109"/>
      <c r="B198" s="378"/>
      <c r="C198" s="335" t="s">
        <v>499</v>
      </c>
      <c r="D198" s="107" t="s">
        <v>500</v>
      </c>
      <c r="E198" s="580">
        <f t="shared" si="112"/>
        <v>0</v>
      </c>
      <c r="F198" s="580">
        <f aca="true" t="shared" si="163" ref="F198:L198">F550</f>
        <v>0</v>
      </c>
      <c r="G198" s="580">
        <f t="shared" si="163"/>
        <v>0</v>
      </c>
      <c r="H198" s="580">
        <f t="shared" si="163"/>
        <v>0</v>
      </c>
      <c r="I198" s="580">
        <f t="shared" si="163"/>
        <v>0</v>
      </c>
      <c r="J198" s="466">
        <f t="shared" si="163"/>
        <v>0</v>
      </c>
      <c r="K198" s="466">
        <f t="shared" si="163"/>
        <v>0</v>
      </c>
      <c r="L198" s="467">
        <f t="shared" si="163"/>
        <v>0</v>
      </c>
    </row>
    <row r="199" spans="1:12" ht="18.75">
      <c r="A199" s="109"/>
      <c r="B199" s="378"/>
      <c r="C199" s="335" t="s">
        <v>501</v>
      </c>
      <c r="D199" s="107" t="s">
        <v>502</v>
      </c>
      <c r="E199" s="580">
        <f t="shared" si="112"/>
        <v>0</v>
      </c>
      <c r="F199" s="580">
        <f aca="true" t="shared" si="164" ref="F199:L199">F551</f>
        <v>0</v>
      </c>
      <c r="G199" s="580">
        <f t="shared" si="164"/>
        <v>0</v>
      </c>
      <c r="H199" s="580">
        <f t="shared" si="164"/>
        <v>0</v>
      </c>
      <c r="I199" s="580">
        <f t="shared" si="164"/>
        <v>0</v>
      </c>
      <c r="J199" s="466">
        <f t="shared" si="164"/>
        <v>0</v>
      </c>
      <c r="K199" s="466">
        <f t="shared" si="164"/>
        <v>0</v>
      </c>
      <c r="L199" s="467">
        <f t="shared" si="164"/>
        <v>0</v>
      </c>
    </row>
    <row r="200" spans="1:12" ht="18.75">
      <c r="A200" s="109"/>
      <c r="B200" s="754" t="s">
        <v>503</v>
      </c>
      <c r="C200" s="724"/>
      <c r="D200" s="107" t="s">
        <v>504</v>
      </c>
      <c r="E200" s="580">
        <f t="shared" si="112"/>
        <v>0</v>
      </c>
      <c r="F200" s="580">
        <f>F201+F202+F203</f>
        <v>0</v>
      </c>
      <c r="G200" s="580">
        <f aca="true" t="shared" si="165" ref="G200:L200">G201+G202+G203</f>
        <v>0</v>
      </c>
      <c r="H200" s="580">
        <f t="shared" si="165"/>
        <v>0</v>
      </c>
      <c r="I200" s="580">
        <f t="shared" si="165"/>
        <v>0</v>
      </c>
      <c r="J200" s="466">
        <f t="shared" si="165"/>
        <v>0</v>
      </c>
      <c r="K200" s="466">
        <f t="shared" si="165"/>
        <v>0</v>
      </c>
      <c r="L200" s="467">
        <f t="shared" si="165"/>
        <v>0</v>
      </c>
    </row>
    <row r="201" spans="1:12" ht="18.75">
      <c r="A201" s="109"/>
      <c r="B201" s="378"/>
      <c r="C201" s="335" t="s">
        <v>505</v>
      </c>
      <c r="D201" s="107" t="s">
        <v>506</v>
      </c>
      <c r="E201" s="580">
        <f t="shared" si="112"/>
        <v>0</v>
      </c>
      <c r="F201" s="580">
        <f>F553</f>
        <v>0</v>
      </c>
      <c r="G201" s="580">
        <f aca="true" t="shared" si="166" ref="G201:L201">G553</f>
        <v>0</v>
      </c>
      <c r="H201" s="580">
        <f t="shared" si="166"/>
        <v>0</v>
      </c>
      <c r="I201" s="580">
        <f t="shared" si="166"/>
        <v>0</v>
      </c>
      <c r="J201" s="466">
        <f t="shared" si="166"/>
        <v>0</v>
      </c>
      <c r="K201" s="466">
        <f t="shared" si="166"/>
        <v>0</v>
      </c>
      <c r="L201" s="467">
        <f t="shared" si="166"/>
        <v>0</v>
      </c>
    </row>
    <row r="202" spans="1:12" ht="18.75">
      <c r="A202" s="109"/>
      <c r="B202" s="378"/>
      <c r="C202" s="335" t="s">
        <v>499</v>
      </c>
      <c r="D202" s="107" t="s">
        <v>507</v>
      </c>
      <c r="E202" s="580">
        <f t="shared" si="112"/>
        <v>0</v>
      </c>
      <c r="F202" s="580">
        <f aca="true" t="shared" si="167" ref="F202:L202">F554</f>
        <v>0</v>
      </c>
      <c r="G202" s="580">
        <f t="shared" si="167"/>
        <v>0</v>
      </c>
      <c r="H202" s="580">
        <f t="shared" si="167"/>
        <v>0</v>
      </c>
      <c r="I202" s="580">
        <f t="shared" si="167"/>
        <v>0</v>
      </c>
      <c r="J202" s="466">
        <f t="shared" si="167"/>
        <v>0</v>
      </c>
      <c r="K202" s="466">
        <f t="shared" si="167"/>
        <v>0</v>
      </c>
      <c r="L202" s="467">
        <f t="shared" si="167"/>
        <v>0</v>
      </c>
    </row>
    <row r="203" spans="1:12" ht="18.75">
      <c r="A203" s="109"/>
      <c r="B203" s="378"/>
      <c r="C203" s="335" t="s">
        <v>501</v>
      </c>
      <c r="D203" s="107" t="s">
        <v>508</v>
      </c>
      <c r="E203" s="580">
        <f t="shared" si="112"/>
        <v>0</v>
      </c>
      <c r="F203" s="580">
        <f aca="true" t="shared" si="168" ref="F203:L203">F555</f>
        <v>0</v>
      </c>
      <c r="G203" s="580">
        <f t="shared" si="168"/>
        <v>0</v>
      </c>
      <c r="H203" s="580">
        <f t="shared" si="168"/>
        <v>0</v>
      </c>
      <c r="I203" s="580">
        <f t="shared" si="168"/>
        <v>0</v>
      </c>
      <c r="J203" s="466">
        <f t="shared" si="168"/>
        <v>0</v>
      </c>
      <c r="K203" s="466">
        <f t="shared" si="168"/>
        <v>0</v>
      </c>
      <c r="L203" s="467">
        <f t="shared" si="168"/>
        <v>0</v>
      </c>
    </row>
    <row r="204" spans="1:12" ht="60.75" customHeight="1">
      <c r="A204" s="717" t="s">
        <v>509</v>
      </c>
      <c r="B204" s="718"/>
      <c r="C204" s="718"/>
      <c r="D204" s="103" t="s">
        <v>510</v>
      </c>
      <c r="E204" s="580">
        <f t="shared" si="112"/>
        <v>0</v>
      </c>
      <c r="F204" s="581">
        <f>F205+F206+F207+F209+F210+F211+F212+F213+F214+F215+F216+F219+F220</f>
        <v>0</v>
      </c>
      <c r="G204" s="581">
        <f aca="true" t="shared" si="169" ref="G204:L204">G205+G206+G207+G209+G210+G211+G212+G213+G214+G215+G216+G219+G220</f>
        <v>0</v>
      </c>
      <c r="H204" s="581">
        <f t="shared" si="169"/>
        <v>0</v>
      </c>
      <c r="I204" s="581">
        <f t="shared" si="169"/>
        <v>0</v>
      </c>
      <c r="J204" s="511">
        <f t="shared" si="169"/>
        <v>0</v>
      </c>
      <c r="K204" s="511">
        <f t="shared" si="169"/>
        <v>0</v>
      </c>
      <c r="L204" s="541">
        <f t="shared" si="169"/>
        <v>0</v>
      </c>
    </row>
    <row r="205" spans="1:12" ht="30" customHeight="1">
      <c r="A205" s="90"/>
      <c r="B205" s="755" t="s">
        <v>511</v>
      </c>
      <c r="C205" s="751"/>
      <c r="D205" s="107" t="s">
        <v>512</v>
      </c>
      <c r="E205" s="580">
        <f t="shared" si="112"/>
        <v>0</v>
      </c>
      <c r="F205" s="580">
        <f>F466</f>
        <v>0</v>
      </c>
      <c r="G205" s="580">
        <f aca="true" t="shared" si="170" ref="G205:L206">G466</f>
        <v>0</v>
      </c>
      <c r="H205" s="580">
        <f t="shared" si="170"/>
        <v>0</v>
      </c>
      <c r="I205" s="580">
        <f t="shared" si="170"/>
        <v>0</v>
      </c>
      <c r="J205" s="466">
        <f t="shared" si="170"/>
        <v>0</v>
      </c>
      <c r="K205" s="466">
        <f t="shared" si="170"/>
        <v>0</v>
      </c>
      <c r="L205" s="467">
        <f t="shared" si="170"/>
        <v>0</v>
      </c>
    </row>
    <row r="206" spans="1:12" ht="46.5" customHeight="1">
      <c r="A206" s="123"/>
      <c r="B206" s="722" t="s">
        <v>513</v>
      </c>
      <c r="C206" s="722"/>
      <c r="D206" s="107" t="s">
        <v>514</v>
      </c>
      <c r="E206" s="580">
        <f t="shared" si="112"/>
        <v>0</v>
      </c>
      <c r="F206" s="580">
        <f>F467</f>
        <v>0</v>
      </c>
      <c r="G206" s="580">
        <f t="shared" si="170"/>
        <v>0</v>
      </c>
      <c r="H206" s="580">
        <f t="shared" si="170"/>
        <v>0</v>
      </c>
      <c r="I206" s="580">
        <f t="shared" si="170"/>
        <v>0</v>
      </c>
      <c r="J206" s="466">
        <f t="shared" si="170"/>
        <v>0</v>
      </c>
      <c r="K206" s="466">
        <f t="shared" si="170"/>
        <v>0</v>
      </c>
      <c r="L206" s="467">
        <f t="shared" si="170"/>
        <v>0</v>
      </c>
    </row>
    <row r="207" spans="1:12" ht="42.75" customHeight="1">
      <c r="A207" s="123"/>
      <c r="B207" s="722" t="s">
        <v>515</v>
      </c>
      <c r="C207" s="722"/>
      <c r="D207" s="107" t="s">
        <v>516</v>
      </c>
      <c r="E207" s="580">
        <f aca="true" t="shared" si="171" ref="E207:E222">F207+G207+H207+I207</f>
        <v>0</v>
      </c>
      <c r="F207" s="580">
        <f>F468</f>
        <v>0</v>
      </c>
      <c r="G207" s="580">
        <f aca="true" t="shared" si="172" ref="G207:L207">G468</f>
        <v>0</v>
      </c>
      <c r="H207" s="580">
        <f t="shared" si="172"/>
        <v>0</v>
      </c>
      <c r="I207" s="580">
        <f t="shared" si="172"/>
        <v>0</v>
      </c>
      <c r="J207" s="466">
        <f t="shared" si="172"/>
        <v>0</v>
      </c>
      <c r="K207" s="466">
        <f t="shared" si="172"/>
        <v>0</v>
      </c>
      <c r="L207" s="467">
        <f t="shared" si="172"/>
        <v>0</v>
      </c>
    </row>
    <row r="208" spans="1:12" ht="39" customHeight="1">
      <c r="A208" s="123"/>
      <c r="B208" s="722" t="s">
        <v>517</v>
      </c>
      <c r="C208" s="722"/>
      <c r="D208" s="107" t="s">
        <v>518</v>
      </c>
      <c r="E208" s="580" t="s">
        <v>181</v>
      </c>
      <c r="F208" s="580" t="s">
        <v>181</v>
      </c>
      <c r="G208" s="580" t="s">
        <v>181</v>
      </c>
      <c r="H208" s="580" t="s">
        <v>181</v>
      </c>
      <c r="I208" s="580" t="s">
        <v>181</v>
      </c>
      <c r="J208" s="466" t="s">
        <v>181</v>
      </c>
      <c r="K208" s="466" t="s">
        <v>181</v>
      </c>
      <c r="L208" s="467" t="s">
        <v>181</v>
      </c>
    </row>
    <row r="209" spans="1:12" ht="26.25" customHeight="1">
      <c r="A209" s="123"/>
      <c r="B209" s="722" t="s">
        <v>519</v>
      </c>
      <c r="C209" s="722"/>
      <c r="D209" s="107" t="s">
        <v>520</v>
      </c>
      <c r="E209" s="580">
        <f t="shared" si="171"/>
        <v>0</v>
      </c>
      <c r="F209" s="580">
        <f>F470</f>
        <v>0</v>
      </c>
      <c r="G209" s="580">
        <f aca="true" t="shared" si="173" ref="G209:L209">G470</f>
        <v>0</v>
      </c>
      <c r="H209" s="580">
        <f t="shared" si="173"/>
        <v>0</v>
      </c>
      <c r="I209" s="580">
        <f t="shared" si="173"/>
        <v>0</v>
      </c>
      <c r="J209" s="466">
        <f t="shared" si="173"/>
        <v>0</v>
      </c>
      <c r="K209" s="466">
        <f t="shared" si="173"/>
        <v>0</v>
      </c>
      <c r="L209" s="467">
        <f t="shared" si="173"/>
        <v>0</v>
      </c>
    </row>
    <row r="210" spans="1:12" ht="28.5" customHeight="1">
      <c r="A210" s="123"/>
      <c r="B210" s="721" t="s">
        <v>521</v>
      </c>
      <c r="C210" s="721"/>
      <c r="D210" s="107" t="s">
        <v>522</v>
      </c>
      <c r="E210" s="580">
        <f t="shared" si="171"/>
        <v>0</v>
      </c>
      <c r="F210" s="580">
        <f>F471</f>
        <v>0</v>
      </c>
      <c r="G210" s="580">
        <f aca="true" t="shared" si="174" ref="G210:L210">G471</f>
        <v>0</v>
      </c>
      <c r="H210" s="580">
        <f t="shared" si="174"/>
        <v>0</v>
      </c>
      <c r="I210" s="580">
        <f t="shared" si="174"/>
        <v>0</v>
      </c>
      <c r="J210" s="466">
        <f t="shared" si="174"/>
        <v>0</v>
      </c>
      <c r="K210" s="466">
        <f t="shared" si="174"/>
        <v>0</v>
      </c>
      <c r="L210" s="467">
        <f t="shared" si="174"/>
        <v>0</v>
      </c>
    </row>
    <row r="211" spans="1:12" ht="45.75" customHeight="1">
      <c r="A211" s="123"/>
      <c r="B211" s="755" t="s">
        <v>523</v>
      </c>
      <c r="C211" s="753"/>
      <c r="D211" s="107" t="s">
        <v>524</v>
      </c>
      <c r="E211" s="580">
        <f t="shared" si="171"/>
        <v>0</v>
      </c>
      <c r="F211" s="580">
        <f>F472</f>
        <v>0</v>
      </c>
      <c r="G211" s="580">
        <f aca="true" t="shared" si="175" ref="G211:L212">G472</f>
        <v>0</v>
      </c>
      <c r="H211" s="580">
        <f t="shared" si="175"/>
        <v>0</v>
      </c>
      <c r="I211" s="580">
        <f t="shared" si="175"/>
        <v>0</v>
      </c>
      <c r="J211" s="466">
        <f t="shared" si="175"/>
        <v>0</v>
      </c>
      <c r="K211" s="466">
        <f t="shared" si="175"/>
        <v>0</v>
      </c>
      <c r="L211" s="467">
        <f t="shared" si="175"/>
        <v>0</v>
      </c>
    </row>
    <row r="212" spans="1:12" ht="36.75" customHeight="1">
      <c r="A212" s="123"/>
      <c r="B212" s="755" t="s">
        <v>525</v>
      </c>
      <c r="C212" s="753"/>
      <c r="D212" s="107" t="s">
        <v>526</v>
      </c>
      <c r="E212" s="580">
        <f t="shared" si="171"/>
        <v>0</v>
      </c>
      <c r="F212" s="580">
        <f>F473</f>
        <v>0</v>
      </c>
      <c r="G212" s="580">
        <f t="shared" si="175"/>
        <v>0</v>
      </c>
      <c r="H212" s="580">
        <f t="shared" si="175"/>
        <v>0</v>
      </c>
      <c r="I212" s="580">
        <f t="shared" si="175"/>
        <v>0</v>
      </c>
      <c r="J212" s="466">
        <f t="shared" si="175"/>
        <v>0</v>
      </c>
      <c r="K212" s="466">
        <f t="shared" si="175"/>
        <v>0</v>
      </c>
      <c r="L212" s="467">
        <f t="shared" si="175"/>
        <v>0</v>
      </c>
    </row>
    <row r="213" spans="1:12" ht="39.75" customHeight="1">
      <c r="A213" s="109"/>
      <c r="B213" s="754" t="s">
        <v>527</v>
      </c>
      <c r="C213" s="724"/>
      <c r="D213" s="107" t="s">
        <v>528</v>
      </c>
      <c r="E213" s="580">
        <f t="shared" si="171"/>
        <v>0</v>
      </c>
      <c r="F213" s="580">
        <f>F474</f>
        <v>0</v>
      </c>
      <c r="G213" s="580">
        <f aca="true" t="shared" si="176" ref="G213:L213">G474</f>
        <v>0</v>
      </c>
      <c r="H213" s="580">
        <f t="shared" si="176"/>
        <v>0</v>
      </c>
      <c r="I213" s="580">
        <f t="shared" si="176"/>
        <v>0</v>
      </c>
      <c r="J213" s="466">
        <f t="shared" si="176"/>
        <v>0</v>
      </c>
      <c r="K213" s="466">
        <f t="shared" si="176"/>
        <v>0</v>
      </c>
      <c r="L213" s="467">
        <f t="shared" si="176"/>
        <v>0</v>
      </c>
    </row>
    <row r="214" spans="1:12" ht="39.75" customHeight="1">
      <c r="A214" s="109"/>
      <c r="B214" s="754" t="s">
        <v>529</v>
      </c>
      <c r="C214" s="724"/>
      <c r="D214" s="107" t="s">
        <v>530</v>
      </c>
      <c r="E214" s="580">
        <f t="shared" si="171"/>
        <v>0</v>
      </c>
      <c r="F214" s="580">
        <f>F557</f>
        <v>0</v>
      </c>
      <c r="G214" s="580">
        <f aca="true" t="shared" si="177" ref="G214:L214">G557</f>
        <v>0</v>
      </c>
      <c r="H214" s="580">
        <f t="shared" si="177"/>
        <v>0</v>
      </c>
      <c r="I214" s="580">
        <f t="shared" si="177"/>
        <v>0</v>
      </c>
      <c r="J214" s="466">
        <f t="shared" si="177"/>
        <v>0</v>
      </c>
      <c r="K214" s="466">
        <f t="shared" si="177"/>
        <v>0</v>
      </c>
      <c r="L214" s="467">
        <f t="shared" si="177"/>
        <v>0</v>
      </c>
    </row>
    <row r="215" spans="1:12" ht="39.75" customHeight="1">
      <c r="A215" s="109"/>
      <c r="B215" s="754" t="s">
        <v>531</v>
      </c>
      <c r="C215" s="724"/>
      <c r="D215" s="107" t="s">
        <v>532</v>
      </c>
      <c r="E215" s="580">
        <f t="shared" si="171"/>
        <v>0</v>
      </c>
      <c r="F215" s="580">
        <f>F475</f>
        <v>0</v>
      </c>
      <c r="G215" s="580">
        <f aca="true" t="shared" si="178" ref="G215:L215">G475</f>
        <v>0</v>
      </c>
      <c r="H215" s="580">
        <f t="shared" si="178"/>
        <v>0</v>
      </c>
      <c r="I215" s="580">
        <f t="shared" si="178"/>
        <v>0</v>
      </c>
      <c r="J215" s="466">
        <f t="shared" si="178"/>
        <v>0</v>
      </c>
      <c r="K215" s="466">
        <f t="shared" si="178"/>
        <v>0</v>
      </c>
      <c r="L215" s="467">
        <f t="shared" si="178"/>
        <v>0</v>
      </c>
    </row>
    <row r="216" spans="1:12" ht="39.75" customHeight="1">
      <c r="A216" s="109"/>
      <c r="B216" s="754" t="s">
        <v>533</v>
      </c>
      <c r="C216" s="756"/>
      <c r="D216" s="107" t="s">
        <v>534</v>
      </c>
      <c r="E216" s="580">
        <f t="shared" si="171"/>
        <v>0</v>
      </c>
      <c r="F216" s="580">
        <f>F217+F218</f>
        <v>0</v>
      </c>
      <c r="G216" s="580">
        <f aca="true" t="shared" si="179" ref="G216:L216">G217+G218</f>
        <v>0</v>
      </c>
      <c r="H216" s="580">
        <f t="shared" si="179"/>
        <v>0</v>
      </c>
      <c r="I216" s="580">
        <f t="shared" si="179"/>
        <v>0</v>
      </c>
      <c r="J216" s="466">
        <f t="shared" si="179"/>
        <v>0</v>
      </c>
      <c r="K216" s="466">
        <f t="shared" si="179"/>
        <v>0</v>
      </c>
      <c r="L216" s="467">
        <f t="shared" si="179"/>
        <v>0</v>
      </c>
    </row>
    <row r="217" spans="1:12" ht="37.5">
      <c r="A217" s="109"/>
      <c r="B217" s="337"/>
      <c r="C217" s="106" t="s">
        <v>535</v>
      </c>
      <c r="D217" s="107" t="s">
        <v>536</v>
      </c>
      <c r="E217" s="580">
        <f t="shared" si="171"/>
        <v>0</v>
      </c>
      <c r="F217" s="580">
        <f>F477</f>
        <v>0</v>
      </c>
      <c r="G217" s="580">
        <f aca="true" t="shared" si="180" ref="G217:L217">G477</f>
        <v>0</v>
      </c>
      <c r="H217" s="580">
        <f t="shared" si="180"/>
        <v>0</v>
      </c>
      <c r="I217" s="580">
        <f t="shared" si="180"/>
        <v>0</v>
      </c>
      <c r="J217" s="466">
        <f t="shared" si="180"/>
        <v>0</v>
      </c>
      <c r="K217" s="466">
        <f t="shared" si="180"/>
        <v>0</v>
      </c>
      <c r="L217" s="467">
        <f t="shared" si="180"/>
        <v>0</v>
      </c>
    </row>
    <row r="218" spans="1:12" ht="18.75">
      <c r="A218" s="109"/>
      <c r="B218" s="337"/>
      <c r="C218" s="106" t="s">
        <v>537</v>
      </c>
      <c r="D218" s="107" t="s">
        <v>538</v>
      </c>
      <c r="E218" s="580">
        <f t="shared" si="171"/>
        <v>0</v>
      </c>
      <c r="F218" s="580">
        <f>F559</f>
        <v>0</v>
      </c>
      <c r="G218" s="580">
        <f aca="true" t="shared" si="181" ref="G218:L218">G559</f>
        <v>0</v>
      </c>
      <c r="H218" s="580">
        <f t="shared" si="181"/>
        <v>0</v>
      </c>
      <c r="I218" s="580">
        <f t="shared" si="181"/>
        <v>0</v>
      </c>
      <c r="J218" s="466">
        <f t="shared" si="181"/>
        <v>0</v>
      </c>
      <c r="K218" s="466">
        <f t="shared" si="181"/>
        <v>0</v>
      </c>
      <c r="L218" s="467">
        <f t="shared" si="181"/>
        <v>0</v>
      </c>
    </row>
    <row r="219" spans="1:12" ht="39.75" customHeight="1">
      <c r="A219" s="109"/>
      <c r="B219" s="754" t="s">
        <v>539</v>
      </c>
      <c r="C219" s="756"/>
      <c r="D219" s="107" t="s">
        <v>540</v>
      </c>
      <c r="E219" s="580">
        <f t="shared" si="171"/>
        <v>0</v>
      </c>
      <c r="F219" s="580">
        <f>F478</f>
        <v>0</v>
      </c>
      <c r="G219" s="580">
        <f aca="true" t="shared" si="182" ref="G219:L219">G478</f>
        <v>0</v>
      </c>
      <c r="H219" s="580">
        <f t="shared" si="182"/>
        <v>0</v>
      </c>
      <c r="I219" s="580">
        <f t="shared" si="182"/>
        <v>0</v>
      </c>
      <c r="J219" s="466">
        <f t="shared" si="182"/>
        <v>0</v>
      </c>
      <c r="K219" s="466">
        <f t="shared" si="182"/>
        <v>0</v>
      </c>
      <c r="L219" s="467">
        <f t="shared" si="182"/>
        <v>0</v>
      </c>
    </row>
    <row r="220" spans="1:12" ht="39.75" customHeight="1">
      <c r="A220" s="109"/>
      <c r="B220" s="754" t="s">
        <v>541</v>
      </c>
      <c r="C220" s="756"/>
      <c r="D220" s="107" t="s">
        <v>542</v>
      </c>
      <c r="E220" s="580">
        <f t="shared" si="171"/>
        <v>0</v>
      </c>
      <c r="F220" s="580">
        <f>F560</f>
        <v>0</v>
      </c>
      <c r="G220" s="580">
        <f aca="true" t="shared" si="183" ref="G220:L220">G560</f>
        <v>0</v>
      </c>
      <c r="H220" s="580">
        <f t="shared" si="183"/>
        <v>0</v>
      </c>
      <c r="I220" s="580">
        <f t="shared" si="183"/>
        <v>0</v>
      </c>
      <c r="J220" s="466">
        <f t="shared" si="183"/>
        <v>0</v>
      </c>
      <c r="K220" s="466">
        <f t="shared" si="183"/>
        <v>0</v>
      </c>
      <c r="L220" s="467">
        <f t="shared" si="183"/>
        <v>0</v>
      </c>
    </row>
    <row r="221" spans="1:12" ht="39" customHeight="1">
      <c r="A221" s="757" t="s">
        <v>543</v>
      </c>
      <c r="B221" s="758"/>
      <c r="C221" s="758"/>
      <c r="D221" s="103" t="s">
        <v>544</v>
      </c>
      <c r="E221" s="580">
        <f t="shared" si="171"/>
        <v>0</v>
      </c>
      <c r="F221" s="581">
        <f>F222+F225+F228++F231+F236+F239+F244+F249+F254+F259+F264+F269+F274+F279</f>
        <v>0</v>
      </c>
      <c r="G221" s="581">
        <f aca="true" t="shared" si="184" ref="G221:L221">G222+G225+G228++G231+G236+G239+G244+G249+G254+G259+G264+G269+G274+G279</f>
        <v>0</v>
      </c>
      <c r="H221" s="581">
        <f t="shared" si="184"/>
        <v>0</v>
      </c>
      <c r="I221" s="581">
        <f t="shared" si="184"/>
        <v>0</v>
      </c>
      <c r="J221" s="511">
        <f t="shared" si="184"/>
        <v>0</v>
      </c>
      <c r="K221" s="511">
        <f t="shared" si="184"/>
        <v>0</v>
      </c>
      <c r="L221" s="541">
        <f t="shared" si="184"/>
        <v>0</v>
      </c>
    </row>
    <row r="222" spans="1:12" ht="24.75" customHeight="1">
      <c r="A222" s="123"/>
      <c r="B222" s="722" t="s">
        <v>545</v>
      </c>
      <c r="C222" s="722"/>
      <c r="D222" s="107" t="s">
        <v>546</v>
      </c>
      <c r="E222" s="580">
        <f t="shared" si="171"/>
        <v>0</v>
      </c>
      <c r="F222" s="581"/>
      <c r="G222" s="581"/>
      <c r="H222" s="580"/>
      <c r="I222" s="587"/>
      <c r="J222" s="466"/>
      <c r="K222" s="510"/>
      <c r="L222" s="467"/>
    </row>
    <row r="223" spans="1:12" ht="18.75">
      <c r="A223" s="123"/>
      <c r="B223" s="192"/>
      <c r="C223" s="86" t="s">
        <v>547</v>
      </c>
      <c r="D223" s="107" t="s">
        <v>548</v>
      </c>
      <c r="E223" s="580" t="s">
        <v>181</v>
      </c>
      <c r="F223" s="580" t="s">
        <v>181</v>
      </c>
      <c r="G223" s="580" t="s">
        <v>181</v>
      </c>
      <c r="H223" s="580" t="s">
        <v>181</v>
      </c>
      <c r="I223" s="589" t="s">
        <v>181</v>
      </c>
      <c r="J223" s="466" t="s">
        <v>181</v>
      </c>
      <c r="K223" s="466" t="s">
        <v>181</v>
      </c>
      <c r="L223" s="467" t="s">
        <v>181</v>
      </c>
    </row>
    <row r="224" spans="1:12" s="134" customFormat="1" ht="18.75">
      <c r="A224" s="384"/>
      <c r="B224" s="336"/>
      <c r="C224" s="119" t="s">
        <v>549</v>
      </c>
      <c r="D224" s="133" t="s">
        <v>550</v>
      </c>
      <c r="E224" s="585" t="s">
        <v>181</v>
      </c>
      <c r="F224" s="585" t="s">
        <v>181</v>
      </c>
      <c r="G224" s="585" t="s">
        <v>181</v>
      </c>
      <c r="H224" s="585" t="s">
        <v>181</v>
      </c>
      <c r="I224" s="590" t="s">
        <v>181</v>
      </c>
      <c r="J224" s="667" t="s">
        <v>181</v>
      </c>
      <c r="K224" s="667" t="s">
        <v>181</v>
      </c>
      <c r="L224" s="668" t="s">
        <v>181</v>
      </c>
    </row>
    <row r="225" spans="1:12" s="134" customFormat="1" ht="30" customHeight="1">
      <c r="A225" s="384"/>
      <c r="B225" s="759" t="s">
        <v>551</v>
      </c>
      <c r="C225" s="759"/>
      <c r="D225" s="133" t="s">
        <v>552</v>
      </c>
      <c r="E225" s="580">
        <f>F225+G225+H225+I225</f>
        <v>0</v>
      </c>
      <c r="F225" s="591"/>
      <c r="G225" s="591"/>
      <c r="H225" s="585"/>
      <c r="I225" s="592"/>
      <c r="J225" s="667"/>
      <c r="K225" s="669"/>
      <c r="L225" s="668"/>
    </row>
    <row r="226" spans="1:12" s="134" customFormat="1" ht="18.75">
      <c r="A226" s="384"/>
      <c r="B226" s="336"/>
      <c r="C226" s="119" t="s">
        <v>547</v>
      </c>
      <c r="D226" s="133" t="s">
        <v>553</v>
      </c>
      <c r="E226" s="585" t="s">
        <v>181</v>
      </c>
      <c r="F226" s="585" t="s">
        <v>181</v>
      </c>
      <c r="G226" s="585" t="s">
        <v>181</v>
      </c>
      <c r="H226" s="585" t="s">
        <v>181</v>
      </c>
      <c r="I226" s="590" t="s">
        <v>181</v>
      </c>
      <c r="J226" s="667" t="s">
        <v>181</v>
      </c>
      <c r="K226" s="667" t="s">
        <v>181</v>
      </c>
      <c r="L226" s="668" t="s">
        <v>181</v>
      </c>
    </row>
    <row r="227" spans="1:12" s="134" customFormat="1" ht="18.75">
      <c r="A227" s="384"/>
      <c r="B227" s="336"/>
      <c r="C227" s="119" t="s">
        <v>549</v>
      </c>
      <c r="D227" s="133" t="s">
        <v>554</v>
      </c>
      <c r="E227" s="585" t="s">
        <v>181</v>
      </c>
      <c r="F227" s="585" t="s">
        <v>181</v>
      </c>
      <c r="G227" s="585" t="s">
        <v>181</v>
      </c>
      <c r="H227" s="585" t="s">
        <v>181</v>
      </c>
      <c r="I227" s="590" t="s">
        <v>181</v>
      </c>
      <c r="J227" s="667" t="s">
        <v>181</v>
      </c>
      <c r="K227" s="667" t="s">
        <v>181</v>
      </c>
      <c r="L227" s="668" t="s">
        <v>181</v>
      </c>
    </row>
    <row r="228" spans="1:12" s="134" customFormat="1" ht="33.75" customHeight="1">
      <c r="A228" s="384"/>
      <c r="B228" s="759" t="s">
        <v>555</v>
      </c>
      <c r="C228" s="759"/>
      <c r="D228" s="133" t="s">
        <v>556</v>
      </c>
      <c r="E228" s="580">
        <f>F228+G228+H228+I228</f>
        <v>0</v>
      </c>
      <c r="F228" s="591"/>
      <c r="G228" s="591"/>
      <c r="H228" s="585"/>
      <c r="I228" s="592"/>
      <c r="J228" s="667"/>
      <c r="K228" s="669"/>
      <c r="L228" s="668"/>
    </row>
    <row r="229" spans="1:12" s="134" customFormat="1" ht="18.75">
      <c r="A229" s="384"/>
      <c r="B229" s="336"/>
      <c r="C229" s="119" t="s">
        <v>547</v>
      </c>
      <c r="D229" s="133" t="s">
        <v>558</v>
      </c>
      <c r="E229" s="585" t="s">
        <v>181</v>
      </c>
      <c r="F229" s="585" t="s">
        <v>181</v>
      </c>
      <c r="G229" s="585" t="s">
        <v>181</v>
      </c>
      <c r="H229" s="585" t="s">
        <v>181</v>
      </c>
      <c r="I229" s="590" t="s">
        <v>181</v>
      </c>
      <c r="J229" s="667" t="s">
        <v>181</v>
      </c>
      <c r="K229" s="667" t="s">
        <v>181</v>
      </c>
      <c r="L229" s="668" t="s">
        <v>181</v>
      </c>
    </row>
    <row r="230" spans="1:12" s="134" customFormat="1" ht="18.75">
      <c r="A230" s="384"/>
      <c r="B230" s="336"/>
      <c r="C230" s="119" t="s">
        <v>549</v>
      </c>
      <c r="D230" s="133" t="s">
        <v>559</v>
      </c>
      <c r="E230" s="585" t="s">
        <v>181</v>
      </c>
      <c r="F230" s="585" t="s">
        <v>181</v>
      </c>
      <c r="G230" s="585" t="s">
        <v>181</v>
      </c>
      <c r="H230" s="585" t="s">
        <v>181</v>
      </c>
      <c r="I230" s="590" t="s">
        <v>181</v>
      </c>
      <c r="J230" s="667" t="s">
        <v>181</v>
      </c>
      <c r="K230" s="667" t="s">
        <v>181</v>
      </c>
      <c r="L230" s="668" t="s">
        <v>181</v>
      </c>
    </row>
    <row r="231" spans="1:12" s="134" customFormat="1" ht="42.75" customHeight="1">
      <c r="A231" s="384"/>
      <c r="B231" s="759" t="s">
        <v>560</v>
      </c>
      <c r="C231" s="759"/>
      <c r="D231" s="133" t="s">
        <v>561</v>
      </c>
      <c r="E231" s="580">
        <f>F231+G231+H231+I231</f>
        <v>0</v>
      </c>
      <c r="F231" s="591"/>
      <c r="G231" s="591"/>
      <c r="H231" s="585"/>
      <c r="I231" s="592"/>
      <c r="J231" s="667"/>
      <c r="K231" s="669"/>
      <c r="L231" s="668"/>
    </row>
    <row r="232" spans="1:12" s="134" customFormat="1" ht="18.75">
      <c r="A232" s="384"/>
      <c r="B232" s="336"/>
      <c r="C232" s="119" t="s">
        <v>562</v>
      </c>
      <c r="D232" s="133" t="s">
        <v>563</v>
      </c>
      <c r="E232" s="585" t="s">
        <v>181</v>
      </c>
      <c r="F232" s="585" t="s">
        <v>181</v>
      </c>
      <c r="G232" s="585" t="s">
        <v>181</v>
      </c>
      <c r="H232" s="585" t="s">
        <v>181</v>
      </c>
      <c r="I232" s="590" t="s">
        <v>181</v>
      </c>
      <c r="J232" s="667" t="s">
        <v>181</v>
      </c>
      <c r="K232" s="667" t="s">
        <v>181</v>
      </c>
      <c r="L232" s="668" t="s">
        <v>181</v>
      </c>
    </row>
    <row r="233" spans="1:12" s="134" customFormat="1" ht="18.75">
      <c r="A233" s="384"/>
      <c r="B233" s="336"/>
      <c r="C233" s="119" t="s">
        <v>547</v>
      </c>
      <c r="D233" s="133" t="s">
        <v>564</v>
      </c>
      <c r="E233" s="585" t="s">
        <v>181</v>
      </c>
      <c r="F233" s="585" t="s">
        <v>181</v>
      </c>
      <c r="G233" s="585" t="s">
        <v>181</v>
      </c>
      <c r="H233" s="585" t="s">
        <v>181</v>
      </c>
      <c r="I233" s="590" t="s">
        <v>181</v>
      </c>
      <c r="J233" s="667" t="s">
        <v>181</v>
      </c>
      <c r="K233" s="667" t="s">
        <v>181</v>
      </c>
      <c r="L233" s="668" t="s">
        <v>181</v>
      </c>
    </row>
    <row r="234" spans="1:12" s="134" customFormat="1" ht="18.75">
      <c r="A234" s="384"/>
      <c r="B234" s="336"/>
      <c r="C234" s="119" t="s">
        <v>565</v>
      </c>
      <c r="D234" s="133" t="s">
        <v>566</v>
      </c>
      <c r="E234" s="585" t="s">
        <v>181</v>
      </c>
      <c r="F234" s="585" t="s">
        <v>181</v>
      </c>
      <c r="G234" s="585" t="s">
        <v>181</v>
      </c>
      <c r="H234" s="585" t="s">
        <v>181</v>
      </c>
      <c r="I234" s="590" t="s">
        <v>181</v>
      </c>
      <c r="J234" s="667" t="s">
        <v>181</v>
      </c>
      <c r="K234" s="667" t="s">
        <v>181</v>
      </c>
      <c r="L234" s="668" t="s">
        <v>181</v>
      </c>
    </row>
    <row r="235" spans="1:12" s="134" customFormat="1" ht="18.75">
      <c r="A235" s="384"/>
      <c r="B235" s="336"/>
      <c r="C235" s="119" t="s">
        <v>549</v>
      </c>
      <c r="D235" s="133" t="s">
        <v>567</v>
      </c>
      <c r="E235" s="585" t="s">
        <v>181</v>
      </c>
      <c r="F235" s="585" t="s">
        <v>181</v>
      </c>
      <c r="G235" s="585" t="s">
        <v>181</v>
      </c>
      <c r="H235" s="585" t="s">
        <v>181</v>
      </c>
      <c r="I235" s="590" t="s">
        <v>181</v>
      </c>
      <c r="J235" s="667" t="s">
        <v>181</v>
      </c>
      <c r="K235" s="667" t="s">
        <v>181</v>
      </c>
      <c r="L235" s="668" t="s">
        <v>181</v>
      </c>
    </row>
    <row r="236" spans="1:12" s="134" customFormat="1" ht="31.5" customHeight="1">
      <c r="A236" s="384"/>
      <c r="B236" s="759" t="s">
        <v>568</v>
      </c>
      <c r="C236" s="759"/>
      <c r="D236" s="133" t="s">
        <v>569</v>
      </c>
      <c r="E236" s="580">
        <f>F236+G236+H236+I236</f>
        <v>0</v>
      </c>
      <c r="F236" s="591"/>
      <c r="G236" s="591"/>
      <c r="H236" s="585"/>
      <c r="I236" s="592"/>
      <c r="J236" s="667"/>
      <c r="K236" s="669"/>
      <c r="L236" s="668"/>
    </row>
    <row r="237" spans="1:12" s="134" customFormat="1" ht="18.75">
      <c r="A237" s="384"/>
      <c r="B237" s="336"/>
      <c r="C237" s="119" t="s">
        <v>547</v>
      </c>
      <c r="D237" s="133" t="s">
        <v>570</v>
      </c>
      <c r="E237" s="585" t="s">
        <v>181</v>
      </c>
      <c r="F237" s="585" t="s">
        <v>181</v>
      </c>
      <c r="G237" s="585" t="s">
        <v>181</v>
      </c>
      <c r="H237" s="585" t="s">
        <v>181</v>
      </c>
      <c r="I237" s="590" t="s">
        <v>181</v>
      </c>
      <c r="J237" s="667" t="s">
        <v>181</v>
      </c>
      <c r="K237" s="667" t="s">
        <v>181</v>
      </c>
      <c r="L237" s="668" t="s">
        <v>181</v>
      </c>
    </row>
    <row r="238" spans="1:12" s="134" customFormat="1" ht="18.75">
      <c r="A238" s="384"/>
      <c r="B238" s="336"/>
      <c r="C238" s="119" t="s">
        <v>549</v>
      </c>
      <c r="D238" s="133" t="s">
        <v>571</v>
      </c>
      <c r="E238" s="585" t="s">
        <v>181</v>
      </c>
      <c r="F238" s="585" t="s">
        <v>181</v>
      </c>
      <c r="G238" s="585" t="s">
        <v>181</v>
      </c>
      <c r="H238" s="585" t="s">
        <v>181</v>
      </c>
      <c r="I238" s="590" t="s">
        <v>181</v>
      </c>
      <c r="J238" s="667" t="s">
        <v>181</v>
      </c>
      <c r="K238" s="667" t="s">
        <v>181</v>
      </c>
      <c r="L238" s="668" t="s">
        <v>181</v>
      </c>
    </row>
    <row r="239" spans="1:12" ht="26.25" customHeight="1">
      <c r="A239" s="123"/>
      <c r="B239" s="722" t="s">
        <v>572</v>
      </c>
      <c r="C239" s="722"/>
      <c r="D239" s="107" t="s">
        <v>573</v>
      </c>
      <c r="E239" s="580">
        <f>F239+G239+H239+I239</f>
        <v>0</v>
      </c>
      <c r="F239" s="581"/>
      <c r="G239" s="581"/>
      <c r="H239" s="580"/>
      <c r="I239" s="587"/>
      <c r="J239" s="466"/>
      <c r="K239" s="510"/>
      <c r="L239" s="467"/>
    </row>
    <row r="240" spans="1:12" ht="18.75">
      <c r="A240" s="123"/>
      <c r="B240" s="192"/>
      <c r="C240" s="86" t="s">
        <v>562</v>
      </c>
      <c r="D240" s="107" t="s">
        <v>574</v>
      </c>
      <c r="E240" s="580" t="s">
        <v>181</v>
      </c>
      <c r="F240" s="580" t="s">
        <v>181</v>
      </c>
      <c r="G240" s="580" t="s">
        <v>181</v>
      </c>
      <c r="H240" s="580" t="s">
        <v>181</v>
      </c>
      <c r="I240" s="589" t="s">
        <v>181</v>
      </c>
      <c r="J240" s="466" t="s">
        <v>181</v>
      </c>
      <c r="K240" s="466" t="s">
        <v>181</v>
      </c>
      <c r="L240" s="467" t="s">
        <v>181</v>
      </c>
    </row>
    <row r="241" spans="1:12" ht="18.75">
      <c r="A241" s="123"/>
      <c r="B241" s="192"/>
      <c r="C241" s="86" t="s">
        <v>547</v>
      </c>
      <c r="D241" s="107" t="s">
        <v>575</v>
      </c>
      <c r="E241" s="580" t="s">
        <v>181</v>
      </c>
      <c r="F241" s="580" t="s">
        <v>181</v>
      </c>
      <c r="G241" s="580" t="s">
        <v>181</v>
      </c>
      <c r="H241" s="580" t="s">
        <v>181</v>
      </c>
      <c r="I241" s="589" t="s">
        <v>181</v>
      </c>
      <c r="J241" s="466" t="s">
        <v>181</v>
      </c>
      <c r="K241" s="466" t="s">
        <v>181</v>
      </c>
      <c r="L241" s="467" t="s">
        <v>181</v>
      </c>
    </row>
    <row r="242" spans="1:12" ht="18.75">
      <c r="A242" s="123"/>
      <c r="B242" s="192"/>
      <c r="C242" s="86" t="s">
        <v>565</v>
      </c>
      <c r="D242" s="107" t="s">
        <v>576</v>
      </c>
      <c r="E242" s="580" t="s">
        <v>181</v>
      </c>
      <c r="F242" s="580" t="s">
        <v>181</v>
      </c>
      <c r="G242" s="580" t="s">
        <v>181</v>
      </c>
      <c r="H242" s="580" t="s">
        <v>181</v>
      </c>
      <c r="I242" s="589" t="s">
        <v>181</v>
      </c>
      <c r="J242" s="466" t="s">
        <v>181</v>
      </c>
      <c r="K242" s="466" t="s">
        <v>181</v>
      </c>
      <c r="L242" s="467" t="s">
        <v>181</v>
      </c>
    </row>
    <row r="243" spans="1:12" ht="18.75">
      <c r="A243" s="123"/>
      <c r="B243" s="192"/>
      <c r="C243" s="86" t="s">
        <v>549</v>
      </c>
      <c r="D243" s="107" t="s">
        <v>577</v>
      </c>
      <c r="E243" s="580" t="s">
        <v>181</v>
      </c>
      <c r="F243" s="580" t="s">
        <v>181</v>
      </c>
      <c r="G243" s="580" t="s">
        <v>181</v>
      </c>
      <c r="H243" s="580" t="s">
        <v>181</v>
      </c>
      <c r="I243" s="589" t="s">
        <v>181</v>
      </c>
      <c r="J243" s="466" t="s">
        <v>181</v>
      </c>
      <c r="K243" s="466" t="s">
        <v>181</v>
      </c>
      <c r="L243" s="467" t="s">
        <v>181</v>
      </c>
    </row>
    <row r="244" spans="1:12" ht="25.5" customHeight="1">
      <c r="A244" s="123"/>
      <c r="B244" s="722" t="s">
        <v>578</v>
      </c>
      <c r="C244" s="722"/>
      <c r="D244" s="107" t="s">
        <v>579</v>
      </c>
      <c r="E244" s="580">
        <f>F244+G244+H244+I244</f>
        <v>0</v>
      </c>
      <c r="F244" s="581"/>
      <c r="G244" s="581"/>
      <c r="H244" s="580"/>
      <c r="I244" s="587"/>
      <c r="J244" s="466"/>
      <c r="K244" s="510"/>
      <c r="L244" s="467"/>
    </row>
    <row r="245" spans="1:12" ht="18.75">
      <c r="A245" s="123"/>
      <c r="B245" s="192"/>
      <c r="C245" s="86" t="s">
        <v>562</v>
      </c>
      <c r="D245" s="107" t="s">
        <v>580</v>
      </c>
      <c r="E245" s="580" t="s">
        <v>181</v>
      </c>
      <c r="F245" s="580" t="s">
        <v>181</v>
      </c>
      <c r="G245" s="580" t="s">
        <v>181</v>
      </c>
      <c r="H245" s="580" t="s">
        <v>181</v>
      </c>
      <c r="I245" s="589" t="s">
        <v>181</v>
      </c>
      <c r="J245" s="466" t="s">
        <v>181</v>
      </c>
      <c r="K245" s="466" t="s">
        <v>181</v>
      </c>
      <c r="L245" s="467" t="s">
        <v>181</v>
      </c>
    </row>
    <row r="246" spans="1:12" ht="18.75">
      <c r="A246" s="123"/>
      <c r="B246" s="192"/>
      <c r="C246" s="86" t="s">
        <v>547</v>
      </c>
      <c r="D246" s="107" t="s">
        <v>581</v>
      </c>
      <c r="E246" s="580" t="s">
        <v>181</v>
      </c>
      <c r="F246" s="580" t="s">
        <v>181</v>
      </c>
      <c r="G246" s="580" t="s">
        <v>181</v>
      </c>
      <c r="H246" s="580" t="s">
        <v>181</v>
      </c>
      <c r="I246" s="589" t="s">
        <v>181</v>
      </c>
      <c r="J246" s="466" t="s">
        <v>181</v>
      </c>
      <c r="K246" s="466" t="s">
        <v>181</v>
      </c>
      <c r="L246" s="467" t="s">
        <v>181</v>
      </c>
    </row>
    <row r="247" spans="1:12" ht="18.75">
      <c r="A247" s="123"/>
      <c r="B247" s="192"/>
      <c r="C247" s="86" t="s">
        <v>565</v>
      </c>
      <c r="D247" s="107" t="s">
        <v>582</v>
      </c>
      <c r="E247" s="580" t="s">
        <v>181</v>
      </c>
      <c r="F247" s="580" t="s">
        <v>181</v>
      </c>
      <c r="G247" s="580" t="s">
        <v>181</v>
      </c>
      <c r="H247" s="580" t="s">
        <v>181</v>
      </c>
      <c r="I247" s="589" t="s">
        <v>181</v>
      </c>
      <c r="J247" s="466" t="s">
        <v>181</v>
      </c>
      <c r="K247" s="466" t="s">
        <v>181</v>
      </c>
      <c r="L247" s="467" t="s">
        <v>181</v>
      </c>
    </row>
    <row r="248" spans="1:12" ht="18.75">
      <c r="A248" s="123"/>
      <c r="B248" s="192"/>
      <c r="C248" s="86" t="s">
        <v>549</v>
      </c>
      <c r="D248" s="107" t="s">
        <v>583</v>
      </c>
      <c r="E248" s="580" t="s">
        <v>181</v>
      </c>
      <c r="F248" s="580" t="s">
        <v>181</v>
      </c>
      <c r="G248" s="580" t="s">
        <v>181</v>
      </c>
      <c r="H248" s="580" t="s">
        <v>181</v>
      </c>
      <c r="I248" s="589" t="s">
        <v>181</v>
      </c>
      <c r="J248" s="466" t="s">
        <v>181</v>
      </c>
      <c r="K248" s="466" t="s">
        <v>181</v>
      </c>
      <c r="L248" s="467" t="s">
        <v>181</v>
      </c>
    </row>
    <row r="249" spans="1:12" ht="39.75" customHeight="1">
      <c r="A249" s="123"/>
      <c r="B249" s="722" t="s">
        <v>584</v>
      </c>
      <c r="C249" s="722"/>
      <c r="D249" s="107" t="s">
        <v>585</v>
      </c>
      <c r="E249" s="580">
        <f>F249+G249+H249+I249</f>
        <v>0</v>
      </c>
      <c r="F249" s="581"/>
      <c r="G249" s="581"/>
      <c r="H249" s="580"/>
      <c r="I249" s="587"/>
      <c r="J249" s="466"/>
      <c r="K249" s="510"/>
      <c r="L249" s="467"/>
    </row>
    <row r="250" spans="1:12" ht="15" customHeight="1">
      <c r="A250" s="123"/>
      <c r="B250" s="192"/>
      <c r="C250" s="86" t="s">
        <v>562</v>
      </c>
      <c r="D250" s="107" t="s">
        <v>586</v>
      </c>
      <c r="E250" s="580" t="s">
        <v>181</v>
      </c>
      <c r="F250" s="580" t="s">
        <v>181</v>
      </c>
      <c r="G250" s="580" t="s">
        <v>181</v>
      </c>
      <c r="H250" s="580" t="s">
        <v>181</v>
      </c>
      <c r="I250" s="589" t="s">
        <v>181</v>
      </c>
      <c r="J250" s="466" t="s">
        <v>181</v>
      </c>
      <c r="K250" s="466" t="s">
        <v>181</v>
      </c>
      <c r="L250" s="467" t="s">
        <v>181</v>
      </c>
    </row>
    <row r="251" spans="1:12" ht="15" customHeight="1">
      <c r="A251" s="123"/>
      <c r="B251" s="192"/>
      <c r="C251" s="86" t="s">
        <v>547</v>
      </c>
      <c r="D251" s="107" t="s">
        <v>587</v>
      </c>
      <c r="E251" s="580" t="s">
        <v>181</v>
      </c>
      <c r="F251" s="580" t="s">
        <v>181</v>
      </c>
      <c r="G251" s="580" t="s">
        <v>181</v>
      </c>
      <c r="H251" s="580" t="s">
        <v>181</v>
      </c>
      <c r="I251" s="589" t="s">
        <v>181</v>
      </c>
      <c r="J251" s="466" t="s">
        <v>181</v>
      </c>
      <c r="K251" s="466" t="s">
        <v>181</v>
      </c>
      <c r="L251" s="467" t="s">
        <v>181</v>
      </c>
    </row>
    <row r="252" spans="1:12" ht="15" customHeight="1">
      <c r="A252" s="123"/>
      <c r="B252" s="192"/>
      <c r="C252" s="86" t="s">
        <v>565</v>
      </c>
      <c r="D252" s="107" t="s">
        <v>588</v>
      </c>
      <c r="E252" s="580" t="s">
        <v>181</v>
      </c>
      <c r="F252" s="580" t="s">
        <v>181</v>
      </c>
      <c r="G252" s="580" t="s">
        <v>181</v>
      </c>
      <c r="H252" s="580" t="s">
        <v>181</v>
      </c>
      <c r="I252" s="589" t="s">
        <v>181</v>
      </c>
      <c r="J252" s="466" t="s">
        <v>181</v>
      </c>
      <c r="K252" s="466" t="s">
        <v>181</v>
      </c>
      <c r="L252" s="467" t="s">
        <v>181</v>
      </c>
    </row>
    <row r="253" spans="1:12" ht="18.75">
      <c r="A253" s="123"/>
      <c r="B253" s="192"/>
      <c r="C253" s="86" t="s">
        <v>549</v>
      </c>
      <c r="D253" s="107" t="s">
        <v>589</v>
      </c>
      <c r="E253" s="580" t="s">
        <v>181</v>
      </c>
      <c r="F253" s="580" t="s">
        <v>181</v>
      </c>
      <c r="G253" s="580" t="s">
        <v>181</v>
      </c>
      <c r="H253" s="580" t="s">
        <v>181</v>
      </c>
      <c r="I253" s="589" t="s">
        <v>181</v>
      </c>
      <c r="J253" s="466" t="s">
        <v>181</v>
      </c>
      <c r="K253" s="466" t="s">
        <v>181</v>
      </c>
      <c r="L253" s="467" t="s">
        <v>181</v>
      </c>
    </row>
    <row r="254" spans="1:12" ht="22.5" customHeight="1">
      <c r="A254" s="123"/>
      <c r="B254" s="722" t="s">
        <v>590</v>
      </c>
      <c r="C254" s="722"/>
      <c r="D254" s="107" t="s">
        <v>591</v>
      </c>
      <c r="E254" s="580">
        <f>F254+G254+H254+I254</f>
        <v>0</v>
      </c>
      <c r="F254" s="581"/>
      <c r="G254" s="581"/>
      <c r="H254" s="580"/>
      <c r="I254" s="587"/>
      <c r="J254" s="466"/>
      <c r="K254" s="510"/>
      <c r="L254" s="467"/>
    </row>
    <row r="255" spans="1:12" ht="15" customHeight="1">
      <c r="A255" s="123"/>
      <c r="B255" s="192"/>
      <c r="C255" s="86" t="s">
        <v>562</v>
      </c>
      <c r="D255" s="107" t="s">
        <v>592</v>
      </c>
      <c r="E255" s="580" t="s">
        <v>181</v>
      </c>
      <c r="F255" s="580" t="s">
        <v>181</v>
      </c>
      <c r="G255" s="580" t="s">
        <v>181</v>
      </c>
      <c r="H255" s="580" t="s">
        <v>181</v>
      </c>
      <c r="I255" s="589" t="s">
        <v>181</v>
      </c>
      <c r="J255" s="466" t="s">
        <v>181</v>
      </c>
      <c r="K255" s="466" t="s">
        <v>181</v>
      </c>
      <c r="L255" s="467" t="s">
        <v>181</v>
      </c>
    </row>
    <row r="256" spans="1:12" ht="15" customHeight="1">
      <c r="A256" s="123"/>
      <c r="B256" s="192"/>
      <c r="C256" s="86" t="s">
        <v>547</v>
      </c>
      <c r="D256" s="107" t="s">
        <v>593</v>
      </c>
      <c r="E256" s="580" t="s">
        <v>181</v>
      </c>
      <c r="F256" s="580" t="s">
        <v>181</v>
      </c>
      <c r="G256" s="580" t="s">
        <v>181</v>
      </c>
      <c r="H256" s="580" t="s">
        <v>181</v>
      </c>
      <c r="I256" s="589" t="s">
        <v>181</v>
      </c>
      <c r="J256" s="466" t="s">
        <v>181</v>
      </c>
      <c r="K256" s="466" t="s">
        <v>181</v>
      </c>
      <c r="L256" s="467" t="s">
        <v>181</v>
      </c>
    </row>
    <row r="257" spans="1:12" ht="15" customHeight="1">
      <c r="A257" s="123"/>
      <c r="B257" s="192"/>
      <c r="C257" s="86" t="s">
        <v>565</v>
      </c>
      <c r="D257" s="107" t="s">
        <v>594</v>
      </c>
      <c r="E257" s="580" t="s">
        <v>181</v>
      </c>
      <c r="F257" s="580" t="s">
        <v>181</v>
      </c>
      <c r="G257" s="580" t="s">
        <v>181</v>
      </c>
      <c r="H257" s="580" t="s">
        <v>181</v>
      </c>
      <c r="I257" s="589" t="s">
        <v>181</v>
      </c>
      <c r="J257" s="466" t="s">
        <v>181</v>
      </c>
      <c r="K257" s="466" t="s">
        <v>181</v>
      </c>
      <c r="L257" s="467" t="s">
        <v>181</v>
      </c>
    </row>
    <row r="258" spans="1:12" ht="18.75">
      <c r="A258" s="123"/>
      <c r="B258" s="192"/>
      <c r="C258" s="86" t="s">
        <v>549</v>
      </c>
      <c r="D258" s="107" t="s">
        <v>595</v>
      </c>
      <c r="E258" s="580" t="s">
        <v>181</v>
      </c>
      <c r="F258" s="580" t="s">
        <v>181</v>
      </c>
      <c r="G258" s="580" t="s">
        <v>181</v>
      </c>
      <c r="H258" s="580" t="s">
        <v>181</v>
      </c>
      <c r="I258" s="589" t="s">
        <v>181</v>
      </c>
      <c r="J258" s="466" t="s">
        <v>181</v>
      </c>
      <c r="K258" s="466" t="s">
        <v>181</v>
      </c>
      <c r="L258" s="467" t="s">
        <v>181</v>
      </c>
    </row>
    <row r="259" spans="1:12" ht="18.75">
      <c r="A259" s="123"/>
      <c r="B259" s="722" t="s">
        <v>596</v>
      </c>
      <c r="C259" s="722"/>
      <c r="D259" s="107" t="s">
        <v>597</v>
      </c>
      <c r="E259" s="580">
        <f>F259+G259+H259+I259</f>
        <v>0</v>
      </c>
      <c r="F259" s="581"/>
      <c r="G259" s="581"/>
      <c r="H259" s="580"/>
      <c r="I259" s="587"/>
      <c r="J259" s="466"/>
      <c r="K259" s="510"/>
      <c r="L259" s="467"/>
    </row>
    <row r="260" spans="1:12" ht="18.75">
      <c r="A260" s="123"/>
      <c r="B260" s="192"/>
      <c r="C260" s="86" t="s">
        <v>562</v>
      </c>
      <c r="D260" s="107" t="s">
        <v>598</v>
      </c>
      <c r="E260" s="580" t="s">
        <v>181</v>
      </c>
      <c r="F260" s="580" t="s">
        <v>181</v>
      </c>
      <c r="G260" s="580" t="s">
        <v>181</v>
      </c>
      <c r="H260" s="580" t="s">
        <v>181</v>
      </c>
      <c r="I260" s="589" t="s">
        <v>181</v>
      </c>
      <c r="J260" s="466" t="s">
        <v>181</v>
      </c>
      <c r="K260" s="466" t="s">
        <v>181</v>
      </c>
      <c r="L260" s="467" t="s">
        <v>181</v>
      </c>
    </row>
    <row r="261" spans="1:12" ht="18.75">
      <c r="A261" s="123"/>
      <c r="B261" s="192"/>
      <c r="C261" s="86" t="s">
        <v>547</v>
      </c>
      <c r="D261" s="107" t="s">
        <v>599</v>
      </c>
      <c r="E261" s="580" t="s">
        <v>181</v>
      </c>
      <c r="F261" s="580" t="s">
        <v>181</v>
      </c>
      <c r="G261" s="580" t="s">
        <v>181</v>
      </c>
      <c r="H261" s="580" t="s">
        <v>181</v>
      </c>
      <c r="I261" s="589" t="s">
        <v>181</v>
      </c>
      <c r="J261" s="466" t="s">
        <v>181</v>
      </c>
      <c r="K261" s="466" t="s">
        <v>181</v>
      </c>
      <c r="L261" s="467" t="s">
        <v>181</v>
      </c>
    </row>
    <row r="262" spans="1:12" ht="15" customHeight="1">
      <c r="A262" s="123"/>
      <c r="B262" s="192"/>
      <c r="C262" s="86" t="s">
        <v>565</v>
      </c>
      <c r="D262" s="107" t="s">
        <v>600</v>
      </c>
      <c r="E262" s="580" t="s">
        <v>181</v>
      </c>
      <c r="F262" s="580" t="s">
        <v>181</v>
      </c>
      <c r="G262" s="580" t="s">
        <v>181</v>
      </c>
      <c r="H262" s="580" t="s">
        <v>181</v>
      </c>
      <c r="I262" s="589" t="s">
        <v>181</v>
      </c>
      <c r="J262" s="466" t="s">
        <v>181</v>
      </c>
      <c r="K262" s="466" t="s">
        <v>181</v>
      </c>
      <c r="L262" s="467" t="s">
        <v>181</v>
      </c>
    </row>
    <row r="263" spans="1:12" ht="18.75">
      <c r="A263" s="123"/>
      <c r="B263" s="192"/>
      <c r="C263" s="86" t="s">
        <v>549</v>
      </c>
      <c r="D263" s="107" t="s">
        <v>601</v>
      </c>
      <c r="E263" s="580" t="s">
        <v>181</v>
      </c>
      <c r="F263" s="580" t="s">
        <v>181</v>
      </c>
      <c r="G263" s="580" t="s">
        <v>181</v>
      </c>
      <c r="H263" s="580" t="s">
        <v>181</v>
      </c>
      <c r="I263" s="589" t="s">
        <v>181</v>
      </c>
      <c r="J263" s="466" t="s">
        <v>181</v>
      </c>
      <c r="K263" s="466" t="s">
        <v>181</v>
      </c>
      <c r="L263" s="467" t="s">
        <v>181</v>
      </c>
    </row>
    <row r="264" spans="1:12" ht="27" customHeight="1">
      <c r="A264" s="123"/>
      <c r="B264" s="722" t="s">
        <v>602</v>
      </c>
      <c r="C264" s="722"/>
      <c r="D264" s="107" t="s">
        <v>603</v>
      </c>
      <c r="E264" s="580">
        <f>F264+G264+H264+I264</f>
        <v>0</v>
      </c>
      <c r="F264" s="581"/>
      <c r="G264" s="581"/>
      <c r="H264" s="580"/>
      <c r="I264" s="587"/>
      <c r="J264" s="466"/>
      <c r="K264" s="510"/>
      <c r="L264" s="467"/>
    </row>
    <row r="265" spans="1:12" ht="18.75">
      <c r="A265" s="123"/>
      <c r="B265" s="192"/>
      <c r="C265" s="86" t="s">
        <v>562</v>
      </c>
      <c r="D265" s="107" t="s">
        <v>604</v>
      </c>
      <c r="E265" s="580" t="s">
        <v>181</v>
      </c>
      <c r="F265" s="580" t="s">
        <v>181</v>
      </c>
      <c r="G265" s="580" t="s">
        <v>181</v>
      </c>
      <c r="H265" s="580" t="s">
        <v>181</v>
      </c>
      <c r="I265" s="589" t="s">
        <v>181</v>
      </c>
      <c r="J265" s="466" t="s">
        <v>181</v>
      </c>
      <c r="K265" s="466" t="s">
        <v>181</v>
      </c>
      <c r="L265" s="467" t="s">
        <v>181</v>
      </c>
    </row>
    <row r="266" spans="1:12" ht="13.5" customHeight="1">
      <c r="A266" s="123"/>
      <c r="B266" s="192"/>
      <c r="C266" s="86" t="s">
        <v>547</v>
      </c>
      <c r="D266" s="107" t="s">
        <v>605</v>
      </c>
      <c r="E266" s="580" t="s">
        <v>181</v>
      </c>
      <c r="F266" s="580" t="s">
        <v>181</v>
      </c>
      <c r="G266" s="580" t="s">
        <v>181</v>
      </c>
      <c r="H266" s="580" t="s">
        <v>181</v>
      </c>
      <c r="I266" s="589" t="s">
        <v>181</v>
      </c>
      <c r="J266" s="466" t="s">
        <v>181</v>
      </c>
      <c r="K266" s="466" t="s">
        <v>181</v>
      </c>
      <c r="L266" s="467" t="s">
        <v>181</v>
      </c>
    </row>
    <row r="267" spans="1:12" ht="18.75">
      <c r="A267" s="760"/>
      <c r="B267" s="761"/>
      <c r="C267" s="86" t="s">
        <v>565</v>
      </c>
      <c r="D267" s="107" t="s">
        <v>606</v>
      </c>
      <c r="E267" s="580" t="s">
        <v>181</v>
      </c>
      <c r="F267" s="580" t="s">
        <v>181</v>
      </c>
      <c r="G267" s="580" t="s">
        <v>181</v>
      </c>
      <c r="H267" s="580" t="s">
        <v>181</v>
      </c>
      <c r="I267" s="589" t="s">
        <v>181</v>
      </c>
      <c r="J267" s="466" t="s">
        <v>181</v>
      </c>
      <c r="K267" s="466" t="s">
        <v>181</v>
      </c>
      <c r="L267" s="467" t="s">
        <v>181</v>
      </c>
    </row>
    <row r="268" spans="1:12" ht="18.75">
      <c r="A268" s="123"/>
      <c r="B268" s="192"/>
      <c r="C268" s="86" t="s">
        <v>549</v>
      </c>
      <c r="D268" s="107" t="s">
        <v>607</v>
      </c>
      <c r="E268" s="580" t="s">
        <v>181</v>
      </c>
      <c r="F268" s="580" t="s">
        <v>181</v>
      </c>
      <c r="G268" s="580" t="s">
        <v>181</v>
      </c>
      <c r="H268" s="580" t="s">
        <v>181</v>
      </c>
      <c r="I268" s="589" t="s">
        <v>181</v>
      </c>
      <c r="J268" s="466" t="s">
        <v>181</v>
      </c>
      <c r="K268" s="466" t="s">
        <v>181</v>
      </c>
      <c r="L268" s="467" t="s">
        <v>181</v>
      </c>
    </row>
    <row r="269" spans="1:12" ht="40.5" customHeight="1">
      <c r="A269" s="125"/>
      <c r="B269" s="762" t="s">
        <v>608</v>
      </c>
      <c r="C269" s="762"/>
      <c r="D269" s="107" t="s">
        <v>609</v>
      </c>
      <c r="E269" s="580">
        <f>F269+G269+H269+I269</f>
        <v>0</v>
      </c>
      <c r="F269" s="580"/>
      <c r="G269" s="580"/>
      <c r="H269" s="580"/>
      <c r="I269" s="589"/>
      <c r="J269" s="466"/>
      <c r="K269" s="510"/>
      <c r="L269" s="467"/>
    </row>
    <row r="270" spans="1:12" ht="18.75">
      <c r="A270" s="125"/>
      <c r="B270" s="126"/>
      <c r="C270" s="86" t="s">
        <v>562</v>
      </c>
      <c r="D270" s="107" t="s">
        <v>610</v>
      </c>
      <c r="E270" s="580" t="s">
        <v>181</v>
      </c>
      <c r="F270" s="580" t="s">
        <v>181</v>
      </c>
      <c r="G270" s="580" t="s">
        <v>181</v>
      </c>
      <c r="H270" s="580" t="s">
        <v>181</v>
      </c>
      <c r="I270" s="589" t="s">
        <v>181</v>
      </c>
      <c r="J270" s="466" t="s">
        <v>181</v>
      </c>
      <c r="K270" s="466" t="s">
        <v>181</v>
      </c>
      <c r="L270" s="467" t="s">
        <v>181</v>
      </c>
    </row>
    <row r="271" spans="1:12" ht="18.75">
      <c r="A271" s="125"/>
      <c r="B271" s="126"/>
      <c r="C271" s="86" t="s">
        <v>547</v>
      </c>
      <c r="D271" s="107" t="s">
        <v>611</v>
      </c>
      <c r="E271" s="580" t="s">
        <v>181</v>
      </c>
      <c r="F271" s="580" t="s">
        <v>181</v>
      </c>
      <c r="G271" s="580" t="s">
        <v>181</v>
      </c>
      <c r="H271" s="580" t="s">
        <v>181</v>
      </c>
      <c r="I271" s="589" t="s">
        <v>181</v>
      </c>
      <c r="J271" s="466" t="s">
        <v>181</v>
      </c>
      <c r="K271" s="466" t="s">
        <v>181</v>
      </c>
      <c r="L271" s="467" t="s">
        <v>181</v>
      </c>
    </row>
    <row r="272" spans="1:12" ht="18.75">
      <c r="A272" s="125"/>
      <c r="B272" s="126"/>
      <c r="C272" s="86" t="s">
        <v>612</v>
      </c>
      <c r="D272" s="107" t="s">
        <v>613</v>
      </c>
      <c r="E272" s="580"/>
      <c r="F272" s="580"/>
      <c r="G272" s="580"/>
      <c r="H272" s="580"/>
      <c r="I272" s="589"/>
      <c r="J272" s="466"/>
      <c r="K272" s="466"/>
      <c r="L272" s="467"/>
    </row>
    <row r="273" spans="1:12" ht="18.75">
      <c r="A273" s="123"/>
      <c r="B273" s="192"/>
      <c r="C273" s="86" t="s">
        <v>549</v>
      </c>
      <c r="D273" s="107" t="s">
        <v>614</v>
      </c>
      <c r="E273" s="580" t="s">
        <v>181</v>
      </c>
      <c r="F273" s="580" t="s">
        <v>181</v>
      </c>
      <c r="G273" s="580" t="s">
        <v>181</v>
      </c>
      <c r="H273" s="580" t="s">
        <v>181</v>
      </c>
      <c r="I273" s="589" t="s">
        <v>181</v>
      </c>
      <c r="J273" s="466" t="s">
        <v>181</v>
      </c>
      <c r="K273" s="466" t="s">
        <v>181</v>
      </c>
      <c r="L273" s="467" t="s">
        <v>181</v>
      </c>
    </row>
    <row r="274" spans="1:12" ht="39" customHeight="1">
      <c r="A274" s="125"/>
      <c r="B274" s="762" t="s">
        <v>615</v>
      </c>
      <c r="C274" s="762"/>
      <c r="D274" s="107" t="s">
        <v>616</v>
      </c>
      <c r="E274" s="580">
        <f>F274+G274+H274+I274</f>
        <v>0</v>
      </c>
      <c r="F274" s="580"/>
      <c r="G274" s="580"/>
      <c r="H274" s="580"/>
      <c r="I274" s="589"/>
      <c r="J274" s="466"/>
      <c r="K274" s="510"/>
      <c r="L274" s="467"/>
    </row>
    <row r="275" spans="1:12" ht="18.75">
      <c r="A275" s="125"/>
      <c r="B275" s="126"/>
      <c r="C275" s="86" t="s">
        <v>562</v>
      </c>
      <c r="D275" s="107" t="s">
        <v>617</v>
      </c>
      <c r="E275" s="580" t="s">
        <v>181</v>
      </c>
      <c r="F275" s="580" t="s">
        <v>181</v>
      </c>
      <c r="G275" s="580" t="s">
        <v>181</v>
      </c>
      <c r="H275" s="580" t="s">
        <v>181</v>
      </c>
      <c r="I275" s="589" t="s">
        <v>181</v>
      </c>
      <c r="J275" s="466" t="s">
        <v>181</v>
      </c>
      <c r="K275" s="466" t="s">
        <v>181</v>
      </c>
      <c r="L275" s="467" t="s">
        <v>181</v>
      </c>
    </row>
    <row r="276" spans="1:12" ht="18.75">
      <c r="A276" s="125"/>
      <c r="B276" s="126"/>
      <c r="C276" s="86" t="s">
        <v>547</v>
      </c>
      <c r="D276" s="107" t="s">
        <v>618</v>
      </c>
      <c r="E276" s="580" t="s">
        <v>181</v>
      </c>
      <c r="F276" s="580" t="s">
        <v>181</v>
      </c>
      <c r="G276" s="580" t="s">
        <v>181</v>
      </c>
      <c r="H276" s="580" t="s">
        <v>181</v>
      </c>
      <c r="I276" s="589" t="s">
        <v>181</v>
      </c>
      <c r="J276" s="466" t="s">
        <v>181</v>
      </c>
      <c r="K276" s="466" t="s">
        <v>181</v>
      </c>
      <c r="L276" s="467" t="s">
        <v>181</v>
      </c>
    </row>
    <row r="277" spans="1:12" ht="18.75">
      <c r="A277" s="125"/>
      <c r="B277" s="126"/>
      <c r="C277" s="86" t="s">
        <v>565</v>
      </c>
      <c r="D277" s="107" t="s">
        <v>619</v>
      </c>
      <c r="E277" s="580" t="s">
        <v>181</v>
      </c>
      <c r="F277" s="580" t="s">
        <v>181</v>
      </c>
      <c r="G277" s="580" t="s">
        <v>181</v>
      </c>
      <c r="H277" s="580" t="s">
        <v>181</v>
      </c>
      <c r="I277" s="589" t="s">
        <v>181</v>
      </c>
      <c r="J277" s="466" t="s">
        <v>181</v>
      </c>
      <c r="K277" s="466" t="s">
        <v>181</v>
      </c>
      <c r="L277" s="467" t="s">
        <v>181</v>
      </c>
    </row>
    <row r="278" spans="1:12" ht="18.75">
      <c r="A278" s="123"/>
      <c r="B278" s="192"/>
      <c r="C278" s="86" t="s">
        <v>549</v>
      </c>
      <c r="D278" s="107" t="s">
        <v>620</v>
      </c>
      <c r="E278" s="580" t="s">
        <v>181</v>
      </c>
      <c r="F278" s="580" t="s">
        <v>181</v>
      </c>
      <c r="G278" s="580" t="s">
        <v>181</v>
      </c>
      <c r="H278" s="580" t="s">
        <v>181</v>
      </c>
      <c r="I278" s="589" t="s">
        <v>181</v>
      </c>
      <c r="J278" s="466" t="s">
        <v>181</v>
      </c>
      <c r="K278" s="466" t="s">
        <v>181</v>
      </c>
      <c r="L278" s="467" t="s">
        <v>181</v>
      </c>
    </row>
    <row r="279" spans="1:12" ht="44.25" customHeight="1">
      <c r="A279" s="125"/>
      <c r="B279" s="762" t="s">
        <v>621</v>
      </c>
      <c r="C279" s="762"/>
      <c r="D279" s="107" t="s">
        <v>622</v>
      </c>
      <c r="E279" s="580">
        <f>F279+G279+H279+I279</f>
        <v>0</v>
      </c>
      <c r="F279" s="580"/>
      <c r="G279" s="580"/>
      <c r="H279" s="580"/>
      <c r="I279" s="589"/>
      <c r="J279" s="466"/>
      <c r="K279" s="510"/>
      <c r="L279" s="467"/>
    </row>
    <row r="280" spans="1:12" ht="18.75">
      <c r="A280" s="125"/>
      <c r="B280" s="126"/>
      <c r="C280" s="86" t="s">
        <v>562</v>
      </c>
      <c r="D280" s="107" t="s">
        <v>623</v>
      </c>
      <c r="E280" s="580" t="s">
        <v>181</v>
      </c>
      <c r="F280" s="580" t="s">
        <v>181</v>
      </c>
      <c r="G280" s="580" t="s">
        <v>181</v>
      </c>
      <c r="H280" s="580" t="s">
        <v>181</v>
      </c>
      <c r="I280" s="589" t="s">
        <v>181</v>
      </c>
      <c r="J280" s="466" t="s">
        <v>181</v>
      </c>
      <c r="K280" s="466" t="s">
        <v>181</v>
      </c>
      <c r="L280" s="467" t="s">
        <v>181</v>
      </c>
    </row>
    <row r="281" spans="1:12" ht="18.75">
      <c r="A281" s="125"/>
      <c r="B281" s="126"/>
      <c r="C281" s="86" t="s">
        <v>547</v>
      </c>
      <c r="D281" s="107" t="s">
        <v>624</v>
      </c>
      <c r="E281" s="580" t="s">
        <v>181</v>
      </c>
      <c r="F281" s="580" t="s">
        <v>181</v>
      </c>
      <c r="G281" s="580" t="s">
        <v>181</v>
      </c>
      <c r="H281" s="580" t="s">
        <v>181</v>
      </c>
      <c r="I281" s="589" t="s">
        <v>181</v>
      </c>
      <c r="J281" s="466" t="s">
        <v>181</v>
      </c>
      <c r="K281" s="466" t="s">
        <v>181</v>
      </c>
      <c r="L281" s="467" t="s">
        <v>181</v>
      </c>
    </row>
    <row r="282" spans="1:12" ht="18.75">
      <c r="A282" s="127"/>
      <c r="B282" s="128"/>
      <c r="C282" s="129" t="s">
        <v>565</v>
      </c>
      <c r="D282" s="130" t="s">
        <v>625</v>
      </c>
      <c r="E282" s="594" t="s">
        <v>181</v>
      </c>
      <c r="F282" s="594" t="s">
        <v>181</v>
      </c>
      <c r="G282" s="594" t="s">
        <v>181</v>
      </c>
      <c r="H282" s="594" t="s">
        <v>181</v>
      </c>
      <c r="I282" s="595" t="s">
        <v>181</v>
      </c>
      <c r="J282" s="553" t="s">
        <v>181</v>
      </c>
      <c r="K282" s="553" t="s">
        <v>181</v>
      </c>
      <c r="L282" s="555" t="s">
        <v>181</v>
      </c>
    </row>
    <row r="283" spans="1:12" ht="18.75">
      <c r="A283" s="123"/>
      <c r="B283" s="192"/>
      <c r="C283" s="86" t="s">
        <v>549</v>
      </c>
      <c r="D283" s="130" t="s">
        <v>626</v>
      </c>
      <c r="E283" s="580" t="s">
        <v>181</v>
      </c>
      <c r="F283" s="580" t="s">
        <v>181</v>
      </c>
      <c r="G283" s="580" t="s">
        <v>181</v>
      </c>
      <c r="H283" s="580" t="s">
        <v>181</v>
      </c>
      <c r="I283" s="589" t="s">
        <v>181</v>
      </c>
      <c r="J283" s="466" t="s">
        <v>181</v>
      </c>
      <c r="K283" s="466" t="s">
        <v>181</v>
      </c>
      <c r="L283" s="467" t="s">
        <v>181</v>
      </c>
    </row>
    <row r="284" spans="1:12" ht="18.75">
      <c r="A284" s="763" t="s">
        <v>627</v>
      </c>
      <c r="B284" s="764"/>
      <c r="C284" s="751"/>
      <c r="D284" s="131" t="s">
        <v>628</v>
      </c>
      <c r="E284" s="597">
        <f>F284+G284+H284+I284</f>
        <v>11700</v>
      </c>
      <c r="F284" s="597">
        <f>F285+F286+F287</f>
        <v>2925</v>
      </c>
      <c r="G284" s="597">
        <f aca="true" t="shared" si="185" ref="G284:L284">G285+G286+G287</f>
        <v>2925</v>
      </c>
      <c r="H284" s="597">
        <f t="shared" si="185"/>
        <v>2925</v>
      </c>
      <c r="I284" s="597">
        <f t="shared" si="185"/>
        <v>2925</v>
      </c>
      <c r="J284" s="547">
        <f t="shared" si="185"/>
        <v>12320</v>
      </c>
      <c r="K284" s="547">
        <f t="shared" si="185"/>
        <v>12285</v>
      </c>
      <c r="L284" s="548">
        <f t="shared" si="185"/>
        <v>12227</v>
      </c>
    </row>
    <row r="285" spans="1:12" ht="41.25" customHeight="1">
      <c r="A285" s="114"/>
      <c r="B285" s="764" t="s">
        <v>629</v>
      </c>
      <c r="C285" s="751"/>
      <c r="D285" s="107" t="s">
        <v>630</v>
      </c>
      <c r="E285" s="597">
        <f>F285+G285+H285+I285</f>
        <v>0</v>
      </c>
      <c r="F285" s="597">
        <f>F625</f>
        <v>0</v>
      </c>
      <c r="G285" s="597">
        <f aca="true" t="shared" si="186" ref="G285:L285">G625</f>
        <v>0</v>
      </c>
      <c r="H285" s="597">
        <f t="shared" si="186"/>
        <v>0</v>
      </c>
      <c r="I285" s="597">
        <f t="shared" si="186"/>
        <v>0</v>
      </c>
      <c r="J285" s="547">
        <f t="shared" si="186"/>
        <v>0</v>
      </c>
      <c r="K285" s="547">
        <f t="shared" si="186"/>
        <v>0</v>
      </c>
      <c r="L285" s="548">
        <f t="shared" si="186"/>
        <v>0</v>
      </c>
    </row>
    <row r="286" spans="1:12" ht="45.75" customHeight="1">
      <c r="A286" s="114"/>
      <c r="B286" s="764" t="s">
        <v>631</v>
      </c>
      <c r="C286" s="751"/>
      <c r="D286" s="107" t="s">
        <v>632</v>
      </c>
      <c r="E286" s="597">
        <f>F286+G286+H286+I286</f>
        <v>11700</v>
      </c>
      <c r="F286" s="597">
        <f aca="true" t="shared" si="187" ref="F286:L286">F626</f>
        <v>2925</v>
      </c>
      <c r="G286" s="597">
        <f t="shared" si="187"/>
        <v>2925</v>
      </c>
      <c r="H286" s="597">
        <f t="shared" si="187"/>
        <v>2925</v>
      </c>
      <c r="I286" s="597">
        <f t="shared" si="187"/>
        <v>2925</v>
      </c>
      <c r="J286" s="547">
        <f t="shared" si="187"/>
        <v>12320</v>
      </c>
      <c r="K286" s="547">
        <f t="shared" si="187"/>
        <v>12285</v>
      </c>
      <c r="L286" s="548">
        <f t="shared" si="187"/>
        <v>12227</v>
      </c>
    </row>
    <row r="287" spans="1:12" s="134" customFormat="1" ht="18.75">
      <c r="A287" s="132"/>
      <c r="B287" s="752" t="s">
        <v>633</v>
      </c>
      <c r="C287" s="745"/>
      <c r="D287" s="133" t="s">
        <v>634</v>
      </c>
      <c r="E287" s="597">
        <f>F287+G287+H287+I287</f>
        <v>0</v>
      </c>
      <c r="F287" s="597">
        <f>F627</f>
        <v>0</v>
      </c>
      <c r="G287" s="597">
        <f aca="true" t="shared" si="188" ref="G287:L287">G627</f>
        <v>0</v>
      </c>
      <c r="H287" s="597">
        <f t="shared" si="188"/>
        <v>0</v>
      </c>
      <c r="I287" s="597">
        <f t="shared" si="188"/>
        <v>0</v>
      </c>
      <c r="J287" s="547">
        <f t="shared" si="188"/>
        <v>0</v>
      </c>
      <c r="K287" s="547">
        <f t="shared" si="188"/>
        <v>0</v>
      </c>
      <c r="L287" s="548">
        <f t="shared" si="188"/>
        <v>0</v>
      </c>
    </row>
    <row r="288" spans="1:12" ht="25.5" customHeight="1">
      <c r="A288" s="765" t="s">
        <v>635</v>
      </c>
      <c r="B288" s="764"/>
      <c r="C288" s="751"/>
      <c r="D288" s="103" t="s">
        <v>636</v>
      </c>
      <c r="E288" s="594" t="s">
        <v>181</v>
      </c>
      <c r="F288" s="594" t="s">
        <v>181</v>
      </c>
      <c r="G288" s="594" t="s">
        <v>181</v>
      </c>
      <c r="H288" s="594" t="s">
        <v>181</v>
      </c>
      <c r="I288" s="595" t="s">
        <v>181</v>
      </c>
      <c r="J288" s="553" t="s">
        <v>181</v>
      </c>
      <c r="K288" s="553" t="s">
        <v>181</v>
      </c>
      <c r="L288" s="555" t="s">
        <v>181</v>
      </c>
    </row>
    <row r="289" spans="1:12" ht="25.5" customHeight="1">
      <c r="A289" s="114"/>
      <c r="B289" s="764" t="s">
        <v>637</v>
      </c>
      <c r="C289" s="751"/>
      <c r="D289" s="103" t="s">
        <v>638</v>
      </c>
      <c r="E289" s="580" t="s">
        <v>181</v>
      </c>
      <c r="F289" s="580" t="s">
        <v>181</v>
      </c>
      <c r="G289" s="580" t="s">
        <v>181</v>
      </c>
      <c r="H289" s="580" t="s">
        <v>181</v>
      </c>
      <c r="I289" s="589" t="s">
        <v>181</v>
      </c>
      <c r="J289" s="466" t="s">
        <v>181</v>
      </c>
      <c r="K289" s="466" t="s">
        <v>181</v>
      </c>
      <c r="L289" s="467" t="s">
        <v>181</v>
      </c>
    </row>
    <row r="290" spans="1:12" ht="65.25" customHeight="1">
      <c r="A290" s="763" t="s">
        <v>639</v>
      </c>
      <c r="B290" s="764"/>
      <c r="C290" s="751"/>
      <c r="D290" s="103" t="s">
        <v>640</v>
      </c>
      <c r="E290" s="597">
        <f>F290+G290+H290+I290</f>
        <v>150673.97000000003</v>
      </c>
      <c r="F290" s="597">
        <f>F291+F295+F299+F303+F307+F311+F315+F319+F322+F327+F330</f>
        <v>20967.25</v>
      </c>
      <c r="G290" s="597">
        <f aca="true" t="shared" si="189" ref="G290:L290">G291+G295+G299+G303+G307+G311+G315+G319+G322+G327+G330</f>
        <v>43243.240000000005</v>
      </c>
      <c r="H290" s="597">
        <f t="shared" si="189"/>
        <v>43242.240000000005</v>
      </c>
      <c r="I290" s="597">
        <f t="shared" si="189"/>
        <v>43221.240000000005</v>
      </c>
      <c r="J290" s="547">
        <f t="shared" si="189"/>
        <v>158659.69041</v>
      </c>
      <c r="K290" s="547">
        <f t="shared" si="189"/>
        <v>158207.6685</v>
      </c>
      <c r="L290" s="548">
        <f t="shared" si="189"/>
        <v>157454.29865</v>
      </c>
    </row>
    <row r="291" spans="1:12" ht="18.75">
      <c r="A291" s="135"/>
      <c r="B291" s="723" t="s">
        <v>641</v>
      </c>
      <c r="C291" s="751"/>
      <c r="D291" s="136" t="s">
        <v>642</v>
      </c>
      <c r="E291" s="597">
        <f aca="true" t="shared" si="190" ref="E291:E332">F291+G291+H291+I291</f>
        <v>146552.97000000003</v>
      </c>
      <c r="F291" s="597">
        <f>SUM(F292:F294)</f>
        <v>19936.25</v>
      </c>
      <c r="G291" s="597">
        <f aca="true" t="shared" si="191" ref="G291:L291">SUM(G292:G294)</f>
        <v>42212.240000000005</v>
      </c>
      <c r="H291" s="597">
        <f t="shared" si="191"/>
        <v>42212.240000000005</v>
      </c>
      <c r="I291" s="597">
        <f t="shared" si="191"/>
        <v>42192.240000000005</v>
      </c>
      <c r="J291" s="547">
        <f t="shared" si="191"/>
        <v>154320.27741</v>
      </c>
      <c r="K291" s="547">
        <f t="shared" si="191"/>
        <v>153880.6185</v>
      </c>
      <c r="L291" s="548">
        <f t="shared" si="191"/>
        <v>153147.85365</v>
      </c>
    </row>
    <row r="292" spans="1:12" ht="18.75">
      <c r="A292" s="125"/>
      <c r="B292" s="126"/>
      <c r="C292" s="86" t="s">
        <v>562</v>
      </c>
      <c r="D292" s="107" t="s">
        <v>643</v>
      </c>
      <c r="E292" s="597">
        <f t="shared" si="190"/>
        <v>75552.97000000002</v>
      </c>
      <c r="F292" s="580">
        <f>F630</f>
        <v>18893.25</v>
      </c>
      <c r="G292" s="580">
        <f aca="true" t="shared" si="192" ref="G292:L293">G630</f>
        <v>18893.24</v>
      </c>
      <c r="H292" s="580">
        <f t="shared" si="192"/>
        <v>18893.24</v>
      </c>
      <c r="I292" s="580">
        <f t="shared" si="192"/>
        <v>18873.24</v>
      </c>
      <c r="J292" s="466">
        <f t="shared" si="192"/>
        <v>79557.27741000001</v>
      </c>
      <c r="K292" s="466">
        <f t="shared" si="192"/>
        <v>79330.61850000001</v>
      </c>
      <c r="L292" s="466">
        <f t="shared" si="192"/>
        <v>78952.85365000002</v>
      </c>
    </row>
    <row r="293" spans="1:12" ht="18.75">
      <c r="A293" s="125"/>
      <c r="B293" s="126"/>
      <c r="C293" s="86" t="s">
        <v>547</v>
      </c>
      <c r="D293" s="107" t="s">
        <v>644</v>
      </c>
      <c r="E293" s="597">
        <f t="shared" si="190"/>
        <v>71000</v>
      </c>
      <c r="F293" s="580">
        <f>F631</f>
        <v>1043</v>
      </c>
      <c r="G293" s="580">
        <f t="shared" si="192"/>
        <v>23319</v>
      </c>
      <c r="H293" s="580">
        <f t="shared" si="192"/>
        <v>23319</v>
      </c>
      <c r="I293" s="580">
        <f t="shared" si="192"/>
        <v>23319</v>
      </c>
      <c r="J293" s="466">
        <f t="shared" si="192"/>
        <v>74763</v>
      </c>
      <c r="K293" s="466">
        <f t="shared" si="192"/>
        <v>74550</v>
      </c>
      <c r="L293" s="466">
        <f t="shared" si="192"/>
        <v>74195</v>
      </c>
    </row>
    <row r="294" spans="1:12" ht="18.75">
      <c r="A294" s="127"/>
      <c r="B294" s="128"/>
      <c r="C294" s="129" t="s">
        <v>565</v>
      </c>
      <c r="D294" s="130" t="s">
        <v>645</v>
      </c>
      <c r="E294" s="597">
        <f t="shared" si="190"/>
        <v>0</v>
      </c>
      <c r="F294" s="580">
        <f>F632</f>
        <v>0</v>
      </c>
      <c r="G294" s="580">
        <f aca="true" t="shared" si="193" ref="G294:L294">G632</f>
        <v>0</v>
      </c>
      <c r="H294" s="580">
        <f t="shared" si="193"/>
        <v>0</v>
      </c>
      <c r="I294" s="580">
        <f t="shared" si="193"/>
        <v>0</v>
      </c>
      <c r="J294" s="466">
        <f t="shared" si="193"/>
        <v>0</v>
      </c>
      <c r="K294" s="466">
        <f t="shared" si="193"/>
        <v>0</v>
      </c>
      <c r="L294" s="467">
        <f t="shared" si="193"/>
        <v>0</v>
      </c>
    </row>
    <row r="295" spans="1:12" ht="31.5" customHeight="1">
      <c r="A295" s="137"/>
      <c r="B295" s="766" t="s">
        <v>646</v>
      </c>
      <c r="C295" s="767"/>
      <c r="D295" s="136" t="s">
        <v>647</v>
      </c>
      <c r="E295" s="597">
        <f t="shared" si="190"/>
        <v>1978</v>
      </c>
      <c r="F295" s="598">
        <f>SUM(F296:F298)</f>
        <v>495</v>
      </c>
      <c r="G295" s="598">
        <f aca="true" t="shared" si="194" ref="G295:L295">SUM(G296:G298)</f>
        <v>495</v>
      </c>
      <c r="H295" s="598">
        <f t="shared" si="194"/>
        <v>494</v>
      </c>
      <c r="I295" s="598">
        <f t="shared" si="194"/>
        <v>494</v>
      </c>
      <c r="J295" s="527">
        <f t="shared" si="194"/>
        <v>2082.8340000000003</v>
      </c>
      <c r="K295" s="527">
        <f t="shared" si="194"/>
        <v>2076.8999999999996</v>
      </c>
      <c r="L295" s="528">
        <f t="shared" si="194"/>
        <v>2067.0099999999998</v>
      </c>
    </row>
    <row r="296" spans="1:12" ht="18.75">
      <c r="A296" s="125"/>
      <c r="B296" s="126"/>
      <c r="C296" s="86" t="s">
        <v>562</v>
      </c>
      <c r="D296" s="107" t="s">
        <v>648</v>
      </c>
      <c r="E296" s="597">
        <f t="shared" si="190"/>
        <v>1671</v>
      </c>
      <c r="F296" s="580">
        <f>F634</f>
        <v>188</v>
      </c>
      <c r="G296" s="580">
        <f aca="true" t="shared" si="195" ref="G296:L296">G634</f>
        <v>495</v>
      </c>
      <c r="H296" s="580">
        <f t="shared" si="195"/>
        <v>494</v>
      </c>
      <c r="I296" s="580">
        <f t="shared" si="195"/>
        <v>494</v>
      </c>
      <c r="J296" s="466">
        <f t="shared" si="195"/>
        <v>1759.563</v>
      </c>
      <c r="K296" s="466">
        <f t="shared" si="195"/>
        <v>1754.55</v>
      </c>
      <c r="L296" s="467">
        <f t="shared" si="195"/>
        <v>1746.195</v>
      </c>
    </row>
    <row r="297" spans="1:12" ht="18.75">
      <c r="A297" s="125"/>
      <c r="B297" s="126"/>
      <c r="C297" s="86" t="s">
        <v>547</v>
      </c>
      <c r="D297" s="107" t="s">
        <v>649</v>
      </c>
      <c r="E297" s="597">
        <f t="shared" si="190"/>
        <v>187</v>
      </c>
      <c r="F297" s="580">
        <f aca="true" t="shared" si="196" ref="F297:L297">F635</f>
        <v>187</v>
      </c>
      <c r="G297" s="580">
        <f t="shared" si="196"/>
        <v>0</v>
      </c>
      <c r="H297" s="580">
        <f t="shared" si="196"/>
        <v>0</v>
      </c>
      <c r="I297" s="580">
        <f t="shared" si="196"/>
        <v>0</v>
      </c>
      <c r="J297" s="466">
        <f t="shared" si="196"/>
        <v>196.911</v>
      </c>
      <c r="K297" s="466">
        <f t="shared" si="196"/>
        <v>196.35</v>
      </c>
      <c r="L297" s="467">
        <f t="shared" si="196"/>
        <v>195.415</v>
      </c>
    </row>
    <row r="298" spans="1:12" ht="18.75">
      <c r="A298" s="127"/>
      <c r="B298" s="128"/>
      <c r="C298" s="129" t="s">
        <v>565</v>
      </c>
      <c r="D298" s="130" t="s">
        <v>650</v>
      </c>
      <c r="E298" s="597">
        <f t="shared" si="190"/>
        <v>120</v>
      </c>
      <c r="F298" s="580">
        <f aca="true" t="shared" si="197" ref="F298:L298">F636</f>
        <v>120</v>
      </c>
      <c r="G298" s="580">
        <f t="shared" si="197"/>
        <v>0</v>
      </c>
      <c r="H298" s="580">
        <f t="shared" si="197"/>
        <v>0</v>
      </c>
      <c r="I298" s="580">
        <f t="shared" si="197"/>
        <v>0</v>
      </c>
      <c r="J298" s="466">
        <f t="shared" si="197"/>
        <v>126.36</v>
      </c>
      <c r="K298" s="466">
        <f t="shared" si="197"/>
        <v>126</v>
      </c>
      <c r="L298" s="467">
        <f t="shared" si="197"/>
        <v>125.4</v>
      </c>
    </row>
    <row r="299" spans="1:12" ht="18.75">
      <c r="A299" s="137"/>
      <c r="B299" s="766" t="s">
        <v>651</v>
      </c>
      <c r="C299" s="767"/>
      <c r="D299" s="136" t="s">
        <v>652</v>
      </c>
      <c r="E299" s="597">
        <f t="shared" si="190"/>
        <v>0</v>
      </c>
      <c r="F299" s="598">
        <f>SUM(F300:F302)</f>
        <v>0</v>
      </c>
      <c r="G299" s="598">
        <f aca="true" t="shared" si="198" ref="G299:L299">SUM(G300:G302)</f>
        <v>0</v>
      </c>
      <c r="H299" s="598">
        <f t="shared" si="198"/>
        <v>0</v>
      </c>
      <c r="I299" s="598">
        <f t="shared" si="198"/>
        <v>0</v>
      </c>
      <c r="J299" s="527">
        <f t="shared" si="198"/>
        <v>0</v>
      </c>
      <c r="K299" s="527">
        <f t="shared" si="198"/>
        <v>0</v>
      </c>
      <c r="L299" s="528">
        <f t="shared" si="198"/>
        <v>0</v>
      </c>
    </row>
    <row r="300" spans="1:12" ht="18.75">
      <c r="A300" s="125"/>
      <c r="B300" s="126"/>
      <c r="C300" s="86" t="s">
        <v>562</v>
      </c>
      <c r="D300" s="107" t="s">
        <v>653</v>
      </c>
      <c r="E300" s="597">
        <f t="shared" si="190"/>
        <v>0</v>
      </c>
      <c r="F300" s="580">
        <f>F638</f>
        <v>0</v>
      </c>
      <c r="G300" s="580">
        <f aca="true" t="shared" si="199" ref="G300:L300">G638</f>
        <v>0</v>
      </c>
      <c r="H300" s="580">
        <f t="shared" si="199"/>
        <v>0</v>
      </c>
      <c r="I300" s="580">
        <f t="shared" si="199"/>
        <v>0</v>
      </c>
      <c r="J300" s="466">
        <f t="shared" si="199"/>
        <v>0</v>
      </c>
      <c r="K300" s="466">
        <f t="shared" si="199"/>
        <v>0</v>
      </c>
      <c r="L300" s="467">
        <f t="shared" si="199"/>
        <v>0</v>
      </c>
    </row>
    <row r="301" spans="1:12" ht="18.75">
      <c r="A301" s="125"/>
      <c r="B301" s="126"/>
      <c r="C301" s="86" t="s">
        <v>547</v>
      </c>
      <c r="D301" s="107" t="s">
        <v>654</v>
      </c>
      <c r="E301" s="597">
        <f t="shared" si="190"/>
        <v>0</v>
      </c>
      <c r="F301" s="580">
        <f aca="true" t="shared" si="200" ref="F301:L301">F639</f>
        <v>0</v>
      </c>
      <c r="G301" s="580">
        <f t="shared" si="200"/>
        <v>0</v>
      </c>
      <c r="H301" s="580">
        <f t="shared" si="200"/>
        <v>0</v>
      </c>
      <c r="I301" s="580">
        <f t="shared" si="200"/>
        <v>0</v>
      </c>
      <c r="J301" s="466">
        <f t="shared" si="200"/>
        <v>0</v>
      </c>
      <c r="K301" s="466">
        <f t="shared" si="200"/>
        <v>0</v>
      </c>
      <c r="L301" s="467">
        <f t="shared" si="200"/>
        <v>0</v>
      </c>
    </row>
    <row r="302" spans="1:12" ht="18.75">
      <c r="A302" s="127"/>
      <c r="B302" s="128"/>
      <c r="C302" s="129" t="s">
        <v>565</v>
      </c>
      <c r="D302" s="130" t="s">
        <v>655</v>
      </c>
      <c r="E302" s="597">
        <f t="shared" si="190"/>
        <v>0</v>
      </c>
      <c r="F302" s="580">
        <f aca="true" t="shared" si="201" ref="F302:L302">F640</f>
        <v>0</v>
      </c>
      <c r="G302" s="580">
        <f t="shared" si="201"/>
        <v>0</v>
      </c>
      <c r="H302" s="580">
        <f t="shared" si="201"/>
        <v>0</v>
      </c>
      <c r="I302" s="580">
        <f t="shared" si="201"/>
        <v>0</v>
      </c>
      <c r="J302" s="466">
        <f t="shared" si="201"/>
        <v>0</v>
      </c>
      <c r="K302" s="466">
        <f t="shared" si="201"/>
        <v>0</v>
      </c>
      <c r="L302" s="467">
        <f t="shared" si="201"/>
        <v>0</v>
      </c>
    </row>
    <row r="303" spans="1:12" ht="27" customHeight="1">
      <c r="A303" s="137"/>
      <c r="B303" s="768" t="s">
        <v>656</v>
      </c>
      <c r="C303" s="769"/>
      <c r="D303" s="136" t="s">
        <v>657</v>
      </c>
      <c r="E303" s="597">
        <f t="shared" si="190"/>
        <v>0</v>
      </c>
      <c r="F303" s="598">
        <f>SUM(F304:F306)</f>
        <v>0</v>
      </c>
      <c r="G303" s="598">
        <f aca="true" t="shared" si="202" ref="G303:L303">SUM(G304:G306)</f>
        <v>0</v>
      </c>
      <c r="H303" s="598">
        <f t="shared" si="202"/>
        <v>0</v>
      </c>
      <c r="I303" s="598">
        <f t="shared" si="202"/>
        <v>0</v>
      </c>
      <c r="J303" s="527">
        <f t="shared" si="202"/>
        <v>0</v>
      </c>
      <c r="K303" s="527">
        <f t="shared" si="202"/>
        <v>0</v>
      </c>
      <c r="L303" s="528">
        <f t="shared" si="202"/>
        <v>0</v>
      </c>
    </row>
    <row r="304" spans="1:12" ht="18.75">
      <c r="A304" s="125"/>
      <c r="B304" s="126"/>
      <c r="C304" s="86" t="s">
        <v>562</v>
      </c>
      <c r="D304" s="107" t="s">
        <v>658</v>
      </c>
      <c r="E304" s="597">
        <f t="shared" si="190"/>
        <v>0</v>
      </c>
      <c r="F304" s="580">
        <f>F642</f>
        <v>0</v>
      </c>
      <c r="G304" s="580">
        <f aca="true" t="shared" si="203" ref="G304:L304">G642</f>
        <v>0</v>
      </c>
      <c r="H304" s="580">
        <f t="shared" si="203"/>
        <v>0</v>
      </c>
      <c r="I304" s="580">
        <f t="shared" si="203"/>
        <v>0</v>
      </c>
      <c r="J304" s="466">
        <f t="shared" si="203"/>
        <v>0</v>
      </c>
      <c r="K304" s="466">
        <f t="shared" si="203"/>
        <v>0</v>
      </c>
      <c r="L304" s="467">
        <f t="shared" si="203"/>
        <v>0</v>
      </c>
    </row>
    <row r="305" spans="1:12" ht="18.75">
      <c r="A305" s="125"/>
      <c r="B305" s="126"/>
      <c r="C305" s="86" t="s">
        <v>547</v>
      </c>
      <c r="D305" s="107" t="s">
        <v>659</v>
      </c>
      <c r="E305" s="597">
        <f t="shared" si="190"/>
        <v>0</v>
      </c>
      <c r="F305" s="580">
        <f aca="true" t="shared" si="204" ref="F305:L305">F643</f>
        <v>0</v>
      </c>
      <c r="G305" s="580">
        <f t="shared" si="204"/>
        <v>0</v>
      </c>
      <c r="H305" s="580">
        <f t="shared" si="204"/>
        <v>0</v>
      </c>
      <c r="I305" s="580">
        <f t="shared" si="204"/>
        <v>0</v>
      </c>
      <c r="J305" s="466">
        <f t="shared" si="204"/>
        <v>0</v>
      </c>
      <c r="K305" s="466">
        <f t="shared" si="204"/>
        <v>0</v>
      </c>
      <c r="L305" s="467">
        <f t="shared" si="204"/>
        <v>0</v>
      </c>
    </row>
    <row r="306" spans="1:12" ht="18.75">
      <c r="A306" s="127"/>
      <c r="B306" s="128"/>
      <c r="C306" s="129" t="s">
        <v>565</v>
      </c>
      <c r="D306" s="130" t="s">
        <v>660</v>
      </c>
      <c r="E306" s="597">
        <f t="shared" si="190"/>
        <v>0</v>
      </c>
      <c r="F306" s="580">
        <f aca="true" t="shared" si="205" ref="F306:L306">F644</f>
        <v>0</v>
      </c>
      <c r="G306" s="580">
        <f t="shared" si="205"/>
        <v>0</v>
      </c>
      <c r="H306" s="580">
        <f t="shared" si="205"/>
        <v>0</v>
      </c>
      <c r="I306" s="580">
        <f t="shared" si="205"/>
        <v>0</v>
      </c>
      <c r="J306" s="466">
        <f t="shared" si="205"/>
        <v>0</v>
      </c>
      <c r="K306" s="466">
        <f t="shared" si="205"/>
        <v>0</v>
      </c>
      <c r="L306" s="467">
        <f t="shared" si="205"/>
        <v>0</v>
      </c>
    </row>
    <row r="307" spans="1:12" ht="41.25" customHeight="1">
      <c r="A307" s="137"/>
      <c r="B307" s="768" t="s">
        <v>661</v>
      </c>
      <c r="C307" s="769"/>
      <c r="D307" s="136" t="s">
        <v>662</v>
      </c>
      <c r="E307" s="597">
        <f t="shared" si="190"/>
        <v>0</v>
      </c>
      <c r="F307" s="598">
        <f>SUM(F308:F310)</f>
        <v>0</v>
      </c>
      <c r="G307" s="598">
        <f aca="true" t="shared" si="206" ref="G307:L307">SUM(G308:G310)</f>
        <v>0</v>
      </c>
      <c r="H307" s="598">
        <f t="shared" si="206"/>
        <v>0</v>
      </c>
      <c r="I307" s="598">
        <f t="shared" si="206"/>
        <v>0</v>
      </c>
      <c r="J307" s="527">
        <f t="shared" si="206"/>
        <v>0</v>
      </c>
      <c r="K307" s="527">
        <f t="shared" si="206"/>
        <v>0</v>
      </c>
      <c r="L307" s="528">
        <f t="shared" si="206"/>
        <v>0</v>
      </c>
    </row>
    <row r="308" spans="1:12" ht="18.75">
      <c r="A308" s="125"/>
      <c r="B308" s="126"/>
      <c r="C308" s="86" t="s">
        <v>562</v>
      </c>
      <c r="D308" s="107" t="s">
        <v>663</v>
      </c>
      <c r="E308" s="597">
        <f t="shared" si="190"/>
        <v>0</v>
      </c>
      <c r="F308" s="580">
        <f>F646</f>
        <v>0</v>
      </c>
      <c r="G308" s="580">
        <f aca="true" t="shared" si="207" ref="G308:L308">G646</f>
        <v>0</v>
      </c>
      <c r="H308" s="580">
        <f t="shared" si="207"/>
        <v>0</v>
      </c>
      <c r="I308" s="580">
        <f t="shared" si="207"/>
        <v>0</v>
      </c>
      <c r="J308" s="466">
        <f t="shared" si="207"/>
        <v>0</v>
      </c>
      <c r="K308" s="466">
        <f t="shared" si="207"/>
        <v>0</v>
      </c>
      <c r="L308" s="467">
        <f t="shared" si="207"/>
        <v>0</v>
      </c>
    </row>
    <row r="309" spans="1:12" ht="18.75">
      <c r="A309" s="125"/>
      <c r="B309" s="126"/>
      <c r="C309" s="86" t="s">
        <v>547</v>
      </c>
      <c r="D309" s="107" t="s">
        <v>664</v>
      </c>
      <c r="E309" s="597">
        <f t="shared" si="190"/>
        <v>0</v>
      </c>
      <c r="F309" s="580">
        <f aca="true" t="shared" si="208" ref="F309:L309">F647</f>
        <v>0</v>
      </c>
      <c r="G309" s="580">
        <f t="shared" si="208"/>
        <v>0</v>
      </c>
      <c r="H309" s="580">
        <f t="shared" si="208"/>
        <v>0</v>
      </c>
      <c r="I309" s="580">
        <f t="shared" si="208"/>
        <v>0</v>
      </c>
      <c r="J309" s="466">
        <f t="shared" si="208"/>
        <v>0</v>
      </c>
      <c r="K309" s="466">
        <f t="shared" si="208"/>
        <v>0</v>
      </c>
      <c r="L309" s="467">
        <f t="shared" si="208"/>
        <v>0</v>
      </c>
    </row>
    <row r="310" spans="1:12" ht="18.75">
      <c r="A310" s="127"/>
      <c r="B310" s="128"/>
      <c r="C310" s="129" t="s">
        <v>565</v>
      </c>
      <c r="D310" s="130" t="s">
        <v>665</v>
      </c>
      <c r="E310" s="597">
        <f t="shared" si="190"/>
        <v>0</v>
      </c>
      <c r="F310" s="580">
        <f aca="true" t="shared" si="209" ref="F310:L310">F648</f>
        <v>0</v>
      </c>
      <c r="G310" s="580">
        <f t="shared" si="209"/>
        <v>0</v>
      </c>
      <c r="H310" s="580">
        <f t="shared" si="209"/>
        <v>0</v>
      </c>
      <c r="I310" s="580">
        <f t="shared" si="209"/>
        <v>0</v>
      </c>
      <c r="J310" s="466">
        <f t="shared" si="209"/>
        <v>0</v>
      </c>
      <c r="K310" s="466">
        <f t="shared" si="209"/>
        <v>0</v>
      </c>
      <c r="L310" s="467">
        <f t="shared" si="209"/>
        <v>0</v>
      </c>
    </row>
    <row r="311" spans="1:12" ht="27.75" customHeight="1">
      <c r="A311" s="137"/>
      <c r="B311" s="768" t="s">
        <v>666</v>
      </c>
      <c r="C311" s="769"/>
      <c r="D311" s="136" t="s">
        <v>667</v>
      </c>
      <c r="E311" s="597">
        <f t="shared" si="190"/>
        <v>0</v>
      </c>
      <c r="F311" s="598">
        <f>SUM(F312:F314)</f>
        <v>0</v>
      </c>
      <c r="G311" s="598">
        <f aca="true" t="shared" si="210" ref="G311:L311">SUM(G312:G314)</f>
        <v>0</v>
      </c>
      <c r="H311" s="598">
        <f t="shared" si="210"/>
        <v>0</v>
      </c>
      <c r="I311" s="598">
        <f t="shared" si="210"/>
        <v>0</v>
      </c>
      <c r="J311" s="527">
        <f t="shared" si="210"/>
        <v>0</v>
      </c>
      <c r="K311" s="527">
        <f t="shared" si="210"/>
        <v>0</v>
      </c>
      <c r="L311" s="528">
        <f t="shared" si="210"/>
        <v>0</v>
      </c>
    </row>
    <row r="312" spans="1:12" ht="18.75">
      <c r="A312" s="125"/>
      <c r="B312" s="126"/>
      <c r="C312" s="86" t="s">
        <v>562</v>
      </c>
      <c r="D312" s="107" t="s">
        <v>668</v>
      </c>
      <c r="E312" s="597">
        <f t="shared" si="190"/>
        <v>0</v>
      </c>
      <c r="F312" s="580">
        <f>F650</f>
        <v>0</v>
      </c>
      <c r="G312" s="580">
        <f aca="true" t="shared" si="211" ref="G312:L312">G650</f>
        <v>0</v>
      </c>
      <c r="H312" s="580">
        <f t="shared" si="211"/>
        <v>0</v>
      </c>
      <c r="I312" s="580">
        <f t="shared" si="211"/>
        <v>0</v>
      </c>
      <c r="J312" s="466">
        <f t="shared" si="211"/>
        <v>0</v>
      </c>
      <c r="K312" s="466">
        <f t="shared" si="211"/>
        <v>0</v>
      </c>
      <c r="L312" s="467">
        <f t="shared" si="211"/>
        <v>0</v>
      </c>
    </row>
    <row r="313" spans="1:12" ht="18.75">
      <c r="A313" s="125"/>
      <c r="B313" s="126"/>
      <c r="C313" s="86" t="s">
        <v>547</v>
      </c>
      <c r="D313" s="107" t="s">
        <v>669</v>
      </c>
      <c r="E313" s="597">
        <f t="shared" si="190"/>
        <v>0</v>
      </c>
      <c r="F313" s="580">
        <f aca="true" t="shared" si="212" ref="F313:L313">F651</f>
        <v>0</v>
      </c>
      <c r="G313" s="580">
        <f t="shared" si="212"/>
        <v>0</v>
      </c>
      <c r="H313" s="580">
        <f t="shared" si="212"/>
        <v>0</v>
      </c>
      <c r="I313" s="580">
        <f t="shared" si="212"/>
        <v>0</v>
      </c>
      <c r="J313" s="466">
        <f t="shared" si="212"/>
        <v>0</v>
      </c>
      <c r="K313" s="466">
        <f t="shared" si="212"/>
        <v>0</v>
      </c>
      <c r="L313" s="467">
        <f t="shared" si="212"/>
        <v>0</v>
      </c>
    </row>
    <row r="314" spans="1:12" ht="18.75">
      <c r="A314" s="127"/>
      <c r="B314" s="128"/>
      <c r="C314" s="129" t="s">
        <v>565</v>
      </c>
      <c r="D314" s="130" t="s">
        <v>670</v>
      </c>
      <c r="E314" s="597">
        <f t="shared" si="190"/>
        <v>0</v>
      </c>
      <c r="F314" s="580">
        <f aca="true" t="shared" si="213" ref="F314:L316">F652</f>
        <v>0</v>
      </c>
      <c r="G314" s="580">
        <f t="shared" si="213"/>
        <v>0</v>
      </c>
      <c r="H314" s="580">
        <f t="shared" si="213"/>
        <v>0</v>
      </c>
      <c r="I314" s="580">
        <f t="shared" si="213"/>
        <v>0</v>
      </c>
      <c r="J314" s="466">
        <f t="shared" si="213"/>
        <v>0</v>
      </c>
      <c r="K314" s="466">
        <f t="shared" si="213"/>
        <v>0</v>
      </c>
      <c r="L314" s="467">
        <f t="shared" si="213"/>
        <v>0</v>
      </c>
    </row>
    <row r="315" spans="1:12" ht="27.75" customHeight="1">
      <c r="A315" s="137"/>
      <c r="B315" s="768" t="s">
        <v>671</v>
      </c>
      <c r="C315" s="769"/>
      <c r="D315" s="136" t="s">
        <v>672</v>
      </c>
      <c r="E315" s="597">
        <f t="shared" si="190"/>
        <v>0</v>
      </c>
      <c r="F315" s="598">
        <f>SUM(F316:F318)</f>
        <v>0</v>
      </c>
      <c r="G315" s="598">
        <f aca="true" t="shared" si="214" ref="G315:L315">SUM(G316:G318)</f>
        <v>0</v>
      </c>
      <c r="H315" s="598">
        <f t="shared" si="214"/>
        <v>0</v>
      </c>
      <c r="I315" s="598">
        <f t="shared" si="214"/>
        <v>0</v>
      </c>
      <c r="J315" s="527">
        <f t="shared" si="214"/>
        <v>0</v>
      </c>
      <c r="K315" s="527">
        <f t="shared" si="214"/>
        <v>0</v>
      </c>
      <c r="L315" s="528">
        <f t="shared" si="214"/>
        <v>0</v>
      </c>
    </row>
    <row r="316" spans="1:12" ht="18.75">
      <c r="A316" s="125"/>
      <c r="B316" s="126"/>
      <c r="C316" s="86" t="s">
        <v>562</v>
      </c>
      <c r="D316" s="107" t="s">
        <v>673</v>
      </c>
      <c r="E316" s="597">
        <f t="shared" si="190"/>
        <v>0</v>
      </c>
      <c r="F316" s="580">
        <f t="shared" si="213"/>
        <v>0</v>
      </c>
      <c r="G316" s="580">
        <f t="shared" si="213"/>
        <v>0</v>
      </c>
      <c r="H316" s="580">
        <f t="shared" si="213"/>
        <v>0</v>
      </c>
      <c r="I316" s="580">
        <f t="shared" si="213"/>
        <v>0</v>
      </c>
      <c r="J316" s="466">
        <f t="shared" si="213"/>
        <v>0</v>
      </c>
      <c r="K316" s="466">
        <f t="shared" si="213"/>
        <v>0</v>
      </c>
      <c r="L316" s="467">
        <f t="shared" si="213"/>
        <v>0</v>
      </c>
    </row>
    <row r="317" spans="1:12" ht="18.75">
      <c r="A317" s="125"/>
      <c r="B317" s="126"/>
      <c r="C317" s="86" t="s">
        <v>547</v>
      </c>
      <c r="D317" s="107" t="s">
        <v>674</v>
      </c>
      <c r="E317" s="597">
        <f t="shared" si="190"/>
        <v>0</v>
      </c>
      <c r="F317" s="580">
        <f aca="true" t="shared" si="215" ref="F317:L317">F655</f>
        <v>0</v>
      </c>
      <c r="G317" s="580">
        <f t="shared" si="215"/>
        <v>0</v>
      </c>
      <c r="H317" s="580">
        <f t="shared" si="215"/>
        <v>0</v>
      </c>
      <c r="I317" s="580">
        <f t="shared" si="215"/>
        <v>0</v>
      </c>
      <c r="J317" s="466">
        <f t="shared" si="215"/>
        <v>0</v>
      </c>
      <c r="K317" s="466">
        <f t="shared" si="215"/>
        <v>0</v>
      </c>
      <c r="L317" s="467">
        <f t="shared" si="215"/>
        <v>0</v>
      </c>
    </row>
    <row r="318" spans="1:12" ht="18.75">
      <c r="A318" s="127"/>
      <c r="B318" s="128"/>
      <c r="C318" s="129" t="s">
        <v>565</v>
      </c>
      <c r="D318" s="130" t="s">
        <v>675</v>
      </c>
      <c r="E318" s="597">
        <f t="shared" si="190"/>
        <v>0</v>
      </c>
      <c r="F318" s="580">
        <f aca="true" t="shared" si="216" ref="F318:L323">F656</f>
        <v>0</v>
      </c>
      <c r="G318" s="580">
        <f t="shared" si="216"/>
        <v>0</v>
      </c>
      <c r="H318" s="580">
        <f t="shared" si="216"/>
        <v>0</v>
      </c>
      <c r="I318" s="580">
        <f t="shared" si="216"/>
        <v>0</v>
      </c>
      <c r="J318" s="466">
        <f t="shared" si="216"/>
        <v>0</v>
      </c>
      <c r="K318" s="466">
        <f t="shared" si="216"/>
        <v>0</v>
      </c>
      <c r="L318" s="467">
        <f t="shared" si="216"/>
        <v>0</v>
      </c>
    </row>
    <row r="319" spans="1:12" ht="30" customHeight="1">
      <c r="A319" s="137"/>
      <c r="B319" s="768" t="s">
        <v>676</v>
      </c>
      <c r="C319" s="769"/>
      <c r="D319" s="136" t="s">
        <v>677</v>
      </c>
      <c r="E319" s="597">
        <f t="shared" si="190"/>
        <v>2143</v>
      </c>
      <c r="F319" s="598">
        <f>SUM(F320:F321)</f>
        <v>536</v>
      </c>
      <c r="G319" s="598">
        <f aca="true" t="shared" si="217" ref="G319:L319">SUM(G320:G321)</f>
        <v>536</v>
      </c>
      <c r="H319" s="598">
        <f t="shared" si="217"/>
        <v>536</v>
      </c>
      <c r="I319" s="598">
        <f t="shared" si="217"/>
        <v>535</v>
      </c>
      <c r="J319" s="527">
        <f t="shared" si="217"/>
        <v>2256.579</v>
      </c>
      <c r="K319" s="527">
        <f t="shared" si="217"/>
        <v>2250.15</v>
      </c>
      <c r="L319" s="528">
        <f t="shared" si="217"/>
        <v>2239.435</v>
      </c>
    </row>
    <row r="320" spans="1:12" ht="18.75">
      <c r="A320" s="125"/>
      <c r="B320" s="126"/>
      <c r="C320" s="86" t="s">
        <v>562</v>
      </c>
      <c r="D320" s="107" t="s">
        <v>678</v>
      </c>
      <c r="E320" s="597">
        <f t="shared" si="190"/>
        <v>2143</v>
      </c>
      <c r="F320" s="580">
        <f t="shared" si="216"/>
        <v>536</v>
      </c>
      <c r="G320" s="580">
        <f t="shared" si="216"/>
        <v>536</v>
      </c>
      <c r="H320" s="580">
        <f t="shared" si="216"/>
        <v>536</v>
      </c>
      <c r="I320" s="580">
        <f t="shared" si="216"/>
        <v>535</v>
      </c>
      <c r="J320" s="466">
        <f t="shared" si="216"/>
        <v>2256.579</v>
      </c>
      <c r="K320" s="466">
        <f t="shared" si="216"/>
        <v>2250.15</v>
      </c>
      <c r="L320" s="467">
        <f t="shared" si="216"/>
        <v>2239.435</v>
      </c>
    </row>
    <row r="321" spans="1:12" ht="18.75">
      <c r="A321" s="125"/>
      <c r="B321" s="126"/>
      <c r="C321" s="86" t="s">
        <v>547</v>
      </c>
      <c r="D321" s="107" t="s">
        <v>679</v>
      </c>
      <c r="E321" s="597">
        <f t="shared" si="190"/>
        <v>0</v>
      </c>
      <c r="F321" s="580">
        <f t="shared" si="216"/>
        <v>0</v>
      </c>
      <c r="G321" s="580">
        <f t="shared" si="216"/>
        <v>0</v>
      </c>
      <c r="H321" s="580">
        <f t="shared" si="216"/>
        <v>0</v>
      </c>
      <c r="I321" s="580">
        <f t="shared" si="216"/>
        <v>0</v>
      </c>
      <c r="J321" s="466">
        <f t="shared" si="216"/>
        <v>0</v>
      </c>
      <c r="K321" s="466">
        <f t="shared" si="216"/>
        <v>0</v>
      </c>
      <c r="L321" s="467">
        <f t="shared" si="216"/>
        <v>0</v>
      </c>
    </row>
    <row r="322" spans="1:12" ht="27" customHeight="1">
      <c r="A322" s="385"/>
      <c r="B322" s="770" t="s">
        <v>680</v>
      </c>
      <c r="C322" s="724"/>
      <c r="D322" s="386" t="s">
        <v>681</v>
      </c>
      <c r="E322" s="597">
        <f t="shared" si="190"/>
        <v>0</v>
      </c>
      <c r="F322" s="597">
        <f>SUM(F323:F326)</f>
        <v>0</v>
      </c>
      <c r="G322" s="597">
        <f aca="true" t="shared" si="218" ref="G322:L322">SUM(G323:G326)</f>
        <v>0</v>
      </c>
      <c r="H322" s="597">
        <f t="shared" si="218"/>
        <v>0</v>
      </c>
      <c r="I322" s="597">
        <f t="shared" si="218"/>
        <v>0</v>
      </c>
      <c r="J322" s="547">
        <f t="shared" si="218"/>
        <v>0</v>
      </c>
      <c r="K322" s="547">
        <f t="shared" si="218"/>
        <v>0</v>
      </c>
      <c r="L322" s="548">
        <f t="shared" si="218"/>
        <v>0</v>
      </c>
    </row>
    <row r="323" spans="1:12" ht="18.75">
      <c r="A323" s="125"/>
      <c r="B323" s="126"/>
      <c r="C323" s="86" t="s">
        <v>562</v>
      </c>
      <c r="D323" s="107" t="s">
        <v>682</v>
      </c>
      <c r="E323" s="597">
        <f t="shared" si="190"/>
        <v>0</v>
      </c>
      <c r="F323" s="580">
        <f t="shared" si="216"/>
        <v>0</v>
      </c>
      <c r="G323" s="580">
        <f t="shared" si="216"/>
        <v>0</v>
      </c>
      <c r="H323" s="580">
        <f t="shared" si="216"/>
        <v>0</v>
      </c>
      <c r="I323" s="580">
        <f t="shared" si="216"/>
        <v>0</v>
      </c>
      <c r="J323" s="466">
        <f t="shared" si="216"/>
        <v>0</v>
      </c>
      <c r="K323" s="466">
        <f t="shared" si="216"/>
        <v>0</v>
      </c>
      <c r="L323" s="467">
        <f t="shared" si="216"/>
        <v>0</v>
      </c>
    </row>
    <row r="324" spans="1:12" ht="18.75">
      <c r="A324" s="125"/>
      <c r="B324" s="126"/>
      <c r="C324" s="86" t="s">
        <v>547</v>
      </c>
      <c r="D324" s="107" t="s">
        <v>683</v>
      </c>
      <c r="E324" s="597">
        <f t="shared" si="190"/>
        <v>0</v>
      </c>
      <c r="F324" s="580">
        <f aca="true" t="shared" si="219" ref="F324:L324">F662</f>
        <v>0</v>
      </c>
      <c r="G324" s="580">
        <f t="shared" si="219"/>
        <v>0</v>
      </c>
      <c r="H324" s="580">
        <f t="shared" si="219"/>
        <v>0</v>
      </c>
      <c r="I324" s="580">
        <f t="shared" si="219"/>
        <v>0</v>
      </c>
      <c r="J324" s="466">
        <f t="shared" si="219"/>
        <v>0</v>
      </c>
      <c r="K324" s="466">
        <f t="shared" si="219"/>
        <v>0</v>
      </c>
      <c r="L324" s="467">
        <f t="shared" si="219"/>
        <v>0</v>
      </c>
    </row>
    <row r="325" spans="1:12" ht="18.75">
      <c r="A325" s="127"/>
      <c r="B325" s="128"/>
      <c r="C325" s="129" t="s">
        <v>565</v>
      </c>
      <c r="D325" s="130" t="s">
        <v>684</v>
      </c>
      <c r="E325" s="597">
        <f t="shared" si="190"/>
        <v>0</v>
      </c>
      <c r="F325" s="580">
        <f aca="true" t="shared" si="220" ref="F325:L325">F663</f>
        <v>0</v>
      </c>
      <c r="G325" s="580">
        <f t="shared" si="220"/>
        <v>0</v>
      </c>
      <c r="H325" s="580">
        <f t="shared" si="220"/>
        <v>0</v>
      </c>
      <c r="I325" s="580">
        <f t="shared" si="220"/>
        <v>0</v>
      </c>
      <c r="J325" s="466">
        <f t="shared" si="220"/>
        <v>0</v>
      </c>
      <c r="K325" s="466">
        <f t="shared" si="220"/>
        <v>0</v>
      </c>
      <c r="L325" s="467">
        <f t="shared" si="220"/>
        <v>0</v>
      </c>
    </row>
    <row r="326" spans="1:12" ht="34.5" customHeight="1">
      <c r="A326" s="152"/>
      <c r="B326" s="154"/>
      <c r="C326" s="158" t="s">
        <v>685</v>
      </c>
      <c r="D326" s="153" t="s">
        <v>686</v>
      </c>
      <c r="E326" s="597">
        <f t="shared" si="190"/>
        <v>0</v>
      </c>
      <c r="F326" s="580">
        <f aca="true" t="shared" si="221" ref="F326:L332">F664</f>
        <v>0</v>
      </c>
      <c r="G326" s="580">
        <f t="shared" si="221"/>
        <v>0</v>
      </c>
      <c r="H326" s="580">
        <f t="shared" si="221"/>
        <v>0</v>
      </c>
      <c r="I326" s="580">
        <f t="shared" si="221"/>
        <v>0</v>
      </c>
      <c r="J326" s="466">
        <f t="shared" si="221"/>
        <v>0</v>
      </c>
      <c r="K326" s="466">
        <f t="shared" si="221"/>
        <v>0</v>
      </c>
      <c r="L326" s="467">
        <f t="shared" si="221"/>
        <v>0</v>
      </c>
    </row>
    <row r="327" spans="1:12" ht="48" customHeight="1">
      <c r="A327" s="152"/>
      <c r="B327" s="771" t="s">
        <v>687</v>
      </c>
      <c r="C327" s="772"/>
      <c r="D327" s="153" t="s">
        <v>688</v>
      </c>
      <c r="E327" s="597">
        <f t="shared" si="190"/>
        <v>0</v>
      </c>
      <c r="F327" s="600">
        <f>SUM(F328:F329)</f>
        <v>0</v>
      </c>
      <c r="G327" s="600">
        <f aca="true" t="shared" si="222" ref="G327:L327">SUM(G328:G329)</f>
        <v>0</v>
      </c>
      <c r="H327" s="600">
        <f t="shared" si="222"/>
        <v>0</v>
      </c>
      <c r="I327" s="600">
        <f t="shared" si="222"/>
        <v>0</v>
      </c>
      <c r="J327" s="487">
        <f t="shared" si="222"/>
        <v>0</v>
      </c>
      <c r="K327" s="487">
        <f t="shared" si="222"/>
        <v>0</v>
      </c>
      <c r="L327" s="488">
        <f t="shared" si="222"/>
        <v>0</v>
      </c>
    </row>
    <row r="328" spans="1:12" ht="18.75">
      <c r="A328" s="125"/>
      <c r="B328" s="126"/>
      <c r="C328" s="86" t="s">
        <v>562</v>
      </c>
      <c r="D328" s="107" t="s">
        <v>689</v>
      </c>
      <c r="E328" s="597">
        <f t="shared" si="190"/>
        <v>0</v>
      </c>
      <c r="F328" s="580">
        <f t="shared" si="221"/>
        <v>0</v>
      </c>
      <c r="G328" s="580">
        <f t="shared" si="221"/>
        <v>0</v>
      </c>
      <c r="H328" s="580">
        <f t="shared" si="221"/>
        <v>0</v>
      </c>
      <c r="I328" s="580">
        <f t="shared" si="221"/>
        <v>0</v>
      </c>
      <c r="J328" s="466">
        <f t="shared" si="221"/>
        <v>0</v>
      </c>
      <c r="K328" s="466">
        <f t="shared" si="221"/>
        <v>0</v>
      </c>
      <c r="L328" s="467">
        <f t="shared" si="221"/>
        <v>0</v>
      </c>
    </row>
    <row r="329" spans="1:12" ht="18.75">
      <c r="A329" s="125"/>
      <c r="B329" s="126"/>
      <c r="C329" s="86" t="s">
        <v>547</v>
      </c>
      <c r="D329" s="107" t="s">
        <v>690</v>
      </c>
      <c r="E329" s="597">
        <f t="shared" si="190"/>
        <v>0</v>
      </c>
      <c r="F329" s="580">
        <f t="shared" si="221"/>
        <v>0</v>
      </c>
      <c r="G329" s="580">
        <f t="shared" si="221"/>
        <v>0</v>
      </c>
      <c r="H329" s="580">
        <f t="shared" si="221"/>
        <v>0</v>
      </c>
      <c r="I329" s="580">
        <f t="shared" si="221"/>
        <v>0</v>
      </c>
      <c r="J329" s="466">
        <f t="shared" si="221"/>
        <v>0</v>
      </c>
      <c r="K329" s="466">
        <f t="shared" si="221"/>
        <v>0</v>
      </c>
      <c r="L329" s="467">
        <f t="shared" si="221"/>
        <v>0</v>
      </c>
    </row>
    <row r="330" spans="1:12" ht="45" customHeight="1">
      <c r="A330" s="152"/>
      <c r="B330" s="773" t="s">
        <v>691</v>
      </c>
      <c r="C330" s="774"/>
      <c r="D330" s="153" t="s">
        <v>692</v>
      </c>
      <c r="E330" s="597">
        <f t="shared" si="190"/>
        <v>0</v>
      </c>
      <c r="F330" s="600">
        <f>SUM(F331:F332)</f>
        <v>0</v>
      </c>
      <c r="G330" s="600">
        <f aca="true" t="shared" si="223" ref="G330:L330">SUM(G331:G332)</f>
        <v>0</v>
      </c>
      <c r="H330" s="600">
        <f t="shared" si="223"/>
        <v>0</v>
      </c>
      <c r="I330" s="600">
        <f t="shared" si="223"/>
        <v>0</v>
      </c>
      <c r="J330" s="487">
        <f t="shared" si="223"/>
        <v>0</v>
      </c>
      <c r="K330" s="487">
        <f t="shared" si="223"/>
        <v>0</v>
      </c>
      <c r="L330" s="488">
        <f t="shared" si="223"/>
        <v>0</v>
      </c>
    </row>
    <row r="331" spans="1:12" ht="18.75">
      <c r="A331" s="125"/>
      <c r="B331" s="126"/>
      <c r="C331" s="86" t="s">
        <v>562</v>
      </c>
      <c r="D331" s="107" t="s">
        <v>693</v>
      </c>
      <c r="E331" s="597">
        <f t="shared" si="190"/>
        <v>0</v>
      </c>
      <c r="F331" s="580">
        <f t="shared" si="221"/>
        <v>0</v>
      </c>
      <c r="G331" s="580">
        <f t="shared" si="221"/>
        <v>0</v>
      </c>
      <c r="H331" s="580">
        <f t="shared" si="221"/>
        <v>0</v>
      </c>
      <c r="I331" s="580">
        <f t="shared" si="221"/>
        <v>0</v>
      </c>
      <c r="J331" s="466">
        <f t="shared" si="221"/>
        <v>0</v>
      </c>
      <c r="K331" s="466">
        <f t="shared" si="221"/>
        <v>0</v>
      </c>
      <c r="L331" s="467">
        <f t="shared" si="221"/>
        <v>0</v>
      </c>
    </row>
    <row r="332" spans="1:12" ht="18.75">
      <c r="A332" s="125"/>
      <c r="B332" s="126"/>
      <c r="C332" s="86" t="s">
        <v>547</v>
      </c>
      <c r="D332" s="107" t="s">
        <v>694</v>
      </c>
      <c r="E332" s="597">
        <f t="shared" si="190"/>
        <v>0</v>
      </c>
      <c r="F332" s="580">
        <f t="shared" si="221"/>
        <v>0</v>
      </c>
      <c r="G332" s="580">
        <f t="shared" si="221"/>
        <v>0</v>
      </c>
      <c r="H332" s="580">
        <f t="shared" si="221"/>
        <v>0</v>
      </c>
      <c r="I332" s="580">
        <f t="shared" si="221"/>
        <v>0</v>
      </c>
      <c r="J332" s="466">
        <f t="shared" si="221"/>
        <v>0</v>
      </c>
      <c r="K332" s="466">
        <f t="shared" si="221"/>
        <v>0</v>
      </c>
      <c r="L332" s="467">
        <f t="shared" si="221"/>
        <v>0</v>
      </c>
    </row>
    <row r="333" spans="1:12" ht="36" customHeight="1">
      <c r="A333" s="775" t="s">
        <v>695</v>
      </c>
      <c r="B333" s="776"/>
      <c r="C333" s="776"/>
      <c r="D333" s="387" t="s">
        <v>696</v>
      </c>
      <c r="E333" s="626">
        <f>F333+G333+H333+I333</f>
        <v>945849.02</v>
      </c>
      <c r="F333" s="626">
        <f>F335+F432+F443</f>
        <v>391004.01</v>
      </c>
      <c r="G333" s="626">
        <f aca="true" t="shared" si="224" ref="G333:L333">G335+G432+G443</f>
        <v>181325.66</v>
      </c>
      <c r="H333" s="626">
        <f t="shared" si="224"/>
        <v>186576.67</v>
      </c>
      <c r="I333" s="626">
        <f t="shared" si="224"/>
        <v>186942.68</v>
      </c>
      <c r="J333" s="660">
        <f t="shared" si="224"/>
        <v>1279283.422</v>
      </c>
      <c r="K333" s="660">
        <f t="shared" si="224"/>
        <v>1275638.7400000002</v>
      </c>
      <c r="L333" s="661">
        <f t="shared" si="224"/>
        <v>1269564.2699999996</v>
      </c>
    </row>
    <row r="334" spans="1:12" ht="18" customHeight="1">
      <c r="A334" s="90" t="s">
        <v>1713</v>
      </c>
      <c r="B334" s="348"/>
      <c r="C334" s="348"/>
      <c r="D334" s="348" t="s">
        <v>137</v>
      </c>
      <c r="E334" s="581">
        <f>F334+G334+H334+I334</f>
        <v>1025381.04</v>
      </c>
      <c r="F334" s="581">
        <f>F335-F365-F428</f>
        <v>351631.01</v>
      </c>
      <c r="G334" s="581">
        <f aca="true" t="shared" si="225" ref="G334:L334">G335-G365-G428</f>
        <v>224991.01</v>
      </c>
      <c r="H334" s="581">
        <f t="shared" si="225"/>
        <v>229131.01</v>
      </c>
      <c r="I334" s="581">
        <f t="shared" si="225"/>
        <v>219628.01</v>
      </c>
      <c r="J334" s="511">
        <f t="shared" si="225"/>
        <v>1079715.7030000002</v>
      </c>
      <c r="K334" s="511">
        <f t="shared" si="225"/>
        <v>1076639.59</v>
      </c>
      <c r="L334" s="541">
        <f t="shared" si="225"/>
        <v>1071512.7349999996</v>
      </c>
    </row>
    <row r="335" spans="1:12" ht="18" customHeight="1">
      <c r="A335" s="340" t="s">
        <v>138</v>
      </c>
      <c r="B335" s="350"/>
      <c r="C335" s="351"/>
      <c r="D335" s="103" t="s">
        <v>139</v>
      </c>
      <c r="E335" s="581">
        <f aca="true" t="shared" si="226" ref="E335:E398">F335+G335+H335+I335</f>
        <v>945148.02</v>
      </c>
      <c r="F335" s="581">
        <f>F336+F385</f>
        <v>390828.01</v>
      </c>
      <c r="G335" s="581">
        <f aca="true" t="shared" si="227" ref="G335:L335">G336+G385</f>
        <v>181150.66</v>
      </c>
      <c r="H335" s="581">
        <f t="shared" si="227"/>
        <v>186401.67</v>
      </c>
      <c r="I335" s="581">
        <f t="shared" si="227"/>
        <v>186767.68</v>
      </c>
      <c r="J335" s="511">
        <f t="shared" si="227"/>
        <v>1278545.269</v>
      </c>
      <c r="K335" s="511">
        <f t="shared" si="227"/>
        <v>1274902.6900000002</v>
      </c>
      <c r="L335" s="541">
        <f t="shared" si="227"/>
        <v>1268831.7249999996</v>
      </c>
    </row>
    <row r="336" spans="1:12" ht="18" customHeight="1">
      <c r="A336" s="90" t="s">
        <v>140</v>
      </c>
      <c r="B336" s="86"/>
      <c r="C336" s="86"/>
      <c r="D336" s="103" t="s">
        <v>141</v>
      </c>
      <c r="E336" s="581">
        <f t="shared" si="226"/>
        <v>1192301.04</v>
      </c>
      <c r="F336" s="581">
        <f>F337+F353+F364+F382</f>
        <v>389889.01</v>
      </c>
      <c r="G336" s="581">
        <f aca="true" t="shared" si="228" ref="G336:L336">G337+G353+G364+G382</f>
        <v>263438.01</v>
      </c>
      <c r="H336" s="581">
        <f t="shared" si="228"/>
        <v>269074.01</v>
      </c>
      <c r="I336" s="581">
        <f t="shared" si="228"/>
        <v>269900.01</v>
      </c>
      <c r="J336" s="511">
        <f t="shared" si="228"/>
        <v>1255492.993</v>
      </c>
      <c r="K336" s="511">
        <f t="shared" si="228"/>
        <v>1251916.09</v>
      </c>
      <c r="L336" s="541">
        <f t="shared" si="228"/>
        <v>1245954.5849999997</v>
      </c>
    </row>
    <row r="337" spans="1:12" ht="27" customHeight="1">
      <c r="A337" s="717" t="s">
        <v>142</v>
      </c>
      <c r="B337" s="718"/>
      <c r="C337" s="718"/>
      <c r="D337" s="103" t="s">
        <v>143</v>
      </c>
      <c r="E337" s="581">
        <f t="shared" si="226"/>
        <v>739660.04</v>
      </c>
      <c r="F337" s="581">
        <f>F338+F341+F350</f>
        <v>184915.01</v>
      </c>
      <c r="G337" s="581">
        <f aca="true" t="shared" si="229" ref="G337:L337">G338+G341+G350</f>
        <v>184915.01</v>
      </c>
      <c r="H337" s="581">
        <f t="shared" si="229"/>
        <v>184915.01</v>
      </c>
      <c r="I337" s="581">
        <f t="shared" si="229"/>
        <v>184915.01</v>
      </c>
      <c r="J337" s="511">
        <f t="shared" si="229"/>
        <v>778862.02</v>
      </c>
      <c r="K337" s="511">
        <f t="shared" si="229"/>
        <v>776643.04</v>
      </c>
      <c r="L337" s="541">
        <f t="shared" si="229"/>
        <v>772944.74</v>
      </c>
    </row>
    <row r="338" spans="1:12" ht="41.25" customHeight="1">
      <c r="A338" s="717" t="s">
        <v>144</v>
      </c>
      <c r="B338" s="718"/>
      <c r="C338" s="718"/>
      <c r="D338" s="201" t="s">
        <v>145</v>
      </c>
      <c r="E338" s="581">
        <f t="shared" si="226"/>
        <v>0</v>
      </c>
      <c r="F338" s="581">
        <f>F339</f>
        <v>0</v>
      </c>
      <c r="G338" s="581">
        <f aca="true" t="shared" si="230" ref="G338:L339">G339</f>
        <v>0</v>
      </c>
      <c r="H338" s="581">
        <f t="shared" si="230"/>
        <v>0</v>
      </c>
      <c r="I338" s="581">
        <f t="shared" si="230"/>
        <v>0</v>
      </c>
      <c r="J338" s="511">
        <f t="shared" si="230"/>
        <v>0</v>
      </c>
      <c r="K338" s="511">
        <f t="shared" si="230"/>
        <v>0</v>
      </c>
      <c r="L338" s="541">
        <f t="shared" si="230"/>
        <v>0</v>
      </c>
    </row>
    <row r="339" spans="1:12" ht="24.75" customHeight="1">
      <c r="A339" s="90" t="s">
        <v>697</v>
      </c>
      <c r="B339" s="87"/>
      <c r="C339" s="86"/>
      <c r="D339" s="88" t="s">
        <v>147</v>
      </c>
      <c r="E339" s="580">
        <f t="shared" si="226"/>
        <v>0</v>
      </c>
      <c r="F339" s="580">
        <f>F340</f>
        <v>0</v>
      </c>
      <c r="G339" s="580">
        <f t="shared" si="230"/>
        <v>0</v>
      </c>
      <c r="H339" s="580">
        <f t="shared" si="230"/>
        <v>0</v>
      </c>
      <c r="I339" s="580">
        <f t="shared" si="230"/>
        <v>0</v>
      </c>
      <c r="J339" s="466">
        <f t="shared" si="230"/>
        <v>0</v>
      </c>
      <c r="K339" s="466">
        <f t="shared" si="230"/>
        <v>0</v>
      </c>
      <c r="L339" s="467">
        <f t="shared" si="230"/>
        <v>0</v>
      </c>
    </row>
    <row r="340" spans="1:12" ht="27" customHeight="1">
      <c r="A340" s="90"/>
      <c r="B340" s="86" t="s">
        <v>698</v>
      </c>
      <c r="C340" s="87"/>
      <c r="D340" s="88" t="s">
        <v>148</v>
      </c>
      <c r="E340" s="580">
        <f t="shared" si="226"/>
        <v>0</v>
      </c>
      <c r="F340" s="581"/>
      <c r="G340" s="581"/>
      <c r="H340" s="580"/>
      <c r="I340" s="587"/>
      <c r="J340" s="466"/>
      <c r="K340" s="510"/>
      <c r="L340" s="467"/>
    </row>
    <row r="341" spans="1:12" ht="43.5" customHeight="1">
      <c r="A341" s="719" t="s">
        <v>699</v>
      </c>
      <c r="B341" s="720"/>
      <c r="C341" s="720"/>
      <c r="D341" s="87" t="s">
        <v>150</v>
      </c>
      <c r="E341" s="580">
        <f t="shared" si="226"/>
        <v>739660.04</v>
      </c>
      <c r="F341" s="581">
        <f>F342+F345</f>
        <v>184915.01</v>
      </c>
      <c r="G341" s="581">
        <f aca="true" t="shared" si="231" ref="G341:L341">G342+G345</f>
        <v>184915.01</v>
      </c>
      <c r="H341" s="581">
        <f t="shared" si="231"/>
        <v>184915.01</v>
      </c>
      <c r="I341" s="581">
        <f t="shared" si="231"/>
        <v>184915.01</v>
      </c>
      <c r="J341" s="511">
        <f t="shared" si="231"/>
        <v>778862.02</v>
      </c>
      <c r="K341" s="511">
        <f t="shared" si="231"/>
        <v>776643.04</v>
      </c>
      <c r="L341" s="541">
        <f t="shared" si="231"/>
        <v>772944.74</v>
      </c>
    </row>
    <row r="342" spans="1:12" ht="25.5" customHeight="1">
      <c r="A342" s="90" t="s">
        <v>151</v>
      </c>
      <c r="B342" s="348"/>
      <c r="C342" s="86"/>
      <c r="D342" s="88" t="s">
        <v>152</v>
      </c>
      <c r="E342" s="580">
        <f t="shared" si="226"/>
        <v>0</v>
      </c>
      <c r="F342" s="580">
        <f>SUM(F343:F344)</f>
        <v>0</v>
      </c>
      <c r="G342" s="580">
        <f aca="true" t="shared" si="232" ref="G342:L342">SUM(G343:G344)</f>
        <v>0</v>
      </c>
      <c r="H342" s="580">
        <f t="shared" si="232"/>
        <v>0</v>
      </c>
      <c r="I342" s="580">
        <f t="shared" si="232"/>
        <v>0</v>
      </c>
      <c r="J342" s="466">
        <f t="shared" si="232"/>
        <v>0</v>
      </c>
      <c r="K342" s="466">
        <f t="shared" si="232"/>
        <v>0</v>
      </c>
      <c r="L342" s="467">
        <f t="shared" si="232"/>
        <v>0</v>
      </c>
    </row>
    <row r="343" spans="1:12" ht="18" customHeight="1">
      <c r="A343" s="90"/>
      <c r="B343" s="86" t="s">
        <v>153</v>
      </c>
      <c r="C343" s="86"/>
      <c r="D343" s="88" t="s">
        <v>154</v>
      </c>
      <c r="E343" s="580">
        <f t="shared" si="226"/>
        <v>0</v>
      </c>
      <c r="F343" s="581"/>
      <c r="G343" s="581"/>
      <c r="H343" s="580"/>
      <c r="I343" s="587"/>
      <c r="J343" s="466"/>
      <c r="K343" s="510"/>
      <c r="L343" s="467"/>
    </row>
    <row r="344" spans="1:12" ht="24.75" customHeight="1">
      <c r="A344" s="225"/>
      <c r="B344" s="721" t="s">
        <v>700</v>
      </c>
      <c r="C344" s="721"/>
      <c r="D344" s="88" t="s">
        <v>156</v>
      </c>
      <c r="E344" s="580">
        <f t="shared" si="226"/>
        <v>0</v>
      </c>
      <c r="F344" s="581"/>
      <c r="G344" s="581"/>
      <c r="H344" s="580"/>
      <c r="I344" s="587"/>
      <c r="J344" s="466"/>
      <c r="K344" s="510"/>
      <c r="L344" s="467"/>
    </row>
    <row r="345" spans="1:12" ht="18.75">
      <c r="A345" s="777" t="s">
        <v>157</v>
      </c>
      <c r="B345" s="764"/>
      <c r="C345" s="751"/>
      <c r="D345" s="88" t="s">
        <v>158</v>
      </c>
      <c r="E345" s="580">
        <f t="shared" si="226"/>
        <v>739660.04</v>
      </c>
      <c r="F345" s="580">
        <f>SUM(F346:F349)</f>
        <v>184915.01</v>
      </c>
      <c r="G345" s="580">
        <f aca="true" t="shared" si="233" ref="G345:L345">SUM(G346:G349)</f>
        <v>184915.01</v>
      </c>
      <c r="H345" s="580">
        <f t="shared" si="233"/>
        <v>184915.01</v>
      </c>
      <c r="I345" s="580">
        <f t="shared" si="233"/>
        <v>184915.01</v>
      </c>
      <c r="J345" s="466">
        <f t="shared" si="233"/>
        <v>778862.02</v>
      </c>
      <c r="K345" s="466">
        <f t="shared" si="233"/>
        <v>776643.04</v>
      </c>
      <c r="L345" s="467">
        <f t="shared" si="233"/>
        <v>772944.74</v>
      </c>
    </row>
    <row r="346" spans="1:12" ht="18" customHeight="1">
      <c r="A346" s="90"/>
      <c r="B346" s="86" t="s">
        <v>159</v>
      </c>
      <c r="C346" s="87"/>
      <c r="D346" s="88" t="s">
        <v>160</v>
      </c>
      <c r="E346" s="580">
        <f t="shared" si="226"/>
        <v>0</v>
      </c>
      <c r="F346" s="580"/>
      <c r="G346" s="580"/>
      <c r="H346" s="580"/>
      <c r="I346" s="589"/>
      <c r="J346" s="466"/>
      <c r="K346" s="510"/>
      <c r="L346" s="467"/>
    </row>
    <row r="347" spans="1:12" ht="23.25" customHeight="1">
      <c r="A347" s="90"/>
      <c r="B347" s="722" t="s">
        <v>161</v>
      </c>
      <c r="C347" s="722"/>
      <c r="D347" s="88" t="s">
        <v>162</v>
      </c>
      <c r="E347" s="580">
        <f t="shared" si="226"/>
        <v>739660.04</v>
      </c>
      <c r="F347" s="580">
        <v>184915.01</v>
      </c>
      <c r="G347" s="580">
        <v>184915.01</v>
      </c>
      <c r="H347" s="580">
        <v>184915.01</v>
      </c>
      <c r="I347" s="589">
        <v>184915.01</v>
      </c>
      <c r="J347" s="466">
        <v>778862.02</v>
      </c>
      <c r="K347" s="510">
        <v>776643.04</v>
      </c>
      <c r="L347" s="467">
        <v>772944.74</v>
      </c>
    </row>
    <row r="348" spans="1:12" ht="24.75" customHeight="1">
      <c r="A348" s="90"/>
      <c r="B348" s="723" t="s">
        <v>163</v>
      </c>
      <c r="C348" s="724"/>
      <c r="D348" s="352" t="s">
        <v>164</v>
      </c>
      <c r="E348" s="580">
        <f t="shared" si="226"/>
        <v>0</v>
      </c>
      <c r="F348" s="580"/>
      <c r="G348" s="580"/>
      <c r="H348" s="580"/>
      <c r="I348" s="589"/>
      <c r="J348" s="466"/>
      <c r="K348" s="510"/>
      <c r="L348" s="467"/>
    </row>
    <row r="349" spans="1:12" ht="24.75" customHeight="1">
      <c r="A349" s="90"/>
      <c r="B349" s="723" t="s">
        <v>165</v>
      </c>
      <c r="C349" s="724"/>
      <c r="D349" s="352" t="s">
        <v>166</v>
      </c>
      <c r="E349" s="580">
        <f t="shared" si="226"/>
        <v>0</v>
      </c>
      <c r="F349" s="580"/>
      <c r="G349" s="580"/>
      <c r="H349" s="580"/>
      <c r="I349" s="589"/>
      <c r="J349" s="466"/>
      <c r="K349" s="510"/>
      <c r="L349" s="467"/>
    </row>
    <row r="350" spans="1:12" ht="24.75" customHeight="1">
      <c r="A350" s="717" t="s">
        <v>167</v>
      </c>
      <c r="B350" s="718"/>
      <c r="C350" s="718"/>
      <c r="D350" s="201" t="s">
        <v>168</v>
      </c>
      <c r="E350" s="581">
        <f t="shared" si="226"/>
        <v>0</v>
      </c>
      <c r="F350" s="581">
        <f>F351</f>
        <v>0</v>
      </c>
      <c r="G350" s="581">
        <f aca="true" t="shared" si="234" ref="G350:L351">G351</f>
        <v>0</v>
      </c>
      <c r="H350" s="581">
        <f t="shared" si="234"/>
        <v>0</v>
      </c>
      <c r="I350" s="581">
        <f t="shared" si="234"/>
        <v>0</v>
      </c>
      <c r="J350" s="511">
        <f t="shared" si="234"/>
        <v>0</v>
      </c>
      <c r="K350" s="511">
        <f t="shared" si="234"/>
        <v>0</v>
      </c>
      <c r="L350" s="541">
        <f t="shared" si="234"/>
        <v>0</v>
      </c>
    </row>
    <row r="351" spans="1:12" s="354" customFormat="1" ht="26.25" customHeight="1">
      <c r="A351" s="725" t="s">
        <v>169</v>
      </c>
      <c r="B351" s="726"/>
      <c r="C351" s="726"/>
      <c r="D351" s="353" t="s">
        <v>170</v>
      </c>
      <c r="E351" s="580">
        <f t="shared" si="226"/>
        <v>0</v>
      </c>
      <c r="F351" s="584">
        <f>F352</f>
        <v>0</v>
      </c>
      <c r="G351" s="584">
        <f t="shared" si="234"/>
        <v>0</v>
      </c>
      <c r="H351" s="584">
        <f t="shared" si="234"/>
        <v>0</v>
      </c>
      <c r="I351" s="584">
        <f t="shared" si="234"/>
        <v>0</v>
      </c>
      <c r="J351" s="663">
        <f t="shared" si="234"/>
        <v>0</v>
      </c>
      <c r="K351" s="663">
        <f t="shared" si="234"/>
        <v>0</v>
      </c>
      <c r="L351" s="664">
        <f t="shared" si="234"/>
        <v>0</v>
      </c>
    </row>
    <row r="352" spans="1:12" ht="18" customHeight="1">
      <c r="A352" s="90"/>
      <c r="B352" s="86" t="s">
        <v>171</v>
      </c>
      <c r="C352" s="87"/>
      <c r="D352" s="88" t="s">
        <v>172</v>
      </c>
      <c r="E352" s="580">
        <f t="shared" si="226"/>
        <v>0</v>
      </c>
      <c r="F352" s="581"/>
      <c r="G352" s="581"/>
      <c r="H352" s="580"/>
      <c r="I352" s="587"/>
      <c r="J352" s="466"/>
      <c r="K352" s="510"/>
      <c r="L352" s="467"/>
    </row>
    <row r="353" spans="1:12" ht="18" customHeight="1">
      <c r="A353" s="90" t="s">
        <v>173</v>
      </c>
      <c r="B353" s="86"/>
      <c r="C353" s="338"/>
      <c r="D353" s="201" t="s">
        <v>174</v>
      </c>
      <c r="E353" s="581">
        <f t="shared" si="226"/>
        <v>181501</v>
      </c>
      <c r="F353" s="581">
        <f>F354</f>
        <v>115000</v>
      </c>
      <c r="G353" s="581">
        <f aca="true" t="shared" si="235" ref="G353:L353">G354</f>
        <v>20250</v>
      </c>
      <c r="H353" s="581">
        <f t="shared" si="235"/>
        <v>28000</v>
      </c>
      <c r="I353" s="581">
        <f t="shared" si="235"/>
        <v>18251</v>
      </c>
      <c r="J353" s="511">
        <f t="shared" si="235"/>
        <v>191120.553</v>
      </c>
      <c r="K353" s="511">
        <f t="shared" si="235"/>
        <v>190576.05</v>
      </c>
      <c r="L353" s="541">
        <f t="shared" si="235"/>
        <v>189668.54499999998</v>
      </c>
    </row>
    <row r="354" spans="1:12" ht="24" customHeight="1">
      <c r="A354" s="717" t="s">
        <v>175</v>
      </c>
      <c r="B354" s="718"/>
      <c r="C354" s="718"/>
      <c r="D354" s="107" t="s">
        <v>176</v>
      </c>
      <c r="E354" s="580">
        <f t="shared" si="226"/>
        <v>181501</v>
      </c>
      <c r="F354" s="580">
        <f>F355+F358+F362+F363</f>
        <v>115000</v>
      </c>
      <c r="G354" s="580">
        <f aca="true" t="shared" si="236" ref="G354:L354">G355+G358+G362+G363</f>
        <v>20250</v>
      </c>
      <c r="H354" s="580">
        <f t="shared" si="236"/>
        <v>28000</v>
      </c>
      <c r="I354" s="580">
        <f t="shared" si="236"/>
        <v>18251</v>
      </c>
      <c r="J354" s="466">
        <f t="shared" si="236"/>
        <v>191120.553</v>
      </c>
      <c r="K354" s="466">
        <f t="shared" si="236"/>
        <v>190576.05</v>
      </c>
      <c r="L354" s="467">
        <f t="shared" si="236"/>
        <v>189668.54499999998</v>
      </c>
    </row>
    <row r="355" spans="1:12" ht="18" customHeight="1">
      <c r="A355" s="85"/>
      <c r="B355" s="86" t="s">
        <v>177</v>
      </c>
      <c r="C355" s="87"/>
      <c r="D355" s="107" t="s">
        <v>178</v>
      </c>
      <c r="E355" s="580">
        <f t="shared" si="226"/>
        <v>150000</v>
      </c>
      <c r="F355" s="580">
        <f>SUM(F356:F357)</f>
        <v>100000</v>
      </c>
      <c r="G355" s="580">
        <f aca="true" t="shared" si="237" ref="G355:L355">SUM(G356:G357)</f>
        <v>14500</v>
      </c>
      <c r="H355" s="580">
        <f t="shared" si="237"/>
        <v>22500</v>
      </c>
      <c r="I355" s="580">
        <f t="shared" si="237"/>
        <v>13000</v>
      </c>
      <c r="J355" s="466">
        <f t="shared" si="237"/>
        <v>157950</v>
      </c>
      <c r="K355" s="466">
        <f t="shared" si="237"/>
        <v>157500</v>
      </c>
      <c r="L355" s="467">
        <f t="shared" si="237"/>
        <v>156750</v>
      </c>
    </row>
    <row r="356" spans="1:12" ht="18" customHeight="1">
      <c r="A356" s="85"/>
      <c r="B356" s="86"/>
      <c r="C356" s="87" t="s">
        <v>179</v>
      </c>
      <c r="D356" s="107" t="s">
        <v>180</v>
      </c>
      <c r="E356" s="580">
        <f t="shared" si="226"/>
        <v>36000</v>
      </c>
      <c r="F356" s="580">
        <v>24000</v>
      </c>
      <c r="G356" s="580">
        <v>5500</v>
      </c>
      <c r="H356" s="580">
        <v>3500</v>
      </c>
      <c r="I356" s="589">
        <v>3000</v>
      </c>
      <c r="J356" s="510">
        <f>(E356*5.3/100)+E356</f>
        <v>37908</v>
      </c>
      <c r="K356" s="510">
        <f>(E356*5/100)+E356</f>
        <v>37800</v>
      </c>
      <c r="L356" s="573">
        <f>(E356*4.5/100)+E356</f>
        <v>37620</v>
      </c>
    </row>
    <row r="357" spans="1:12" ht="18" customHeight="1">
      <c r="A357" s="85"/>
      <c r="B357" s="86"/>
      <c r="C357" s="87" t="s">
        <v>182</v>
      </c>
      <c r="D357" s="107" t="s">
        <v>183</v>
      </c>
      <c r="E357" s="580">
        <f t="shared" si="226"/>
        <v>114000</v>
      </c>
      <c r="F357" s="580">
        <v>76000</v>
      </c>
      <c r="G357" s="580">
        <v>9000</v>
      </c>
      <c r="H357" s="580">
        <v>19000</v>
      </c>
      <c r="I357" s="589">
        <v>10000</v>
      </c>
      <c r="J357" s="510">
        <f>(E357*5.3/100)+E357</f>
        <v>120042</v>
      </c>
      <c r="K357" s="510">
        <f>(E357*5/100)+E357</f>
        <v>119700</v>
      </c>
      <c r="L357" s="573">
        <f>(E357*4.5/100)+E357</f>
        <v>119130</v>
      </c>
    </row>
    <row r="358" spans="1:12" ht="18" customHeight="1">
      <c r="A358" s="85"/>
      <c r="B358" s="86" t="s">
        <v>184</v>
      </c>
      <c r="C358" s="355"/>
      <c r="D358" s="107" t="s">
        <v>185</v>
      </c>
      <c r="E358" s="580">
        <f t="shared" si="226"/>
        <v>16001</v>
      </c>
      <c r="F358" s="580">
        <f>SUM(F359:F361)</f>
        <v>9500</v>
      </c>
      <c r="G358" s="580">
        <f aca="true" t="shared" si="238" ref="G358:L358">SUM(G359:G361)</f>
        <v>1900</v>
      </c>
      <c r="H358" s="580">
        <f t="shared" si="238"/>
        <v>2150</v>
      </c>
      <c r="I358" s="580">
        <f t="shared" si="238"/>
        <v>2451</v>
      </c>
      <c r="J358" s="466">
        <f t="shared" si="238"/>
        <v>16849.053</v>
      </c>
      <c r="K358" s="466">
        <f t="shared" si="238"/>
        <v>16801.05</v>
      </c>
      <c r="L358" s="467">
        <f t="shared" si="238"/>
        <v>16721.045</v>
      </c>
    </row>
    <row r="359" spans="1:12" ht="18" customHeight="1">
      <c r="A359" s="85"/>
      <c r="B359" s="86"/>
      <c r="C359" s="87" t="s">
        <v>186</v>
      </c>
      <c r="D359" s="107" t="s">
        <v>187</v>
      </c>
      <c r="E359" s="580">
        <f t="shared" si="226"/>
        <v>4500</v>
      </c>
      <c r="F359" s="580">
        <v>2500</v>
      </c>
      <c r="G359" s="580">
        <v>700</v>
      </c>
      <c r="H359" s="580">
        <v>450</v>
      </c>
      <c r="I359" s="589">
        <v>850</v>
      </c>
      <c r="J359" s="510">
        <f>(E359*5.3/100)+E359</f>
        <v>4738.5</v>
      </c>
      <c r="K359" s="510">
        <f>(E359*5/100)+E359</f>
        <v>4725</v>
      </c>
      <c r="L359" s="573">
        <f>(E359*4.5/100)+E359</f>
        <v>4702.5</v>
      </c>
    </row>
    <row r="360" spans="1:12" ht="18" customHeight="1">
      <c r="A360" s="85"/>
      <c r="B360" s="86"/>
      <c r="C360" s="87" t="s">
        <v>188</v>
      </c>
      <c r="D360" s="107" t="s">
        <v>189</v>
      </c>
      <c r="E360" s="580">
        <f t="shared" si="226"/>
        <v>11500</v>
      </c>
      <c r="F360" s="580">
        <v>7000</v>
      </c>
      <c r="G360" s="580">
        <v>1200</v>
      </c>
      <c r="H360" s="580">
        <v>1700</v>
      </c>
      <c r="I360" s="589">
        <v>1600</v>
      </c>
      <c r="J360" s="510">
        <f>(E360*5.3/100)+E360</f>
        <v>12109.5</v>
      </c>
      <c r="K360" s="510">
        <f>(E360*5/100)+E360</f>
        <v>12075</v>
      </c>
      <c r="L360" s="573">
        <f>(E360*4.5/100)+E360</f>
        <v>12017.5</v>
      </c>
    </row>
    <row r="361" spans="1:12" ht="23.25" customHeight="1">
      <c r="A361" s="85"/>
      <c r="B361" s="86"/>
      <c r="C361" s="91" t="s">
        <v>190</v>
      </c>
      <c r="D361" s="107" t="s">
        <v>191</v>
      </c>
      <c r="E361" s="580">
        <f t="shared" si="226"/>
        <v>1</v>
      </c>
      <c r="F361" s="580">
        <v>0</v>
      </c>
      <c r="G361" s="580">
        <v>0</v>
      </c>
      <c r="H361" s="580">
        <v>0</v>
      </c>
      <c r="I361" s="589">
        <v>1</v>
      </c>
      <c r="J361" s="510">
        <f>(E361*5.3/100)+E361</f>
        <v>1.053</v>
      </c>
      <c r="K361" s="510">
        <f>(E361*5/100)+E361</f>
        <v>1.05</v>
      </c>
      <c r="L361" s="573">
        <f>(E361*4.5/100)+E361</f>
        <v>1.045</v>
      </c>
    </row>
    <row r="362" spans="1:12" ht="18" customHeight="1">
      <c r="A362" s="85"/>
      <c r="B362" s="86" t="s">
        <v>192</v>
      </c>
      <c r="C362" s="87"/>
      <c r="D362" s="107" t="s">
        <v>193</v>
      </c>
      <c r="E362" s="580">
        <f t="shared" si="226"/>
        <v>13000</v>
      </c>
      <c r="F362" s="580">
        <v>4000</v>
      </c>
      <c r="G362" s="580">
        <v>3500</v>
      </c>
      <c r="H362" s="580">
        <v>3000</v>
      </c>
      <c r="I362" s="589">
        <v>2500</v>
      </c>
      <c r="J362" s="510">
        <f>(E362*5.3/100)+E362</f>
        <v>13689</v>
      </c>
      <c r="K362" s="510">
        <f>(E362*5/100)+E362</f>
        <v>13650</v>
      </c>
      <c r="L362" s="573">
        <f>(E362*4.5/100)+E362</f>
        <v>13585</v>
      </c>
    </row>
    <row r="363" spans="1:12" ht="18" customHeight="1">
      <c r="A363" s="85"/>
      <c r="B363" s="86" t="s">
        <v>194</v>
      </c>
      <c r="C363" s="87"/>
      <c r="D363" s="107" t="s">
        <v>195</v>
      </c>
      <c r="E363" s="580">
        <f t="shared" si="226"/>
        <v>2500</v>
      </c>
      <c r="F363" s="580">
        <v>1500</v>
      </c>
      <c r="G363" s="580">
        <v>350</v>
      </c>
      <c r="H363" s="580">
        <v>350</v>
      </c>
      <c r="I363" s="589">
        <v>300</v>
      </c>
      <c r="J363" s="510">
        <f>(E363*5.3/100)+E363</f>
        <v>2632.5</v>
      </c>
      <c r="K363" s="510">
        <f>(E363*5/100)+E363</f>
        <v>2625</v>
      </c>
      <c r="L363" s="573">
        <f>(E363*4.5/100)+E363</f>
        <v>2612.5</v>
      </c>
    </row>
    <row r="364" spans="1:12" ht="29.25" customHeight="1">
      <c r="A364" s="717" t="s">
        <v>196</v>
      </c>
      <c r="B364" s="718"/>
      <c r="C364" s="718"/>
      <c r="D364" s="201" t="s">
        <v>197</v>
      </c>
      <c r="E364" s="581">
        <f t="shared" si="226"/>
        <v>237180</v>
      </c>
      <c r="F364" s="581">
        <f>F365+F371+F373+F376</f>
        <v>69014</v>
      </c>
      <c r="G364" s="581">
        <f aca="true" t="shared" si="239" ref="G364:L364">G365+G371+G373+G376</f>
        <v>53273</v>
      </c>
      <c r="H364" s="581">
        <f t="shared" si="239"/>
        <v>51659</v>
      </c>
      <c r="I364" s="581">
        <f t="shared" si="239"/>
        <v>63234</v>
      </c>
      <c r="J364" s="511">
        <f t="shared" si="239"/>
        <v>249750.53999999998</v>
      </c>
      <c r="K364" s="511">
        <f t="shared" si="239"/>
        <v>249039</v>
      </c>
      <c r="L364" s="541">
        <f t="shared" si="239"/>
        <v>247853.09999999998</v>
      </c>
    </row>
    <row r="365" spans="1:12" ht="32.25" customHeight="1">
      <c r="A365" s="719" t="s">
        <v>198</v>
      </c>
      <c r="B365" s="720"/>
      <c r="C365" s="720"/>
      <c r="D365" s="107" t="s">
        <v>199</v>
      </c>
      <c r="E365" s="580">
        <f t="shared" si="226"/>
        <v>188822</v>
      </c>
      <c r="F365" s="580">
        <f>SUM(F366:F370)</f>
        <v>45275</v>
      </c>
      <c r="G365" s="580">
        <f aca="true" t="shared" si="240" ref="G365:L365">SUM(G366:G370)</f>
        <v>43832</v>
      </c>
      <c r="H365" s="580">
        <f t="shared" si="240"/>
        <v>44923</v>
      </c>
      <c r="I365" s="580">
        <f t="shared" si="240"/>
        <v>54792</v>
      </c>
      <c r="J365" s="466">
        <f t="shared" si="240"/>
        <v>198829.566</v>
      </c>
      <c r="K365" s="466">
        <f t="shared" si="240"/>
        <v>198263.1</v>
      </c>
      <c r="L365" s="467">
        <f t="shared" si="240"/>
        <v>197318.99</v>
      </c>
    </row>
    <row r="366" spans="1:12" ht="45.75" customHeight="1">
      <c r="A366" s="85"/>
      <c r="B366" s="727" t="s">
        <v>200</v>
      </c>
      <c r="C366" s="727"/>
      <c r="D366" s="107" t="s">
        <v>201</v>
      </c>
      <c r="E366" s="580">
        <f t="shared" si="226"/>
        <v>0</v>
      </c>
      <c r="F366" s="581"/>
      <c r="G366" s="581"/>
      <c r="H366" s="580"/>
      <c r="I366" s="587"/>
      <c r="J366" s="466"/>
      <c r="K366" s="510"/>
      <c r="L366" s="467"/>
    </row>
    <row r="367" spans="1:12" ht="39" customHeight="1">
      <c r="A367" s="85"/>
      <c r="B367" s="727" t="s">
        <v>202</v>
      </c>
      <c r="C367" s="727"/>
      <c r="D367" s="133" t="s">
        <v>203</v>
      </c>
      <c r="E367" s="580">
        <f>F367+G367+H367+I367</f>
        <v>158820</v>
      </c>
      <c r="F367" s="580">
        <v>33844</v>
      </c>
      <c r="G367" s="580">
        <v>36095</v>
      </c>
      <c r="H367" s="580">
        <v>39765</v>
      </c>
      <c r="I367" s="589">
        <v>49116</v>
      </c>
      <c r="J367" s="510">
        <f>(E367*5.3/100)+E367</f>
        <v>167237.46</v>
      </c>
      <c r="K367" s="510">
        <f>(E367*5/100)+E367</f>
        <v>166761</v>
      </c>
      <c r="L367" s="573">
        <f>(E367*4.5/100)+E367</f>
        <v>165966.9</v>
      </c>
    </row>
    <row r="368" spans="1:12" ht="18.75" customHeight="1">
      <c r="A368" s="333"/>
      <c r="B368" s="334" t="s">
        <v>204</v>
      </c>
      <c r="C368" s="334"/>
      <c r="D368" s="649" t="s">
        <v>205</v>
      </c>
      <c r="E368" s="580">
        <f t="shared" si="226"/>
        <v>0</v>
      </c>
      <c r="F368" s="600"/>
      <c r="G368" s="600"/>
      <c r="H368" s="600"/>
      <c r="I368" s="600"/>
      <c r="J368" s="654"/>
      <c r="K368" s="654"/>
      <c r="L368" s="655"/>
    </row>
    <row r="369" spans="1:12" ht="24.75" customHeight="1">
      <c r="A369" s="85"/>
      <c r="B369" s="87" t="s">
        <v>206</v>
      </c>
      <c r="C369" s="87"/>
      <c r="D369" s="133" t="s">
        <v>207</v>
      </c>
      <c r="E369" s="580">
        <f t="shared" si="226"/>
        <v>0</v>
      </c>
      <c r="F369" s="581"/>
      <c r="G369" s="581"/>
      <c r="H369" s="580"/>
      <c r="I369" s="587"/>
      <c r="J369" s="466"/>
      <c r="K369" s="510"/>
      <c r="L369" s="467"/>
    </row>
    <row r="370" spans="1:12" ht="37.5" customHeight="1">
      <c r="A370" s="85"/>
      <c r="B370" s="729" t="s">
        <v>208</v>
      </c>
      <c r="C370" s="730"/>
      <c r="D370" s="650" t="s">
        <v>1726</v>
      </c>
      <c r="E370" s="580">
        <f t="shared" si="226"/>
        <v>30002</v>
      </c>
      <c r="F370" s="580">
        <f>7736+3695</f>
        <v>11431</v>
      </c>
      <c r="G370" s="580">
        <v>7737</v>
      </c>
      <c r="H370" s="580">
        <v>5158</v>
      </c>
      <c r="I370" s="589">
        <v>5676</v>
      </c>
      <c r="J370" s="510">
        <f>(E370*5.3/100)+E370</f>
        <v>31592.106</v>
      </c>
      <c r="K370" s="510">
        <f>(E370*5/100)+E370</f>
        <v>31502.1</v>
      </c>
      <c r="L370" s="573">
        <f>(E370*4.5/100)+E370</f>
        <v>31352.09</v>
      </c>
    </row>
    <row r="371" spans="1:12" ht="18" customHeight="1">
      <c r="A371" s="90" t="s">
        <v>209</v>
      </c>
      <c r="B371" s="87"/>
      <c r="C371" s="358"/>
      <c r="D371" s="651" t="s">
        <v>210</v>
      </c>
      <c r="E371" s="580">
        <f t="shared" si="226"/>
        <v>8</v>
      </c>
      <c r="F371" s="580">
        <f>F372</f>
        <v>4</v>
      </c>
      <c r="G371" s="580">
        <f aca="true" t="shared" si="241" ref="G371:L371">G372</f>
        <v>1</v>
      </c>
      <c r="H371" s="580">
        <f t="shared" si="241"/>
        <v>1</v>
      </c>
      <c r="I371" s="580">
        <f t="shared" si="241"/>
        <v>2</v>
      </c>
      <c r="J371" s="466">
        <f t="shared" si="241"/>
        <v>8.424</v>
      </c>
      <c r="K371" s="466">
        <f t="shared" si="241"/>
        <v>8.4</v>
      </c>
      <c r="L371" s="467">
        <f t="shared" si="241"/>
        <v>8.36</v>
      </c>
    </row>
    <row r="372" spans="1:12" ht="18" customHeight="1">
      <c r="A372" s="225"/>
      <c r="B372" s="86" t="s">
        <v>211</v>
      </c>
      <c r="C372" s="87"/>
      <c r="D372" s="652" t="s">
        <v>212</v>
      </c>
      <c r="E372" s="580">
        <f t="shared" si="226"/>
        <v>8</v>
      </c>
      <c r="F372" s="580">
        <v>4</v>
      </c>
      <c r="G372" s="580">
        <v>1</v>
      </c>
      <c r="H372" s="580">
        <v>1</v>
      </c>
      <c r="I372" s="589">
        <v>2</v>
      </c>
      <c r="J372" s="510">
        <f>(E372*5.3/100)+E372</f>
        <v>8.424</v>
      </c>
      <c r="K372" s="510">
        <f>(E372*5/100)+E372</f>
        <v>8.4</v>
      </c>
      <c r="L372" s="573">
        <f>(E372*4.5/100)+E372</f>
        <v>8.36</v>
      </c>
    </row>
    <row r="373" spans="1:12" ht="18" customHeight="1">
      <c r="A373" s="85" t="s">
        <v>213</v>
      </c>
      <c r="B373" s="87"/>
      <c r="C373" s="338"/>
      <c r="D373" s="88" t="s">
        <v>214</v>
      </c>
      <c r="E373" s="580">
        <f t="shared" si="226"/>
        <v>850</v>
      </c>
      <c r="F373" s="580">
        <f>F374+F375</f>
        <v>235</v>
      </c>
      <c r="G373" s="580">
        <f aca="true" t="shared" si="242" ref="G373:L373">G374+G375</f>
        <v>240</v>
      </c>
      <c r="H373" s="580">
        <f t="shared" si="242"/>
        <v>235</v>
      </c>
      <c r="I373" s="580">
        <f t="shared" si="242"/>
        <v>140</v>
      </c>
      <c r="J373" s="466">
        <f t="shared" si="242"/>
        <v>895.05</v>
      </c>
      <c r="K373" s="466">
        <f t="shared" si="242"/>
        <v>892.5</v>
      </c>
      <c r="L373" s="467">
        <f t="shared" si="242"/>
        <v>888.25</v>
      </c>
    </row>
    <row r="374" spans="1:12" ht="18" customHeight="1">
      <c r="A374" s="85"/>
      <c r="B374" s="86" t="s">
        <v>215</v>
      </c>
      <c r="C374" s="87"/>
      <c r="D374" s="88" t="s">
        <v>216</v>
      </c>
      <c r="E374" s="580">
        <f t="shared" si="226"/>
        <v>850</v>
      </c>
      <c r="F374" s="580">
        <v>235</v>
      </c>
      <c r="G374" s="580">
        <v>240</v>
      </c>
      <c r="H374" s="584">
        <v>235</v>
      </c>
      <c r="I374" s="589">
        <v>140</v>
      </c>
      <c r="J374" s="510">
        <f>(E374*5.3/100)+E374</f>
        <v>895.05</v>
      </c>
      <c r="K374" s="510">
        <f>(E374*5/100)+E374</f>
        <v>892.5</v>
      </c>
      <c r="L374" s="573">
        <f>(E374*4.5/100)+E374</f>
        <v>888.25</v>
      </c>
    </row>
    <row r="375" spans="1:12" ht="18" customHeight="1">
      <c r="A375" s="85"/>
      <c r="B375" s="101" t="s">
        <v>217</v>
      </c>
      <c r="C375" s="87"/>
      <c r="D375" s="88" t="s">
        <v>218</v>
      </c>
      <c r="E375" s="580">
        <f t="shared" si="226"/>
        <v>0</v>
      </c>
      <c r="F375" s="581"/>
      <c r="G375" s="581"/>
      <c r="H375" s="580"/>
      <c r="I375" s="587"/>
      <c r="J375" s="466"/>
      <c r="K375" s="510"/>
      <c r="L375" s="467"/>
    </row>
    <row r="376" spans="1:12" ht="41.25" customHeight="1">
      <c r="A376" s="719" t="s">
        <v>219</v>
      </c>
      <c r="B376" s="720"/>
      <c r="C376" s="720"/>
      <c r="D376" s="88" t="s">
        <v>220</v>
      </c>
      <c r="E376" s="580">
        <f t="shared" si="226"/>
        <v>47500</v>
      </c>
      <c r="F376" s="580">
        <f>F377+F380+F381</f>
        <v>23500</v>
      </c>
      <c r="G376" s="580">
        <f aca="true" t="shared" si="243" ref="G376:L376">G377+G380+G381</f>
        <v>9200</v>
      </c>
      <c r="H376" s="580">
        <f t="shared" si="243"/>
        <v>6500</v>
      </c>
      <c r="I376" s="580">
        <f t="shared" si="243"/>
        <v>8300</v>
      </c>
      <c r="J376" s="466">
        <f t="shared" si="243"/>
        <v>50017.5</v>
      </c>
      <c r="K376" s="466">
        <f t="shared" si="243"/>
        <v>49875</v>
      </c>
      <c r="L376" s="467">
        <f t="shared" si="243"/>
        <v>49637.5</v>
      </c>
    </row>
    <row r="377" spans="1:12" ht="18" customHeight="1">
      <c r="A377" s="85"/>
      <c r="B377" s="86" t="s">
        <v>221</v>
      </c>
      <c r="C377" s="355"/>
      <c r="D377" s="88" t="s">
        <v>222</v>
      </c>
      <c r="E377" s="580">
        <f t="shared" si="226"/>
        <v>37500</v>
      </c>
      <c r="F377" s="580">
        <f>SUM(F378:F379)</f>
        <v>21000</v>
      </c>
      <c r="G377" s="580">
        <f aca="true" t="shared" si="244" ref="G377:L377">SUM(G378:G379)</f>
        <v>6700</v>
      </c>
      <c r="H377" s="580">
        <f t="shared" si="244"/>
        <v>4000</v>
      </c>
      <c r="I377" s="580">
        <f t="shared" si="244"/>
        <v>5800</v>
      </c>
      <c r="J377" s="466">
        <f t="shared" si="244"/>
        <v>39487.5</v>
      </c>
      <c r="K377" s="466">
        <f t="shared" si="244"/>
        <v>39375</v>
      </c>
      <c r="L377" s="467">
        <f t="shared" si="244"/>
        <v>39187.5</v>
      </c>
    </row>
    <row r="378" spans="1:12" ht="18" customHeight="1">
      <c r="A378" s="85"/>
      <c r="B378" s="360"/>
      <c r="C378" s="87" t="s">
        <v>223</v>
      </c>
      <c r="D378" s="88" t="s">
        <v>224</v>
      </c>
      <c r="E378" s="580">
        <f t="shared" si="226"/>
        <v>22500</v>
      </c>
      <c r="F378" s="580">
        <v>13500</v>
      </c>
      <c r="G378" s="580">
        <v>3500</v>
      </c>
      <c r="H378" s="580">
        <v>2500</v>
      </c>
      <c r="I378" s="589">
        <v>3000</v>
      </c>
      <c r="J378" s="510">
        <f>(E378*5.3/100)+E378</f>
        <v>23692.5</v>
      </c>
      <c r="K378" s="510">
        <f>(E378*5/100)+E378</f>
        <v>23625</v>
      </c>
      <c r="L378" s="573">
        <f>(E378*4.5/100)+E378</f>
        <v>23512.5</v>
      </c>
    </row>
    <row r="379" spans="1:12" ht="18" customHeight="1">
      <c r="A379" s="85"/>
      <c r="B379" s="360"/>
      <c r="C379" s="87" t="s">
        <v>225</v>
      </c>
      <c r="D379" s="88" t="s">
        <v>226</v>
      </c>
      <c r="E379" s="580">
        <f t="shared" si="226"/>
        <v>15000</v>
      </c>
      <c r="F379" s="580">
        <v>7500</v>
      </c>
      <c r="G379" s="580">
        <v>3200</v>
      </c>
      <c r="H379" s="580">
        <v>1500</v>
      </c>
      <c r="I379" s="589">
        <v>2800</v>
      </c>
      <c r="J379" s="510">
        <f>(E379*5.3/100)+E379</f>
        <v>15795</v>
      </c>
      <c r="K379" s="510">
        <f>(E379*5/100)+E379</f>
        <v>15750</v>
      </c>
      <c r="L379" s="573">
        <f>(E379*4.5/100)+E379</f>
        <v>15675</v>
      </c>
    </row>
    <row r="380" spans="1:12" ht="18" customHeight="1">
      <c r="A380" s="85"/>
      <c r="B380" s="86" t="s">
        <v>227</v>
      </c>
      <c r="C380" s="87"/>
      <c r="D380" s="88" t="s">
        <v>228</v>
      </c>
      <c r="E380" s="580">
        <f t="shared" si="226"/>
        <v>10000</v>
      </c>
      <c r="F380" s="580">
        <v>2500</v>
      </c>
      <c r="G380" s="580">
        <v>2500</v>
      </c>
      <c r="H380" s="580">
        <v>2500</v>
      </c>
      <c r="I380" s="589">
        <v>2500</v>
      </c>
      <c r="J380" s="510">
        <f>(E380*5.3/100)+E380</f>
        <v>10530</v>
      </c>
      <c r="K380" s="510">
        <f>(E380*5/100)+E380</f>
        <v>10500</v>
      </c>
      <c r="L380" s="573">
        <f>(E380*4.5/100)+E380</f>
        <v>10450</v>
      </c>
    </row>
    <row r="381" spans="1:12" ht="24.75" customHeight="1">
      <c r="A381" s="85"/>
      <c r="B381" s="722" t="s">
        <v>229</v>
      </c>
      <c r="C381" s="722"/>
      <c r="D381" s="88" t="s">
        <v>230</v>
      </c>
      <c r="E381" s="580">
        <f t="shared" si="226"/>
        <v>0</v>
      </c>
      <c r="F381" s="580"/>
      <c r="G381" s="580"/>
      <c r="H381" s="580"/>
      <c r="I381" s="589"/>
      <c r="J381" s="466"/>
      <c r="K381" s="510"/>
      <c r="L381" s="467"/>
    </row>
    <row r="382" spans="1:12" ht="18" customHeight="1">
      <c r="A382" s="85" t="s">
        <v>231</v>
      </c>
      <c r="B382" s="101"/>
      <c r="C382" s="338"/>
      <c r="D382" s="201" t="s">
        <v>232</v>
      </c>
      <c r="E382" s="581">
        <f t="shared" si="226"/>
        <v>33960</v>
      </c>
      <c r="F382" s="581">
        <f>F383</f>
        <v>20960</v>
      </c>
      <c r="G382" s="581">
        <f aca="true" t="shared" si="245" ref="G382:L383">G383</f>
        <v>5000</v>
      </c>
      <c r="H382" s="581">
        <f t="shared" si="245"/>
        <v>4500</v>
      </c>
      <c r="I382" s="581">
        <f t="shared" si="245"/>
        <v>3500</v>
      </c>
      <c r="J382" s="511">
        <f t="shared" si="245"/>
        <v>35759.88</v>
      </c>
      <c r="K382" s="511">
        <f t="shared" si="245"/>
        <v>35658</v>
      </c>
      <c r="L382" s="541">
        <f t="shared" si="245"/>
        <v>35488.2</v>
      </c>
    </row>
    <row r="383" spans="1:12" ht="18" customHeight="1">
      <c r="A383" s="85" t="s">
        <v>233</v>
      </c>
      <c r="B383" s="87"/>
      <c r="C383" s="338"/>
      <c r="D383" s="88" t="s">
        <v>234</v>
      </c>
      <c r="E383" s="580">
        <f t="shared" si="226"/>
        <v>33960</v>
      </c>
      <c r="F383" s="580">
        <f>F384</f>
        <v>20960</v>
      </c>
      <c r="G383" s="580">
        <f t="shared" si="245"/>
        <v>5000</v>
      </c>
      <c r="H383" s="580">
        <f t="shared" si="245"/>
        <v>4500</v>
      </c>
      <c r="I383" s="580">
        <f t="shared" si="245"/>
        <v>3500</v>
      </c>
      <c r="J383" s="466">
        <f t="shared" si="245"/>
        <v>35759.88</v>
      </c>
      <c r="K383" s="466">
        <f t="shared" si="245"/>
        <v>35658</v>
      </c>
      <c r="L383" s="467">
        <f t="shared" si="245"/>
        <v>35488.2</v>
      </c>
    </row>
    <row r="384" spans="1:12" ht="18" customHeight="1">
      <c r="A384" s="85"/>
      <c r="B384" s="101" t="s">
        <v>235</v>
      </c>
      <c r="C384" s="87"/>
      <c r="D384" s="88" t="s">
        <v>236</v>
      </c>
      <c r="E384" s="580">
        <f t="shared" si="226"/>
        <v>33960</v>
      </c>
      <c r="F384" s="580">
        <v>20960</v>
      </c>
      <c r="G384" s="580">
        <v>5000</v>
      </c>
      <c r="H384" s="580">
        <v>4500</v>
      </c>
      <c r="I384" s="589">
        <v>3500</v>
      </c>
      <c r="J384" s="510">
        <f>(E384*5.3/100)+E384</f>
        <v>35759.88</v>
      </c>
      <c r="K384" s="510">
        <f>(E384*5/100)+E384</f>
        <v>35658</v>
      </c>
      <c r="L384" s="573">
        <f>(E384*4.5/100)+E384</f>
        <v>35488.2</v>
      </c>
    </row>
    <row r="385" spans="1:12" ht="18" customHeight="1">
      <c r="A385" s="90" t="s">
        <v>237</v>
      </c>
      <c r="B385" s="361"/>
      <c r="C385" s="86"/>
      <c r="D385" s="88" t="s">
        <v>238</v>
      </c>
      <c r="E385" s="580">
        <f t="shared" si="226"/>
        <v>-247153.02000000002</v>
      </c>
      <c r="F385" s="581">
        <f>F386+F398</f>
        <v>939</v>
      </c>
      <c r="G385" s="581">
        <f aca="true" t="shared" si="246" ref="G385:L385">G386+G398</f>
        <v>-82287.35</v>
      </c>
      <c r="H385" s="581">
        <f t="shared" si="246"/>
        <v>-82672.34</v>
      </c>
      <c r="I385" s="581">
        <f t="shared" si="246"/>
        <v>-83132.33</v>
      </c>
      <c r="J385" s="511">
        <f t="shared" si="246"/>
        <v>23052.276</v>
      </c>
      <c r="K385" s="511">
        <f t="shared" si="246"/>
        <v>22986.6</v>
      </c>
      <c r="L385" s="541">
        <f t="shared" si="246"/>
        <v>22877.14</v>
      </c>
    </row>
    <row r="386" spans="1:12" ht="18" customHeight="1">
      <c r="A386" s="90" t="s">
        <v>239</v>
      </c>
      <c r="B386" s="86"/>
      <c r="C386" s="338"/>
      <c r="D386" s="87" t="s">
        <v>240</v>
      </c>
      <c r="E386" s="580">
        <f t="shared" si="226"/>
        <v>2000</v>
      </c>
      <c r="F386" s="581">
        <f>F387+F396</f>
        <v>610</v>
      </c>
      <c r="G386" s="581">
        <f aca="true" t="shared" si="247" ref="G386:L386">G387+G396</f>
        <v>500</v>
      </c>
      <c r="H386" s="581">
        <f t="shared" si="247"/>
        <v>500</v>
      </c>
      <c r="I386" s="581">
        <f t="shared" si="247"/>
        <v>390</v>
      </c>
      <c r="J386" s="511">
        <f t="shared" si="247"/>
        <v>2095.47</v>
      </c>
      <c r="K386" s="511">
        <f t="shared" si="247"/>
        <v>2089.5</v>
      </c>
      <c r="L386" s="541">
        <f t="shared" si="247"/>
        <v>2079.55</v>
      </c>
    </row>
    <row r="387" spans="1:12" ht="18" customHeight="1">
      <c r="A387" s="90" t="s">
        <v>241</v>
      </c>
      <c r="B387" s="87"/>
      <c r="C387" s="338"/>
      <c r="D387" s="88" t="s">
        <v>242</v>
      </c>
      <c r="E387" s="580">
        <f t="shared" si="226"/>
        <v>1990</v>
      </c>
      <c r="F387" s="580">
        <f>F388+F389+F392+F395</f>
        <v>600</v>
      </c>
      <c r="G387" s="580">
        <f aca="true" t="shared" si="248" ref="G387:L387">G388+G389+G392+G395</f>
        <v>500</v>
      </c>
      <c r="H387" s="580">
        <f t="shared" si="248"/>
        <v>500</v>
      </c>
      <c r="I387" s="580">
        <f t="shared" si="248"/>
        <v>390</v>
      </c>
      <c r="J387" s="466">
        <f t="shared" si="248"/>
        <v>2095.47</v>
      </c>
      <c r="K387" s="466">
        <f t="shared" si="248"/>
        <v>2089.5</v>
      </c>
      <c r="L387" s="467">
        <f t="shared" si="248"/>
        <v>2079.55</v>
      </c>
    </row>
    <row r="388" spans="1:12" ht="18" customHeight="1">
      <c r="A388" s="85"/>
      <c r="B388" s="86" t="s">
        <v>243</v>
      </c>
      <c r="C388" s="355"/>
      <c r="D388" s="88" t="s">
        <v>244</v>
      </c>
      <c r="E388" s="580">
        <f t="shared" si="226"/>
        <v>0</v>
      </c>
      <c r="F388" s="581"/>
      <c r="G388" s="581"/>
      <c r="H388" s="584"/>
      <c r="I388" s="587"/>
      <c r="J388" s="663"/>
      <c r="K388" s="510"/>
      <c r="L388" s="664"/>
    </row>
    <row r="389" spans="1:12" ht="18" customHeight="1">
      <c r="A389" s="85"/>
      <c r="B389" s="86" t="s">
        <v>245</v>
      </c>
      <c r="C389" s="87"/>
      <c r="D389" s="88" t="s">
        <v>246</v>
      </c>
      <c r="E389" s="580">
        <f t="shared" si="226"/>
        <v>1990</v>
      </c>
      <c r="F389" s="581">
        <f>SUM(F390:F391)</f>
        <v>600</v>
      </c>
      <c r="G389" s="581">
        <f aca="true" t="shared" si="249" ref="G389:L389">SUM(G390:G391)</f>
        <v>500</v>
      </c>
      <c r="H389" s="581">
        <f t="shared" si="249"/>
        <v>500</v>
      </c>
      <c r="I389" s="581">
        <f t="shared" si="249"/>
        <v>390</v>
      </c>
      <c r="J389" s="511">
        <f t="shared" si="249"/>
        <v>2095.47</v>
      </c>
      <c r="K389" s="511">
        <f t="shared" si="249"/>
        <v>2089.5</v>
      </c>
      <c r="L389" s="541">
        <f t="shared" si="249"/>
        <v>2079.55</v>
      </c>
    </row>
    <row r="390" spans="1:12" ht="18" customHeight="1">
      <c r="A390" s="85"/>
      <c r="B390" s="86"/>
      <c r="C390" s="87" t="s">
        <v>247</v>
      </c>
      <c r="D390" s="88" t="s">
        <v>248</v>
      </c>
      <c r="E390" s="580">
        <f t="shared" si="226"/>
        <v>0</v>
      </c>
      <c r="F390" s="580"/>
      <c r="G390" s="580"/>
      <c r="H390" s="580"/>
      <c r="I390" s="589"/>
      <c r="J390" s="466"/>
      <c r="K390" s="510"/>
      <c r="L390" s="467"/>
    </row>
    <row r="391" spans="1:12" ht="18" customHeight="1">
      <c r="A391" s="85"/>
      <c r="B391" s="86"/>
      <c r="C391" s="87" t="s">
        <v>249</v>
      </c>
      <c r="D391" s="88" t="s">
        <v>250</v>
      </c>
      <c r="E391" s="580">
        <f t="shared" si="226"/>
        <v>1990</v>
      </c>
      <c r="F391" s="580">
        <v>600</v>
      </c>
      <c r="G391" s="580">
        <v>500</v>
      </c>
      <c r="H391" s="580">
        <v>500</v>
      </c>
      <c r="I391" s="589">
        <v>390</v>
      </c>
      <c r="J391" s="510">
        <f>(E391*5.3/100)+E391</f>
        <v>2095.47</v>
      </c>
      <c r="K391" s="510">
        <f>(E391*5/100)+E391</f>
        <v>2089.5</v>
      </c>
      <c r="L391" s="573">
        <f>(E391*4.5/100)+E391</f>
        <v>2079.55</v>
      </c>
    </row>
    <row r="392" spans="1:12" ht="18" customHeight="1">
      <c r="A392" s="90"/>
      <c r="B392" s="86" t="s">
        <v>251</v>
      </c>
      <c r="C392" s="87"/>
      <c r="D392" s="88" t="s">
        <v>252</v>
      </c>
      <c r="E392" s="580">
        <f t="shared" si="226"/>
        <v>0</v>
      </c>
      <c r="F392" s="580">
        <f>SUM(F393:F394)</f>
        <v>0</v>
      </c>
      <c r="G392" s="580">
        <f aca="true" t="shared" si="250" ref="G392:L392">SUM(G393:G394)</f>
        <v>0</v>
      </c>
      <c r="H392" s="580">
        <f t="shared" si="250"/>
        <v>0</v>
      </c>
      <c r="I392" s="580">
        <f t="shared" si="250"/>
        <v>0</v>
      </c>
      <c r="J392" s="466">
        <f t="shared" si="250"/>
        <v>0</v>
      </c>
      <c r="K392" s="466">
        <f t="shared" si="250"/>
        <v>0</v>
      </c>
      <c r="L392" s="467">
        <f t="shared" si="250"/>
        <v>0</v>
      </c>
    </row>
    <row r="393" spans="1:12" ht="18" customHeight="1">
      <c r="A393" s="90"/>
      <c r="B393" s="86"/>
      <c r="C393" s="87" t="s">
        <v>253</v>
      </c>
      <c r="D393" s="88" t="s">
        <v>254</v>
      </c>
      <c r="E393" s="580">
        <f t="shared" si="226"/>
        <v>0</v>
      </c>
      <c r="F393" s="580"/>
      <c r="G393" s="580"/>
      <c r="H393" s="580"/>
      <c r="I393" s="589"/>
      <c r="J393" s="466"/>
      <c r="K393" s="466"/>
      <c r="L393" s="467"/>
    </row>
    <row r="394" spans="1:12" ht="18.75">
      <c r="A394" s="90"/>
      <c r="B394" s="86"/>
      <c r="C394" s="91" t="s">
        <v>255</v>
      </c>
      <c r="D394" s="88" t="s">
        <v>256</v>
      </c>
      <c r="E394" s="580">
        <f t="shared" si="226"/>
        <v>0</v>
      </c>
      <c r="F394" s="580"/>
      <c r="G394" s="580"/>
      <c r="H394" s="580"/>
      <c r="I394" s="589"/>
      <c r="J394" s="466"/>
      <c r="K394" s="466"/>
      <c r="L394" s="467"/>
    </row>
    <row r="395" spans="1:12" ht="18" customHeight="1">
      <c r="A395" s="90"/>
      <c r="B395" s="86" t="s">
        <v>257</v>
      </c>
      <c r="C395" s="87"/>
      <c r="D395" s="88" t="s">
        <v>258</v>
      </c>
      <c r="E395" s="580">
        <f t="shared" si="226"/>
        <v>0</v>
      </c>
      <c r="F395" s="581"/>
      <c r="G395" s="581"/>
      <c r="H395" s="580"/>
      <c r="I395" s="587"/>
      <c r="J395" s="466"/>
      <c r="K395" s="510"/>
      <c r="L395" s="467"/>
    </row>
    <row r="396" spans="1:12" ht="18" customHeight="1">
      <c r="A396" s="90" t="s">
        <v>259</v>
      </c>
      <c r="B396" s="87"/>
      <c r="C396" s="86"/>
      <c r="D396" s="88" t="s">
        <v>260</v>
      </c>
      <c r="E396" s="580">
        <f t="shared" si="226"/>
        <v>10</v>
      </c>
      <c r="F396" s="580">
        <f>F397</f>
        <v>10</v>
      </c>
      <c r="G396" s="580">
        <f aca="true" t="shared" si="251" ref="G396:L396">G397</f>
        <v>0</v>
      </c>
      <c r="H396" s="580">
        <f t="shared" si="251"/>
        <v>0</v>
      </c>
      <c r="I396" s="580">
        <f t="shared" si="251"/>
        <v>0</v>
      </c>
      <c r="J396" s="466">
        <f t="shared" si="251"/>
        <v>0</v>
      </c>
      <c r="K396" s="466">
        <f t="shared" si="251"/>
        <v>0</v>
      </c>
      <c r="L396" s="467">
        <f t="shared" si="251"/>
        <v>0</v>
      </c>
    </row>
    <row r="397" spans="1:12" ht="18" customHeight="1">
      <c r="A397" s="90"/>
      <c r="B397" s="86" t="s">
        <v>261</v>
      </c>
      <c r="C397" s="87"/>
      <c r="D397" s="88" t="s">
        <v>262</v>
      </c>
      <c r="E397" s="580">
        <f t="shared" si="226"/>
        <v>10</v>
      </c>
      <c r="F397" s="580">
        <v>10</v>
      </c>
      <c r="G397" s="580">
        <v>0</v>
      </c>
      <c r="H397" s="580">
        <v>0</v>
      </c>
      <c r="I397" s="589">
        <v>0</v>
      </c>
      <c r="J397" s="466">
        <v>0</v>
      </c>
      <c r="K397" s="510">
        <v>0</v>
      </c>
      <c r="L397" s="467">
        <v>0</v>
      </c>
    </row>
    <row r="398" spans="1:12" ht="27.75" customHeight="1">
      <c r="A398" s="717" t="s">
        <v>263</v>
      </c>
      <c r="B398" s="718"/>
      <c r="C398" s="718"/>
      <c r="D398" s="88" t="s">
        <v>264</v>
      </c>
      <c r="E398" s="581">
        <f t="shared" si="226"/>
        <v>-249153.02000000002</v>
      </c>
      <c r="F398" s="581">
        <f>F399+F410+F413+F420+F428</f>
        <v>329</v>
      </c>
      <c r="G398" s="581">
        <f aca="true" t="shared" si="252" ref="G398:L398">G399+G410+G413+G420+G428</f>
        <v>-82787.35</v>
      </c>
      <c r="H398" s="581">
        <f t="shared" si="252"/>
        <v>-83172.34</v>
      </c>
      <c r="I398" s="581">
        <f t="shared" si="252"/>
        <v>-83522.33</v>
      </c>
      <c r="J398" s="511">
        <f t="shared" si="252"/>
        <v>20956.806</v>
      </c>
      <c r="K398" s="511">
        <f t="shared" si="252"/>
        <v>20897.1</v>
      </c>
      <c r="L398" s="541">
        <f t="shared" si="252"/>
        <v>20797.59</v>
      </c>
    </row>
    <row r="399" spans="1:12" ht="36.75" customHeight="1">
      <c r="A399" s="719" t="s">
        <v>701</v>
      </c>
      <c r="B399" s="720"/>
      <c r="C399" s="720"/>
      <c r="D399" s="107" t="s">
        <v>266</v>
      </c>
      <c r="E399" s="580">
        <f aca="true" t="shared" si="253" ref="E399:E435">F399+G399+H399+I399</f>
        <v>2021</v>
      </c>
      <c r="F399" s="580">
        <f>SUM(F400:F409)</f>
        <v>556</v>
      </c>
      <c r="G399" s="580">
        <f aca="true" t="shared" si="254" ref="G399:L399">SUM(G400:G409)</f>
        <v>505</v>
      </c>
      <c r="H399" s="580">
        <f t="shared" si="254"/>
        <v>505</v>
      </c>
      <c r="I399" s="580">
        <f t="shared" si="254"/>
        <v>455</v>
      </c>
      <c r="J399" s="466">
        <f t="shared" si="254"/>
        <v>2128.113</v>
      </c>
      <c r="K399" s="466">
        <f t="shared" si="254"/>
        <v>2122.05</v>
      </c>
      <c r="L399" s="467">
        <f t="shared" si="254"/>
        <v>2111.945</v>
      </c>
    </row>
    <row r="400" spans="1:12" ht="18" customHeight="1">
      <c r="A400" s="85"/>
      <c r="B400" s="86" t="s">
        <v>267</v>
      </c>
      <c r="C400" s="87"/>
      <c r="D400" s="107" t="s">
        <v>268</v>
      </c>
      <c r="E400" s="580">
        <f t="shared" si="253"/>
        <v>20</v>
      </c>
      <c r="F400" s="580">
        <v>5</v>
      </c>
      <c r="G400" s="580">
        <v>5</v>
      </c>
      <c r="H400" s="580">
        <v>5</v>
      </c>
      <c r="I400" s="589">
        <v>5</v>
      </c>
      <c r="J400" s="510">
        <f>(E400*5.3/100)+E400</f>
        <v>21.06</v>
      </c>
      <c r="K400" s="510">
        <f>(E400*5/100)+E400</f>
        <v>21</v>
      </c>
      <c r="L400" s="573">
        <f>(E400*4.5/100)+E400</f>
        <v>20.9</v>
      </c>
    </row>
    <row r="401" spans="1:12" ht="18" customHeight="1">
      <c r="A401" s="85"/>
      <c r="B401" s="86" t="s">
        <v>269</v>
      </c>
      <c r="C401" s="87"/>
      <c r="D401" s="107" t="s">
        <v>270</v>
      </c>
      <c r="E401" s="580">
        <f t="shared" si="253"/>
        <v>1000</v>
      </c>
      <c r="F401" s="580">
        <v>300</v>
      </c>
      <c r="G401" s="580">
        <v>250</v>
      </c>
      <c r="H401" s="580">
        <v>250</v>
      </c>
      <c r="I401" s="589">
        <v>200</v>
      </c>
      <c r="J401" s="510">
        <f aca="true" t="shared" si="255" ref="J401:J412">(E401*5.3/100)+E401</f>
        <v>1053</v>
      </c>
      <c r="K401" s="510">
        <f aca="true" t="shared" si="256" ref="K401:K412">(E401*5/100)+E401</f>
        <v>1050</v>
      </c>
      <c r="L401" s="573">
        <f aca="true" t="shared" si="257" ref="L401:L412">(E401*4.5/100)+E401</f>
        <v>1045</v>
      </c>
    </row>
    <row r="402" spans="1:12" ht="18" customHeight="1">
      <c r="A402" s="85"/>
      <c r="B402" s="86" t="s">
        <v>271</v>
      </c>
      <c r="C402" s="87"/>
      <c r="D402" s="107" t="s">
        <v>272</v>
      </c>
      <c r="E402" s="580">
        <f t="shared" si="253"/>
        <v>0</v>
      </c>
      <c r="F402" s="580"/>
      <c r="G402" s="580"/>
      <c r="H402" s="580"/>
      <c r="I402" s="589"/>
      <c r="J402" s="510">
        <f t="shared" si="255"/>
        <v>0</v>
      </c>
      <c r="K402" s="510">
        <f t="shared" si="256"/>
        <v>0</v>
      </c>
      <c r="L402" s="573">
        <f t="shared" si="257"/>
        <v>0</v>
      </c>
    </row>
    <row r="403" spans="1:12" ht="18" customHeight="1">
      <c r="A403" s="85"/>
      <c r="B403" s="86" t="s">
        <v>273</v>
      </c>
      <c r="C403" s="87"/>
      <c r="D403" s="107" t="s">
        <v>274</v>
      </c>
      <c r="E403" s="580">
        <f t="shared" si="253"/>
        <v>1000</v>
      </c>
      <c r="F403" s="580">
        <v>250</v>
      </c>
      <c r="G403" s="580">
        <v>250</v>
      </c>
      <c r="H403" s="580">
        <v>250</v>
      </c>
      <c r="I403" s="589">
        <v>250</v>
      </c>
      <c r="J403" s="510">
        <f t="shared" si="255"/>
        <v>1053</v>
      </c>
      <c r="K403" s="510">
        <f t="shared" si="256"/>
        <v>1050</v>
      </c>
      <c r="L403" s="573">
        <f t="shared" si="257"/>
        <v>1045</v>
      </c>
    </row>
    <row r="404" spans="1:12" ht="18" customHeight="1">
      <c r="A404" s="362"/>
      <c r="B404" s="86" t="s">
        <v>275</v>
      </c>
      <c r="C404" s="87"/>
      <c r="D404" s="107" t="s">
        <v>276</v>
      </c>
      <c r="E404" s="580">
        <f t="shared" si="253"/>
        <v>0</v>
      </c>
      <c r="F404" s="581"/>
      <c r="G404" s="581"/>
      <c r="H404" s="584"/>
      <c r="I404" s="587"/>
      <c r="J404" s="510">
        <f t="shared" si="255"/>
        <v>0</v>
      </c>
      <c r="K404" s="510">
        <f t="shared" si="256"/>
        <v>0</v>
      </c>
      <c r="L404" s="573">
        <f t="shared" si="257"/>
        <v>0</v>
      </c>
    </row>
    <row r="405" spans="1:12" ht="18" customHeight="1">
      <c r="A405" s="362"/>
      <c r="B405" s="119" t="s">
        <v>277</v>
      </c>
      <c r="C405" s="363"/>
      <c r="D405" s="133" t="s">
        <v>278</v>
      </c>
      <c r="E405" s="580">
        <f t="shared" si="253"/>
        <v>0</v>
      </c>
      <c r="F405" s="580"/>
      <c r="G405" s="580"/>
      <c r="H405" s="580"/>
      <c r="I405" s="589"/>
      <c r="J405" s="510">
        <f t="shared" si="255"/>
        <v>0</v>
      </c>
      <c r="K405" s="510">
        <f t="shared" si="256"/>
        <v>0</v>
      </c>
      <c r="L405" s="573">
        <f t="shared" si="257"/>
        <v>0</v>
      </c>
    </row>
    <row r="406" spans="1:12" ht="27.75" customHeight="1">
      <c r="A406" s="364"/>
      <c r="B406" s="721" t="s">
        <v>279</v>
      </c>
      <c r="C406" s="721"/>
      <c r="D406" s="107" t="s">
        <v>280</v>
      </c>
      <c r="E406" s="580">
        <f t="shared" si="253"/>
        <v>0</v>
      </c>
      <c r="F406" s="581"/>
      <c r="G406" s="581"/>
      <c r="H406" s="580"/>
      <c r="I406" s="587"/>
      <c r="J406" s="510">
        <f t="shared" si="255"/>
        <v>0</v>
      </c>
      <c r="K406" s="510">
        <f t="shared" si="256"/>
        <v>0</v>
      </c>
      <c r="L406" s="573">
        <f t="shared" si="257"/>
        <v>0</v>
      </c>
    </row>
    <row r="407" spans="1:12" ht="18" customHeight="1">
      <c r="A407" s="364"/>
      <c r="B407" s="86" t="s">
        <v>281</v>
      </c>
      <c r="C407" s="87"/>
      <c r="D407" s="107" t="s">
        <v>282</v>
      </c>
      <c r="E407" s="580">
        <f t="shared" si="253"/>
        <v>1</v>
      </c>
      <c r="F407" s="580">
        <v>1</v>
      </c>
      <c r="G407" s="580">
        <v>0</v>
      </c>
      <c r="H407" s="580">
        <v>0</v>
      </c>
      <c r="I407" s="589">
        <v>0</v>
      </c>
      <c r="J407" s="510">
        <f t="shared" si="255"/>
        <v>1.053</v>
      </c>
      <c r="K407" s="510">
        <f t="shared" si="256"/>
        <v>1.05</v>
      </c>
      <c r="L407" s="573">
        <f t="shared" si="257"/>
        <v>1.045</v>
      </c>
    </row>
    <row r="408" spans="1:14" ht="18" customHeight="1">
      <c r="A408" s="364"/>
      <c r="B408" s="86" t="s">
        <v>283</v>
      </c>
      <c r="C408" s="87"/>
      <c r="D408" s="107" t="s">
        <v>284</v>
      </c>
      <c r="E408" s="580">
        <f t="shared" si="253"/>
        <v>0</v>
      </c>
      <c r="F408" s="580"/>
      <c r="G408" s="580"/>
      <c r="H408" s="580"/>
      <c r="I408" s="589"/>
      <c r="J408" s="510">
        <f t="shared" si="255"/>
        <v>0</v>
      </c>
      <c r="K408" s="510">
        <f t="shared" si="256"/>
        <v>0</v>
      </c>
      <c r="L408" s="573">
        <f t="shared" si="257"/>
        <v>0</v>
      </c>
      <c r="M408" s="184"/>
      <c r="N408" s="346"/>
    </row>
    <row r="409" spans="1:12" ht="18" customHeight="1">
      <c r="A409" s="362"/>
      <c r="B409" s="86" t="s">
        <v>285</v>
      </c>
      <c r="C409" s="87"/>
      <c r="D409" s="107" t="s">
        <v>286</v>
      </c>
      <c r="E409" s="580">
        <f t="shared" si="253"/>
        <v>0</v>
      </c>
      <c r="F409" s="581"/>
      <c r="G409" s="581"/>
      <c r="H409" s="580"/>
      <c r="I409" s="587"/>
      <c r="J409" s="510">
        <f t="shared" si="255"/>
        <v>0</v>
      </c>
      <c r="K409" s="510">
        <f t="shared" si="256"/>
        <v>0</v>
      </c>
      <c r="L409" s="573">
        <f t="shared" si="257"/>
        <v>0</v>
      </c>
    </row>
    <row r="410" spans="1:12" ht="18.75">
      <c r="A410" s="731" t="s">
        <v>702</v>
      </c>
      <c r="B410" s="732"/>
      <c r="C410" s="732"/>
      <c r="D410" s="107" t="s">
        <v>288</v>
      </c>
      <c r="E410" s="580">
        <f>F410+G410+H410+I410</f>
        <v>70</v>
      </c>
      <c r="F410" s="580">
        <f>F411+F412</f>
        <v>20</v>
      </c>
      <c r="G410" s="580">
        <f>G411+G412</f>
        <v>20</v>
      </c>
      <c r="H410" s="580">
        <f>H411+H412</f>
        <v>15</v>
      </c>
      <c r="I410" s="580">
        <f>I411+I412</f>
        <v>15</v>
      </c>
      <c r="J410" s="510">
        <f t="shared" si="255"/>
        <v>73.71</v>
      </c>
      <c r="K410" s="510">
        <f t="shared" si="256"/>
        <v>73.5</v>
      </c>
      <c r="L410" s="573">
        <f t="shared" si="257"/>
        <v>73.15</v>
      </c>
    </row>
    <row r="411" spans="1:12" ht="18" customHeight="1">
      <c r="A411" s="85"/>
      <c r="B411" s="101" t="s">
        <v>289</v>
      </c>
      <c r="C411" s="87"/>
      <c r="D411" s="107" t="s">
        <v>290</v>
      </c>
      <c r="E411" s="580">
        <f t="shared" si="253"/>
        <v>30</v>
      </c>
      <c r="F411" s="580">
        <v>10</v>
      </c>
      <c r="G411" s="580">
        <v>10</v>
      </c>
      <c r="H411" s="580">
        <v>5</v>
      </c>
      <c r="I411" s="589">
        <v>5</v>
      </c>
      <c r="J411" s="510">
        <f t="shared" si="255"/>
        <v>31.59</v>
      </c>
      <c r="K411" s="510">
        <f t="shared" si="256"/>
        <v>31.5</v>
      </c>
      <c r="L411" s="573">
        <f t="shared" si="257"/>
        <v>31.35</v>
      </c>
    </row>
    <row r="412" spans="1:12" ht="18" customHeight="1">
      <c r="A412" s="362"/>
      <c r="B412" s="86" t="s">
        <v>291</v>
      </c>
      <c r="C412" s="87"/>
      <c r="D412" s="107" t="s">
        <v>292</v>
      </c>
      <c r="E412" s="580">
        <f t="shared" si="253"/>
        <v>40</v>
      </c>
      <c r="F412" s="580">
        <v>10</v>
      </c>
      <c r="G412" s="580">
        <v>10</v>
      </c>
      <c r="H412" s="580">
        <v>10</v>
      </c>
      <c r="I412" s="589">
        <v>10</v>
      </c>
      <c r="J412" s="510">
        <f t="shared" si="255"/>
        <v>42.12</v>
      </c>
      <c r="K412" s="510">
        <f t="shared" si="256"/>
        <v>42</v>
      </c>
      <c r="L412" s="573">
        <f t="shared" si="257"/>
        <v>41.8</v>
      </c>
    </row>
    <row r="413" spans="1:12" ht="18" customHeight="1">
      <c r="A413" s="85" t="s">
        <v>293</v>
      </c>
      <c r="B413" s="87"/>
      <c r="C413" s="86"/>
      <c r="D413" s="107" t="s">
        <v>294</v>
      </c>
      <c r="E413" s="580">
        <f t="shared" si="253"/>
        <v>15101</v>
      </c>
      <c r="F413" s="580">
        <f>F414+F416+F417+F419</f>
        <v>5026</v>
      </c>
      <c r="G413" s="580">
        <f aca="true" t="shared" si="258" ref="G413:L413">G414+G416+G417+G419</f>
        <v>3525</v>
      </c>
      <c r="H413" s="580">
        <f t="shared" si="258"/>
        <v>3525</v>
      </c>
      <c r="I413" s="580">
        <f t="shared" si="258"/>
        <v>3025</v>
      </c>
      <c r="J413" s="466">
        <f t="shared" si="258"/>
        <v>15901.353</v>
      </c>
      <c r="K413" s="466">
        <f t="shared" si="258"/>
        <v>15856.05</v>
      </c>
      <c r="L413" s="467">
        <f t="shared" si="258"/>
        <v>15780.545</v>
      </c>
    </row>
    <row r="414" spans="1:12" ht="28.5" customHeight="1">
      <c r="A414" s="85"/>
      <c r="B414" s="721" t="s">
        <v>295</v>
      </c>
      <c r="C414" s="721"/>
      <c r="D414" s="107" t="s">
        <v>296</v>
      </c>
      <c r="E414" s="580">
        <f t="shared" si="253"/>
        <v>15000</v>
      </c>
      <c r="F414" s="580">
        <f>F415</f>
        <v>5000</v>
      </c>
      <c r="G414" s="580">
        <f aca="true" t="shared" si="259" ref="G414:L414">G415</f>
        <v>3500</v>
      </c>
      <c r="H414" s="580">
        <f t="shared" si="259"/>
        <v>3500</v>
      </c>
      <c r="I414" s="580">
        <f t="shared" si="259"/>
        <v>3000</v>
      </c>
      <c r="J414" s="466">
        <f t="shared" si="259"/>
        <v>15795</v>
      </c>
      <c r="K414" s="466">
        <f t="shared" si="259"/>
        <v>15750</v>
      </c>
      <c r="L414" s="467">
        <f t="shared" si="259"/>
        <v>15675</v>
      </c>
    </row>
    <row r="415" spans="1:12" ht="26.25" customHeight="1">
      <c r="A415" s="85"/>
      <c r="B415" s="86"/>
      <c r="C415" s="91" t="s">
        <v>297</v>
      </c>
      <c r="D415" s="107" t="s">
        <v>298</v>
      </c>
      <c r="E415" s="580">
        <f t="shared" si="253"/>
        <v>15000</v>
      </c>
      <c r="F415" s="580">
        <v>5000</v>
      </c>
      <c r="G415" s="580">
        <v>3500</v>
      </c>
      <c r="H415" s="580">
        <v>3500</v>
      </c>
      <c r="I415" s="589">
        <v>3000</v>
      </c>
      <c r="J415" s="510">
        <f>(E415*5.3/100)+E415</f>
        <v>15795</v>
      </c>
      <c r="K415" s="510">
        <f>(E415*5/100)+E415</f>
        <v>15750</v>
      </c>
      <c r="L415" s="573">
        <f>(E415*4.5/100)+E415</f>
        <v>15675</v>
      </c>
    </row>
    <row r="416" spans="1:12" ht="24.75" customHeight="1">
      <c r="A416" s="85"/>
      <c r="B416" s="722" t="s">
        <v>299</v>
      </c>
      <c r="C416" s="722"/>
      <c r="D416" s="107" t="s">
        <v>300</v>
      </c>
      <c r="E416" s="580">
        <f t="shared" si="253"/>
        <v>1</v>
      </c>
      <c r="F416" s="580">
        <v>1</v>
      </c>
      <c r="G416" s="580">
        <v>0</v>
      </c>
      <c r="H416" s="580">
        <v>0</v>
      </c>
      <c r="I416" s="589">
        <v>0</v>
      </c>
      <c r="J416" s="510">
        <f>(E416*5.3/100)+E416</f>
        <v>1.053</v>
      </c>
      <c r="K416" s="510">
        <f>(E416*5/100)+E416</f>
        <v>1.05</v>
      </c>
      <c r="L416" s="573">
        <f>(E416*4.5/100)+E416</f>
        <v>1.045</v>
      </c>
    </row>
    <row r="417" spans="1:12" ht="42" customHeight="1">
      <c r="A417" s="85"/>
      <c r="B417" s="722" t="s">
        <v>301</v>
      </c>
      <c r="C417" s="722"/>
      <c r="D417" s="107" t="s">
        <v>302</v>
      </c>
      <c r="E417" s="580">
        <f t="shared" si="253"/>
        <v>0</v>
      </c>
      <c r="F417" s="580">
        <f>F418</f>
        <v>0</v>
      </c>
      <c r="G417" s="580">
        <f>G418</f>
        <v>0</v>
      </c>
      <c r="H417" s="580">
        <f>H418</f>
        <v>0</v>
      </c>
      <c r="I417" s="580">
        <f>I418</f>
        <v>0</v>
      </c>
      <c r="J417" s="510">
        <f>(E417*5.3/100)+E417</f>
        <v>0</v>
      </c>
      <c r="K417" s="510">
        <f>(E417*5/100)+E417</f>
        <v>0</v>
      </c>
      <c r="L417" s="573">
        <f>(E417*4.5/100)+E417</f>
        <v>0</v>
      </c>
    </row>
    <row r="418" spans="1:12" ht="45" customHeight="1">
      <c r="A418" s="85"/>
      <c r="B418" s="86"/>
      <c r="C418" s="91" t="s">
        <v>303</v>
      </c>
      <c r="D418" s="107" t="s">
        <v>304</v>
      </c>
      <c r="E418" s="580">
        <f t="shared" si="253"/>
        <v>0</v>
      </c>
      <c r="F418" s="580"/>
      <c r="G418" s="580"/>
      <c r="H418" s="580"/>
      <c r="I418" s="589"/>
      <c r="J418" s="510">
        <f>(E418*5.3/100)+E418</f>
        <v>0</v>
      </c>
      <c r="K418" s="510">
        <f>(E418*5/100)+E418</f>
        <v>0</v>
      </c>
      <c r="L418" s="573">
        <f>(E418*4.5/100)+E418</f>
        <v>0</v>
      </c>
    </row>
    <row r="419" spans="1:12" ht="18" customHeight="1">
      <c r="A419" s="85"/>
      <c r="B419" s="86" t="s">
        <v>305</v>
      </c>
      <c r="C419" s="87"/>
      <c r="D419" s="107" t="s">
        <v>306</v>
      </c>
      <c r="E419" s="580">
        <f t="shared" si="253"/>
        <v>100</v>
      </c>
      <c r="F419" s="580">
        <v>25</v>
      </c>
      <c r="G419" s="580">
        <v>25</v>
      </c>
      <c r="H419" s="584">
        <v>25</v>
      </c>
      <c r="I419" s="589">
        <v>25</v>
      </c>
      <c r="J419" s="510">
        <f>(E419*5.3/100)+E419</f>
        <v>105.3</v>
      </c>
      <c r="K419" s="510">
        <f>(E419*5/100)+E419</f>
        <v>105</v>
      </c>
      <c r="L419" s="573">
        <f>(E419*4.5/100)+E419</f>
        <v>104.5</v>
      </c>
    </row>
    <row r="420" spans="1:12" ht="24.75" customHeight="1">
      <c r="A420" s="733" t="s">
        <v>703</v>
      </c>
      <c r="B420" s="734"/>
      <c r="C420" s="734"/>
      <c r="D420" s="107" t="s">
        <v>308</v>
      </c>
      <c r="E420" s="580">
        <f t="shared" si="253"/>
        <v>2710</v>
      </c>
      <c r="F420" s="580">
        <f>F421+F423+F424+F425+F426+F427</f>
        <v>805</v>
      </c>
      <c r="G420" s="580">
        <f aca="true" t="shared" si="260" ref="G420:L420">G421+G423+G424+G425+G426+G427</f>
        <v>835</v>
      </c>
      <c r="H420" s="580">
        <f t="shared" si="260"/>
        <v>435</v>
      </c>
      <c r="I420" s="580">
        <f t="shared" si="260"/>
        <v>635</v>
      </c>
      <c r="J420" s="466">
        <f t="shared" si="260"/>
        <v>2853.63</v>
      </c>
      <c r="K420" s="466">
        <f t="shared" si="260"/>
        <v>2845.5</v>
      </c>
      <c r="L420" s="467">
        <f t="shared" si="260"/>
        <v>2831.95</v>
      </c>
    </row>
    <row r="421" spans="1:12" ht="18" customHeight="1">
      <c r="A421" s="85"/>
      <c r="B421" s="87" t="s">
        <v>309</v>
      </c>
      <c r="C421" s="86"/>
      <c r="D421" s="107" t="s">
        <v>310</v>
      </c>
      <c r="E421" s="580">
        <f t="shared" si="253"/>
        <v>50</v>
      </c>
      <c r="F421" s="580">
        <f>F422</f>
        <v>20</v>
      </c>
      <c r="G421" s="580">
        <f aca="true" t="shared" si="261" ref="G421:L421">G422</f>
        <v>10</v>
      </c>
      <c r="H421" s="580">
        <f t="shared" si="261"/>
        <v>10</v>
      </c>
      <c r="I421" s="580">
        <f t="shared" si="261"/>
        <v>10</v>
      </c>
      <c r="J421" s="466">
        <f t="shared" si="261"/>
        <v>52.65</v>
      </c>
      <c r="K421" s="466">
        <f t="shared" si="261"/>
        <v>52.5</v>
      </c>
      <c r="L421" s="467">
        <f t="shared" si="261"/>
        <v>52.25</v>
      </c>
    </row>
    <row r="422" spans="1:12" ht="29.25" customHeight="1">
      <c r="A422" s="85"/>
      <c r="B422" s="87"/>
      <c r="C422" s="86" t="s">
        <v>311</v>
      </c>
      <c r="D422" s="107" t="s">
        <v>312</v>
      </c>
      <c r="E422" s="580">
        <f t="shared" si="253"/>
        <v>50</v>
      </c>
      <c r="F422" s="580">
        <v>20</v>
      </c>
      <c r="G422" s="580">
        <v>10</v>
      </c>
      <c r="H422" s="580">
        <v>10</v>
      </c>
      <c r="I422" s="589">
        <v>10</v>
      </c>
      <c r="J422" s="510">
        <f aca="true" t="shared" si="262" ref="J422:J427">(E422*5.3/100)+E422</f>
        <v>52.65</v>
      </c>
      <c r="K422" s="510">
        <f aca="true" t="shared" si="263" ref="K422:K427">(E422*5/100)+E422</f>
        <v>52.5</v>
      </c>
      <c r="L422" s="573">
        <f aca="true" t="shared" si="264" ref="L422:L427">(E422*4.5/100)+E422</f>
        <v>52.25</v>
      </c>
    </row>
    <row r="423" spans="1:12" ht="18" customHeight="1">
      <c r="A423" s="85"/>
      <c r="B423" s="86" t="s">
        <v>313</v>
      </c>
      <c r="C423" s="87"/>
      <c r="D423" s="107" t="s">
        <v>314</v>
      </c>
      <c r="E423" s="580">
        <f t="shared" si="253"/>
        <v>0</v>
      </c>
      <c r="F423" s="581"/>
      <c r="G423" s="581"/>
      <c r="H423" s="580"/>
      <c r="I423" s="587"/>
      <c r="J423" s="510">
        <f t="shared" si="262"/>
        <v>0</v>
      </c>
      <c r="K423" s="510">
        <f t="shared" si="263"/>
        <v>0</v>
      </c>
      <c r="L423" s="573">
        <f t="shared" si="264"/>
        <v>0</v>
      </c>
    </row>
    <row r="424" spans="1:12" ht="18.75">
      <c r="A424" s="85"/>
      <c r="B424" s="735" t="s">
        <v>315</v>
      </c>
      <c r="C424" s="735"/>
      <c r="D424" s="366" t="s">
        <v>316</v>
      </c>
      <c r="E424" s="580">
        <f t="shared" si="253"/>
        <v>10</v>
      </c>
      <c r="F424" s="580">
        <v>10</v>
      </c>
      <c r="G424" s="580">
        <v>0</v>
      </c>
      <c r="H424" s="580">
        <v>0</v>
      </c>
      <c r="I424" s="589">
        <v>0</v>
      </c>
      <c r="J424" s="510">
        <f t="shared" si="262"/>
        <v>10.53</v>
      </c>
      <c r="K424" s="510">
        <f t="shared" si="263"/>
        <v>10.5</v>
      </c>
      <c r="L424" s="573">
        <f t="shared" si="264"/>
        <v>10.45</v>
      </c>
    </row>
    <row r="425" spans="1:12" ht="18" customHeight="1">
      <c r="A425" s="85"/>
      <c r="B425" s="735" t="s">
        <v>319</v>
      </c>
      <c r="C425" s="735"/>
      <c r="D425" s="359" t="s">
        <v>320</v>
      </c>
      <c r="E425" s="580">
        <f t="shared" si="253"/>
        <v>0</v>
      </c>
      <c r="F425" s="581"/>
      <c r="G425" s="581"/>
      <c r="H425" s="580"/>
      <c r="I425" s="587"/>
      <c r="J425" s="510">
        <f t="shared" si="262"/>
        <v>0</v>
      </c>
      <c r="K425" s="510">
        <f t="shared" si="263"/>
        <v>0</v>
      </c>
      <c r="L425" s="573">
        <f t="shared" si="264"/>
        <v>0</v>
      </c>
    </row>
    <row r="426" spans="1:12" ht="27.75" customHeight="1">
      <c r="A426" s="85"/>
      <c r="B426" s="736" t="s">
        <v>321</v>
      </c>
      <c r="C426" s="736"/>
      <c r="D426" s="359" t="s">
        <v>322</v>
      </c>
      <c r="E426" s="580">
        <f t="shared" si="253"/>
        <v>150</v>
      </c>
      <c r="F426" s="580">
        <v>75</v>
      </c>
      <c r="G426" s="580">
        <v>25</v>
      </c>
      <c r="H426" s="580">
        <v>25</v>
      </c>
      <c r="I426" s="589">
        <v>25</v>
      </c>
      <c r="J426" s="510">
        <f t="shared" si="262"/>
        <v>157.95</v>
      </c>
      <c r="K426" s="510">
        <f t="shared" si="263"/>
        <v>157.5</v>
      </c>
      <c r="L426" s="573">
        <f t="shared" si="264"/>
        <v>156.75</v>
      </c>
    </row>
    <row r="427" spans="1:12" ht="18.75">
      <c r="A427" s="85"/>
      <c r="B427" s="86" t="s">
        <v>331</v>
      </c>
      <c r="C427" s="87"/>
      <c r="D427" s="107" t="s">
        <v>332</v>
      </c>
      <c r="E427" s="580">
        <f t="shared" si="253"/>
        <v>2500</v>
      </c>
      <c r="F427" s="580">
        <v>700</v>
      </c>
      <c r="G427" s="580">
        <v>800</v>
      </c>
      <c r="H427" s="580">
        <v>400</v>
      </c>
      <c r="I427" s="589">
        <v>600</v>
      </c>
      <c r="J427" s="510">
        <f t="shared" si="262"/>
        <v>2632.5</v>
      </c>
      <c r="K427" s="510">
        <f t="shared" si="263"/>
        <v>2625</v>
      </c>
      <c r="L427" s="573">
        <f t="shared" si="264"/>
        <v>2612.5</v>
      </c>
    </row>
    <row r="428" spans="1:12" ht="26.25" customHeight="1">
      <c r="A428" s="731" t="s">
        <v>704</v>
      </c>
      <c r="B428" s="732"/>
      <c r="C428" s="732"/>
      <c r="D428" s="107" t="s">
        <v>334</v>
      </c>
      <c r="E428" s="580">
        <f t="shared" si="253"/>
        <v>-269055.02</v>
      </c>
      <c r="F428" s="580">
        <f>F429+F430+F431</f>
        <v>-6078</v>
      </c>
      <c r="G428" s="580">
        <f aca="true" t="shared" si="265" ref="G428:L428">G429+G430+G431</f>
        <v>-87672.35</v>
      </c>
      <c r="H428" s="580">
        <f t="shared" si="265"/>
        <v>-87652.34</v>
      </c>
      <c r="I428" s="580">
        <f t="shared" si="265"/>
        <v>-87652.33</v>
      </c>
      <c r="J428" s="466">
        <f t="shared" si="265"/>
        <v>0</v>
      </c>
      <c r="K428" s="466">
        <f t="shared" si="265"/>
        <v>0</v>
      </c>
      <c r="L428" s="467">
        <f t="shared" si="265"/>
        <v>0</v>
      </c>
    </row>
    <row r="429" spans="1:12" ht="29.25" customHeight="1">
      <c r="A429" s="85"/>
      <c r="B429" s="86" t="s">
        <v>705</v>
      </c>
      <c r="C429" s="87"/>
      <c r="D429" s="107" t="s">
        <v>336</v>
      </c>
      <c r="E429" s="580">
        <f t="shared" si="253"/>
        <v>0</v>
      </c>
      <c r="F429" s="580"/>
      <c r="G429" s="580"/>
      <c r="H429" s="580"/>
      <c r="I429" s="589"/>
      <c r="J429" s="466"/>
      <c r="K429" s="466"/>
      <c r="L429" s="467"/>
    </row>
    <row r="430" spans="1:12" ht="38.25" customHeight="1">
      <c r="A430" s="225"/>
      <c r="B430" s="762" t="s">
        <v>337</v>
      </c>
      <c r="C430" s="762"/>
      <c r="D430" s="107" t="s">
        <v>338</v>
      </c>
      <c r="E430" s="580">
        <f t="shared" si="253"/>
        <v>-269055.02</v>
      </c>
      <c r="F430" s="580">
        <v>-6078</v>
      </c>
      <c r="G430" s="580">
        <v>-87672.35</v>
      </c>
      <c r="H430" s="580">
        <v>-87652.34</v>
      </c>
      <c r="I430" s="589">
        <v>-87652.33</v>
      </c>
      <c r="J430" s="466">
        <v>0</v>
      </c>
      <c r="K430" s="510">
        <v>0</v>
      </c>
      <c r="L430" s="467">
        <v>0</v>
      </c>
    </row>
    <row r="431" spans="1:12" ht="18.75">
      <c r="A431" s="85"/>
      <c r="B431" s="86" t="s">
        <v>343</v>
      </c>
      <c r="C431" s="87"/>
      <c r="D431" s="107" t="s">
        <v>344</v>
      </c>
      <c r="E431" s="580">
        <f t="shared" si="253"/>
        <v>0</v>
      </c>
      <c r="F431" s="581"/>
      <c r="G431" s="581"/>
      <c r="H431" s="580"/>
      <c r="I431" s="587"/>
      <c r="J431" s="466"/>
      <c r="K431" s="510"/>
      <c r="L431" s="467"/>
    </row>
    <row r="432" spans="1:12" ht="21" customHeight="1">
      <c r="A432" s="85" t="s">
        <v>359</v>
      </c>
      <c r="B432" s="101"/>
      <c r="C432" s="102"/>
      <c r="D432" s="107" t="s">
        <v>360</v>
      </c>
      <c r="E432" s="580">
        <f t="shared" si="253"/>
        <v>0</v>
      </c>
      <c r="F432" s="580">
        <f>F433+F440</f>
        <v>0</v>
      </c>
      <c r="G432" s="580">
        <f aca="true" t="shared" si="266" ref="G432:L432">G433+G440</f>
        <v>0</v>
      </c>
      <c r="H432" s="580">
        <f t="shared" si="266"/>
        <v>0</v>
      </c>
      <c r="I432" s="580">
        <f t="shared" si="266"/>
        <v>0</v>
      </c>
      <c r="J432" s="466">
        <f t="shared" si="266"/>
        <v>0</v>
      </c>
      <c r="K432" s="466">
        <f t="shared" si="266"/>
        <v>0</v>
      </c>
      <c r="L432" s="467">
        <f t="shared" si="266"/>
        <v>0</v>
      </c>
    </row>
    <row r="433" spans="1:12" ht="47.25" customHeight="1">
      <c r="A433" s="733" t="s">
        <v>706</v>
      </c>
      <c r="B433" s="734"/>
      <c r="C433" s="734"/>
      <c r="D433" s="107" t="s">
        <v>362</v>
      </c>
      <c r="E433" s="580">
        <f t="shared" si="253"/>
        <v>0</v>
      </c>
      <c r="F433" s="580">
        <f>F434+F435+F436+F437+F438+F439</f>
        <v>0</v>
      </c>
      <c r="G433" s="580">
        <f aca="true" t="shared" si="267" ref="G433:L433">G434+G435+G436+G437+G438+G439</f>
        <v>0</v>
      </c>
      <c r="H433" s="580">
        <f t="shared" si="267"/>
        <v>0</v>
      </c>
      <c r="I433" s="580">
        <f t="shared" si="267"/>
        <v>0</v>
      </c>
      <c r="J433" s="466">
        <f t="shared" si="267"/>
        <v>0</v>
      </c>
      <c r="K433" s="466">
        <f t="shared" si="267"/>
        <v>0</v>
      </c>
      <c r="L433" s="467">
        <f t="shared" si="267"/>
        <v>0</v>
      </c>
    </row>
    <row r="434" spans="1:12" ht="36" customHeight="1">
      <c r="A434" s="85"/>
      <c r="B434" s="722" t="s">
        <v>363</v>
      </c>
      <c r="C434" s="722"/>
      <c r="D434" s="107" t="s">
        <v>364</v>
      </c>
      <c r="E434" s="580">
        <f t="shared" si="253"/>
        <v>0</v>
      </c>
      <c r="F434" s="580"/>
      <c r="G434" s="580"/>
      <c r="H434" s="580"/>
      <c r="I434" s="589"/>
      <c r="J434" s="466"/>
      <c r="K434" s="510"/>
      <c r="L434" s="467"/>
    </row>
    <row r="435" spans="1:12" ht="18" customHeight="1">
      <c r="A435" s="85"/>
      <c r="B435" s="86" t="s">
        <v>365</v>
      </c>
      <c r="C435" s="87"/>
      <c r="D435" s="107" t="s">
        <v>366</v>
      </c>
      <c r="E435" s="580">
        <f t="shared" si="253"/>
        <v>0</v>
      </c>
      <c r="F435" s="580"/>
      <c r="G435" s="580"/>
      <c r="H435" s="580"/>
      <c r="I435" s="589"/>
      <c r="J435" s="466"/>
      <c r="K435" s="510"/>
      <c r="L435" s="467"/>
    </row>
    <row r="436" spans="1:12" ht="18" customHeight="1">
      <c r="A436" s="85"/>
      <c r="B436" s="86" t="s">
        <v>707</v>
      </c>
      <c r="C436" s="87"/>
      <c r="D436" s="107" t="s">
        <v>367</v>
      </c>
      <c r="E436" s="580" t="s">
        <v>181</v>
      </c>
      <c r="F436" s="580"/>
      <c r="G436" s="580"/>
      <c r="H436" s="580"/>
      <c r="I436" s="589"/>
      <c r="J436" s="466"/>
      <c r="K436" s="466"/>
      <c r="L436" s="467"/>
    </row>
    <row r="437" spans="1:12" ht="27" customHeight="1">
      <c r="A437" s="85"/>
      <c r="B437" s="722" t="s">
        <v>368</v>
      </c>
      <c r="C437" s="722"/>
      <c r="D437" s="107" t="s">
        <v>369</v>
      </c>
      <c r="E437" s="580" t="s">
        <v>181</v>
      </c>
      <c r="F437" s="580"/>
      <c r="G437" s="580"/>
      <c r="H437" s="580"/>
      <c r="I437" s="589"/>
      <c r="J437" s="466"/>
      <c r="K437" s="466"/>
      <c r="L437" s="467"/>
    </row>
    <row r="438" spans="1:12" ht="29.25" customHeight="1">
      <c r="A438" s="85"/>
      <c r="B438" s="722" t="s">
        <v>376</v>
      </c>
      <c r="C438" s="722"/>
      <c r="D438" s="107" t="s">
        <v>377</v>
      </c>
      <c r="E438" s="580" t="s">
        <v>181</v>
      </c>
      <c r="F438" s="580"/>
      <c r="G438" s="580"/>
      <c r="H438" s="580"/>
      <c r="I438" s="589"/>
      <c r="J438" s="466"/>
      <c r="K438" s="466"/>
      <c r="L438" s="467"/>
    </row>
    <row r="439" spans="1:12" ht="18" customHeight="1">
      <c r="A439" s="85"/>
      <c r="B439" s="86" t="s">
        <v>378</v>
      </c>
      <c r="C439" s="87"/>
      <c r="D439" s="107" t="s">
        <v>379</v>
      </c>
      <c r="E439" s="580">
        <f>F439+G439+H439+I439</f>
        <v>0</v>
      </c>
      <c r="F439" s="580"/>
      <c r="G439" s="580"/>
      <c r="H439" s="580"/>
      <c r="I439" s="589"/>
      <c r="J439" s="466"/>
      <c r="K439" s="510"/>
      <c r="L439" s="467"/>
    </row>
    <row r="440" spans="1:12" ht="18.75">
      <c r="A440" s="85" t="s">
        <v>708</v>
      </c>
      <c r="B440" s="86"/>
      <c r="C440" s="87"/>
      <c r="D440" s="107">
        <v>41.02</v>
      </c>
      <c r="E440" s="580">
        <f>F440+G440+H440+I440</f>
        <v>0</v>
      </c>
      <c r="F440" s="580"/>
      <c r="G440" s="580"/>
      <c r="H440" s="580"/>
      <c r="I440" s="589"/>
      <c r="J440" s="580"/>
      <c r="K440" s="588"/>
      <c r="L440" s="583"/>
    </row>
    <row r="441" spans="1:12" ht="59.25" customHeight="1">
      <c r="A441" s="85"/>
      <c r="B441" s="743" t="s">
        <v>709</v>
      </c>
      <c r="C441" s="743"/>
      <c r="D441" s="107" t="s">
        <v>382</v>
      </c>
      <c r="E441" s="580" t="s">
        <v>181</v>
      </c>
      <c r="F441" s="580" t="s">
        <v>181</v>
      </c>
      <c r="G441" s="580" t="s">
        <v>181</v>
      </c>
      <c r="H441" s="580" t="s">
        <v>181</v>
      </c>
      <c r="I441" s="589" t="s">
        <v>181</v>
      </c>
      <c r="J441" s="580" t="s">
        <v>181</v>
      </c>
      <c r="K441" s="580" t="s">
        <v>181</v>
      </c>
      <c r="L441" s="583" t="s">
        <v>181</v>
      </c>
    </row>
    <row r="442" spans="1:12" ht="64.5" customHeight="1">
      <c r="A442" s="85"/>
      <c r="B442" s="82"/>
      <c r="C442" s="370" t="s">
        <v>383</v>
      </c>
      <c r="D442" s="107" t="s">
        <v>384</v>
      </c>
      <c r="E442" s="580" t="s">
        <v>181</v>
      </c>
      <c r="F442" s="580" t="s">
        <v>181</v>
      </c>
      <c r="G442" s="580" t="s">
        <v>181</v>
      </c>
      <c r="H442" s="580" t="s">
        <v>181</v>
      </c>
      <c r="I442" s="589" t="s">
        <v>181</v>
      </c>
      <c r="J442" s="580" t="s">
        <v>181</v>
      </c>
      <c r="K442" s="580" t="s">
        <v>181</v>
      </c>
      <c r="L442" s="583" t="s">
        <v>181</v>
      </c>
    </row>
    <row r="443" spans="1:12" ht="18.75">
      <c r="A443" s="90" t="s">
        <v>389</v>
      </c>
      <c r="B443" s="86"/>
      <c r="C443" s="86"/>
      <c r="D443" s="107" t="s">
        <v>390</v>
      </c>
      <c r="E443" s="580">
        <f aca="true" t="shared" si="268" ref="E443:E478">F443+G443+H443+I443</f>
        <v>701</v>
      </c>
      <c r="F443" s="580">
        <f>F444</f>
        <v>176</v>
      </c>
      <c r="G443" s="580">
        <f aca="true" t="shared" si="269" ref="G443:L443">G444</f>
        <v>175</v>
      </c>
      <c r="H443" s="580">
        <f t="shared" si="269"/>
        <v>175</v>
      </c>
      <c r="I443" s="580">
        <f t="shared" si="269"/>
        <v>175</v>
      </c>
      <c r="J443" s="466">
        <f t="shared" si="269"/>
        <v>738.153</v>
      </c>
      <c r="K443" s="466">
        <f t="shared" si="269"/>
        <v>736.05</v>
      </c>
      <c r="L443" s="467">
        <f t="shared" si="269"/>
        <v>732.545</v>
      </c>
    </row>
    <row r="444" spans="1:12" ht="26.25" customHeight="1">
      <c r="A444" s="717" t="s">
        <v>391</v>
      </c>
      <c r="B444" s="718"/>
      <c r="C444" s="718"/>
      <c r="D444" s="107" t="s">
        <v>392</v>
      </c>
      <c r="E444" s="580">
        <f t="shared" si="268"/>
        <v>701</v>
      </c>
      <c r="F444" s="580">
        <f>F445+F465</f>
        <v>176</v>
      </c>
      <c r="G444" s="580">
        <f aca="true" t="shared" si="270" ref="G444:L444">G445+G465</f>
        <v>175</v>
      </c>
      <c r="H444" s="580">
        <f t="shared" si="270"/>
        <v>175</v>
      </c>
      <c r="I444" s="580">
        <f t="shared" si="270"/>
        <v>175</v>
      </c>
      <c r="J444" s="466">
        <f t="shared" si="270"/>
        <v>738.153</v>
      </c>
      <c r="K444" s="466">
        <f t="shared" si="270"/>
        <v>736.05</v>
      </c>
      <c r="L444" s="467">
        <f t="shared" si="270"/>
        <v>732.545</v>
      </c>
    </row>
    <row r="445" spans="1:12" ht="61.5" customHeight="1">
      <c r="A445" s="778" t="s">
        <v>710</v>
      </c>
      <c r="B445" s="779"/>
      <c r="C445" s="780"/>
      <c r="D445" s="107" t="s">
        <v>394</v>
      </c>
      <c r="E445" s="580">
        <f t="shared" si="268"/>
        <v>701</v>
      </c>
      <c r="F445" s="580">
        <f>F446+F447+F448+F449+F450+F451+F452+F453+F454+F456+F457+F458+F459+F461+F462+F463+F464</f>
        <v>176</v>
      </c>
      <c r="G445" s="580">
        <f aca="true" t="shared" si="271" ref="G445:L445">G446+G447+G448+G449+G450+G451+G452+G453+G454+G456+G457+G458+G459+G461+G462+G463+G464</f>
        <v>175</v>
      </c>
      <c r="H445" s="580">
        <f t="shared" si="271"/>
        <v>175</v>
      </c>
      <c r="I445" s="580">
        <f t="shared" si="271"/>
        <v>175</v>
      </c>
      <c r="J445" s="466">
        <f t="shared" si="271"/>
        <v>738.153</v>
      </c>
      <c r="K445" s="466">
        <f t="shared" si="271"/>
        <v>736.05</v>
      </c>
      <c r="L445" s="467">
        <f t="shared" si="271"/>
        <v>732.545</v>
      </c>
    </row>
    <row r="446" spans="1:12" ht="18" customHeight="1">
      <c r="A446" s="90"/>
      <c r="B446" s="86" t="s">
        <v>430</v>
      </c>
      <c r="C446" s="87"/>
      <c r="D446" s="133" t="s">
        <v>431</v>
      </c>
      <c r="E446" s="580">
        <f t="shared" si="268"/>
        <v>700</v>
      </c>
      <c r="F446" s="580">
        <v>175</v>
      </c>
      <c r="G446" s="580">
        <v>175</v>
      </c>
      <c r="H446" s="580">
        <v>175</v>
      </c>
      <c r="I446" s="589">
        <v>175</v>
      </c>
      <c r="J446" s="510">
        <f>(E446*5.3/100)+E446</f>
        <v>737.1</v>
      </c>
      <c r="K446" s="510">
        <f>(E446*5/100)+E446</f>
        <v>735</v>
      </c>
      <c r="L446" s="573">
        <f>(E446*4.5/100)+E446</f>
        <v>731.5</v>
      </c>
    </row>
    <row r="447" spans="1:12" ht="18" customHeight="1">
      <c r="A447" s="90"/>
      <c r="B447" s="86" t="s">
        <v>432</v>
      </c>
      <c r="C447" s="87"/>
      <c r="D447" s="133" t="s">
        <v>433</v>
      </c>
      <c r="E447" s="580">
        <f t="shared" si="268"/>
        <v>0</v>
      </c>
      <c r="F447" s="580"/>
      <c r="G447" s="580"/>
      <c r="H447" s="580"/>
      <c r="I447" s="589"/>
      <c r="J447" s="466"/>
      <c r="K447" s="466"/>
      <c r="L447" s="467"/>
    </row>
    <row r="448" spans="1:12" ht="18.75">
      <c r="A448" s="90"/>
      <c r="B448" s="746" t="s">
        <v>436</v>
      </c>
      <c r="C448" s="747"/>
      <c r="D448" s="107" t="s">
        <v>437</v>
      </c>
      <c r="E448" s="580">
        <f t="shared" si="268"/>
        <v>0</v>
      </c>
      <c r="F448" s="580"/>
      <c r="G448" s="580"/>
      <c r="H448" s="580"/>
      <c r="I448" s="589"/>
      <c r="J448" s="466"/>
      <c r="K448" s="510"/>
      <c r="L448" s="467"/>
    </row>
    <row r="449" spans="1:12" ht="45.75" customHeight="1">
      <c r="A449" s="90"/>
      <c r="B449" s="722" t="s">
        <v>438</v>
      </c>
      <c r="C449" s="722"/>
      <c r="D449" s="133" t="s">
        <v>439</v>
      </c>
      <c r="E449" s="580">
        <f t="shared" si="268"/>
        <v>1</v>
      </c>
      <c r="F449" s="580">
        <v>1</v>
      </c>
      <c r="G449" s="580">
        <v>0</v>
      </c>
      <c r="H449" s="580">
        <v>0</v>
      </c>
      <c r="I449" s="589">
        <v>0</v>
      </c>
      <c r="J449" s="510">
        <f>(E449*5.3/100)+E449</f>
        <v>1.053</v>
      </c>
      <c r="K449" s="510">
        <f>(E449*5/100)+E449</f>
        <v>1.05</v>
      </c>
      <c r="L449" s="573">
        <f>(E449*4.5/100)+E449</f>
        <v>1.045</v>
      </c>
    </row>
    <row r="450" spans="1:12" ht="24" customHeight="1">
      <c r="A450" s="90"/>
      <c r="B450" s="721" t="s">
        <v>440</v>
      </c>
      <c r="C450" s="721"/>
      <c r="D450" s="133" t="s">
        <v>441</v>
      </c>
      <c r="E450" s="580">
        <f t="shared" si="268"/>
        <v>0</v>
      </c>
      <c r="F450" s="580"/>
      <c r="G450" s="580"/>
      <c r="H450" s="580"/>
      <c r="I450" s="589"/>
      <c r="J450" s="466"/>
      <c r="K450" s="510"/>
      <c r="L450" s="467"/>
    </row>
    <row r="451" spans="1:12" ht="18" customHeight="1">
      <c r="A451" s="90"/>
      <c r="B451" s="86" t="s">
        <v>444</v>
      </c>
      <c r="C451" s="355"/>
      <c r="D451" s="133" t="s">
        <v>445</v>
      </c>
      <c r="E451" s="580">
        <f t="shared" si="268"/>
        <v>0</v>
      </c>
      <c r="F451" s="580"/>
      <c r="G451" s="580"/>
      <c r="H451" s="580"/>
      <c r="I451" s="589"/>
      <c r="J451" s="580"/>
      <c r="K451" s="588"/>
      <c r="L451" s="583"/>
    </row>
    <row r="452" spans="1:12" ht="29.25" customHeight="1">
      <c r="A452" s="90"/>
      <c r="B452" s="721" t="s">
        <v>446</v>
      </c>
      <c r="C452" s="721"/>
      <c r="D452" s="133" t="s">
        <v>447</v>
      </c>
      <c r="E452" s="580">
        <f t="shared" si="268"/>
        <v>0</v>
      </c>
      <c r="F452" s="580"/>
      <c r="G452" s="580"/>
      <c r="H452" s="580"/>
      <c r="I452" s="589"/>
      <c r="J452" s="580"/>
      <c r="K452" s="588"/>
      <c r="L452" s="583"/>
    </row>
    <row r="453" spans="1:12" ht="43.5" customHeight="1">
      <c r="A453" s="90"/>
      <c r="B453" s="722" t="s">
        <v>448</v>
      </c>
      <c r="C453" s="722"/>
      <c r="D453" s="133" t="s">
        <v>449</v>
      </c>
      <c r="E453" s="580">
        <f t="shared" si="268"/>
        <v>0</v>
      </c>
      <c r="F453" s="580"/>
      <c r="G453" s="580"/>
      <c r="H453" s="580"/>
      <c r="I453" s="589"/>
      <c r="J453" s="580"/>
      <c r="K453" s="588"/>
      <c r="L453" s="583"/>
    </row>
    <row r="454" spans="1:12" ht="46.5" customHeight="1">
      <c r="A454" s="90"/>
      <c r="B454" s="722" t="s">
        <v>711</v>
      </c>
      <c r="C454" s="722"/>
      <c r="D454" s="133" t="s">
        <v>451</v>
      </c>
      <c r="E454" s="580">
        <f t="shared" si="268"/>
        <v>0</v>
      </c>
      <c r="F454" s="580">
        <f>F455</f>
        <v>0</v>
      </c>
      <c r="G454" s="580">
        <f aca="true" t="shared" si="272" ref="G454:L454">G455</f>
        <v>0</v>
      </c>
      <c r="H454" s="580">
        <f t="shared" si="272"/>
        <v>0</v>
      </c>
      <c r="I454" s="580">
        <f t="shared" si="272"/>
        <v>0</v>
      </c>
      <c r="J454" s="580">
        <f t="shared" si="272"/>
        <v>0</v>
      </c>
      <c r="K454" s="580">
        <f t="shared" si="272"/>
        <v>0</v>
      </c>
      <c r="L454" s="583">
        <f t="shared" si="272"/>
        <v>0</v>
      </c>
    </row>
    <row r="455" spans="1:12" ht="41.25" customHeight="1">
      <c r="A455" s="90"/>
      <c r="B455" s="338"/>
      <c r="C455" s="338" t="s">
        <v>452</v>
      </c>
      <c r="D455" s="107" t="s">
        <v>453</v>
      </c>
      <c r="E455" s="580">
        <f t="shared" si="268"/>
        <v>0</v>
      </c>
      <c r="F455" s="580"/>
      <c r="G455" s="580"/>
      <c r="H455" s="580"/>
      <c r="I455" s="589"/>
      <c r="J455" s="580"/>
      <c r="K455" s="588"/>
      <c r="L455" s="583"/>
    </row>
    <row r="456" spans="1:12" ht="30" customHeight="1">
      <c r="A456" s="90"/>
      <c r="B456" s="377" t="s">
        <v>1717</v>
      </c>
      <c r="C456" s="192"/>
      <c r="D456" s="107" t="s">
        <v>458</v>
      </c>
      <c r="E456" s="580">
        <f t="shared" si="268"/>
        <v>0</v>
      </c>
      <c r="F456" s="580"/>
      <c r="G456" s="580"/>
      <c r="H456" s="580"/>
      <c r="I456" s="589"/>
      <c r="J456" s="580"/>
      <c r="K456" s="588"/>
      <c r="L456" s="583"/>
    </row>
    <row r="457" spans="1:12" ht="44.25" customHeight="1">
      <c r="A457" s="109"/>
      <c r="B457" s="748" t="s">
        <v>465</v>
      </c>
      <c r="C457" s="748"/>
      <c r="D457" s="107" t="s">
        <v>466</v>
      </c>
      <c r="E457" s="580">
        <f t="shared" si="268"/>
        <v>0</v>
      </c>
      <c r="F457" s="580"/>
      <c r="G457" s="580"/>
      <c r="H457" s="580"/>
      <c r="I457" s="589"/>
      <c r="J457" s="580"/>
      <c r="K457" s="588"/>
      <c r="L457" s="583"/>
    </row>
    <row r="458" spans="1:14" ht="43.5" customHeight="1">
      <c r="A458" s="109"/>
      <c r="B458" s="750" t="s">
        <v>471</v>
      </c>
      <c r="C458" s="751"/>
      <c r="D458" s="107" t="s">
        <v>472</v>
      </c>
      <c r="E458" s="580">
        <f t="shared" si="268"/>
        <v>0</v>
      </c>
      <c r="F458" s="580"/>
      <c r="G458" s="580"/>
      <c r="H458" s="580"/>
      <c r="I458" s="589"/>
      <c r="J458" s="580"/>
      <c r="K458" s="588"/>
      <c r="L458" s="583"/>
      <c r="M458" s="184"/>
      <c r="N458" s="346"/>
    </row>
    <row r="459" spans="1:14" ht="43.5" customHeight="1">
      <c r="A459" s="379"/>
      <c r="B459" s="750" t="s">
        <v>712</v>
      </c>
      <c r="C459" s="753"/>
      <c r="D459" s="107" t="s">
        <v>476</v>
      </c>
      <c r="E459" s="580">
        <f t="shared" si="268"/>
        <v>0</v>
      </c>
      <c r="F459" s="580">
        <f>F460</f>
        <v>0</v>
      </c>
      <c r="G459" s="580">
        <f aca="true" t="shared" si="273" ref="G459:L459">G460</f>
        <v>0</v>
      </c>
      <c r="H459" s="580">
        <f t="shared" si="273"/>
        <v>0</v>
      </c>
      <c r="I459" s="580">
        <f t="shared" si="273"/>
        <v>0</v>
      </c>
      <c r="J459" s="580">
        <f t="shared" si="273"/>
        <v>0</v>
      </c>
      <c r="K459" s="580">
        <f t="shared" si="273"/>
        <v>0</v>
      </c>
      <c r="L459" s="583">
        <f t="shared" si="273"/>
        <v>0</v>
      </c>
      <c r="M459" s="184"/>
      <c r="N459" s="346"/>
    </row>
    <row r="460" spans="1:14" ht="43.5" customHeight="1">
      <c r="A460" s="379"/>
      <c r="B460" s="382"/>
      <c r="C460" s="111" t="s">
        <v>477</v>
      </c>
      <c r="D460" s="107" t="s">
        <v>478</v>
      </c>
      <c r="E460" s="580">
        <f t="shared" si="268"/>
        <v>0</v>
      </c>
      <c r="F460" s="580"/>
      <c r="G460" s="580"/>
      <c r="H460" s="580"/>
      <c r="I460" s="589"/>
      <c r="J460" s="580"/>
      <c r="K460" s="588"/>
      <c r="L460" s="583"/>
      <c r="M460" s="184"/>
      <c r="N460" s="346"/>
    </row>
    <row r="461" spans="1:14" ht="18.75">
      <c r="A461" s="109"/>
      <c r="B461" s="750" t="s">
        <v>481</v>
      </c>
      <c r="C461" s="751"/>
      <c r="D461" s="107" t="s">
        <v>482</v>
      </c>
      <c r="E461" s="580">
        <f t="shared" si="268"/>
        <v>0</v>
      </c>
      <c r="F461" s="580"/>
      <c r="G461" s="580"/>
      <c r="H461" s="580"/>
      <c r="I461" s="589"/>
      <c r="J461" s="580"/>
      <c r="K461" s="588"/>
      <c r="L461" s="583"/>
      <c r="M461" s="184"/>
      <c r="N461" s="346"/>
    </row>
    <row r="462" spans="1:14" ht="38.25" customHeight="1">
      <c r="A462" s="109"/>
      <c r="B462" s="750" t="s">
        <v>483</v>
      </c>
      <c r="C462" s="751"/>
      <c r="D462" s="107" t="s">
        <v>484</v>
      </c>
      <c r="E462" s="580">
        <f t="shared" si="268"/>
        <v>0</v>
      </c>
      <c r="F462" s="580"/>
      <c r="G462" s="580"/>
      <c r="H462" s="580"/>
      <c r="I462" s="589"/>
      <c r="J462" s="580"/>
      <c r="K462" s="588"/>
      <c r="L462" s="583"/>
      <c r="M462" s="184"/>
      <c r="N462" s="346"/>
    </row>
    <row r="463" spans="1:14" ht="18.75">
      <c r="A463" s="109"/>
      <c r="B463" s="750" t="s">
        <v>485</v>
      </c>
      <c r="C463" s="751"/>
      <c r="D463" s="107" t="s">
        <v>486</v>
      </c>
      <c r="E463" s="580">
        <f t="shared" si="268"/>
        <v>0</v>
      </c>
      <c r="F463" s="580"/>
      <c r="G463" s="580"/>
      <c r="H463" s="580"/>
      <c r="I463" s="589"/>
      <c r="J463" s="580"/>
      <c r="K463" s="588"/>
      <c r="L463" s="583"/>
      <c r="M463" s="184"/>
      <c r="N463" s="346"/>
    </row>
    <row r="464" spans="1:12" ht="43.5" customHeight="1">
      <c r="A464" s="109"/>
      <c r="B464" s="750" t="s">
        <v>491</v>
      </c>
      <c r="C464" s="751"/>
      <c r="D464" s="107" t="s">
        <v>492</v>
      </c>
      <c r="E464" s="580">
        <f t="shared" si="268"/>
        <v>0</v>
      </c>
      <c r="F464" s="580"/>
      <c r="G464" s="580"/>
      <c r="H464" s="580"/>
      <c r="I464" s="589"/>
      <c r="J464" s="589"/>
      <c r="K464" s="604"/>
      <c r="L464" s="605"/>
    </row>
    <row r="465" spans="1:12" ht="60" customHeight="1">
      <c r="A465" s="717" t="s">
        <v>713</v>
      </c>
      <c r="B465" s="718"/>
      <c r="C465" s="718"/>
      <c r="D465" s="103" t="s">
        <v>510</v>
      </c>
      <c r="E465" s="580">
        <f t="shared" si="268"/>
        <v>0</v>
      </c>
      <c r="F465" s="580">
        <f>F466+F467+F468+F470+F471+F472+F473+F474+F475+F476+F478</f>
        <v>0</v>
      </c>
      <c r="G465" s="580">
        <f aca="true" t="shared" si="274" ref="G465:L465">G466+G467+G468+G470+G471+G472+G473+G474+G475+G476+G478</f>
        <v>0</v>
      </c>
      <c r="H465" s="580">
        <f t="shared" si="274"/>
        <v>0</v>
      </c>
      <c r="I465" s="580">
        <f t="shared" si="274"/>
        <v>0</v>
      </c>
      <c r="J465" s="580">
        <f t="shared" si="274"/>
        <v>0</v>
      </c>
      <c r="K465" s="580">
        <f t="shared" si="274"/>
        <v>0</v>
      </c>
      <c r="L465" s="583">
        <f t="shared" si="274"/>
        <v>0</v>
      </c>
    </row>
    <row r="466" spans="1:12" ht="25.5" customHeight="1">
      <c r="A466" s="90"/>
      <c r="B466" s="86" t="s">
        <v>511</v>
      </c>
      <c r="C466" s="87"/>
      <c r="D466" s="107" t="s">
        <v>512</v>
      </c>
      <c r="E466" s="580">
        <f t="shared" si="268"/>
        <v>0</v>
      </c>
      <c r="F466" s="580"/>
      <c r="G466" s="580"/>
      <c r="H466" s="580"/>
      <c r="I466" s="589"/>
      <c r="J466" s="580"/>
      <c r="K466" s="588"/>
      <c r="L466" s="583"/>
    </row>
    <row r="467" spans="1:12" ht="56.25" customHeight="1">
      <c r="A467" s="123"/>
      <c r="B467" s="722" t="s">
        <v>513</v>
      </c>
      <c r="C467" s="722"/>
      <c r="D467" s="107" t="s">
        <v>514</v>
      </c>
      <c r="E467" s="580">
        <f t="shared" si="268"/>
        <v>0</v>
      </c>
      <c r="F467" s="580"/>
      <c r="G467" s="580"/>
      <c r="H467" s="580"/>
      <c r="I467" s="589"/>
      <c r="J467" s="580"/>
      <c r="K467" s="588"/>
      <c r="L467" s="583"/>
    </row>
    <row r="468" spans="1:12" ht="45.75" customHeight="1">
      <c r="A468" s="123"/>
      <c r="B468" s="722" t="s">
        <v>515</v>
      </c>
      <c r="C468" s="722"/>
      <c r="D468" s="107" t="s">
        <v>516</v>
      </c>
      <c r="E468" s="580">
        <f t="shared" si="268"/>
        <v>0</v>
      </c>
      <c r="F468" s="580"/>
      <c r="G468" s="580"/>
      <c r="H468" s="580"/>
      <c r="I468" s="589"/>
      <c r="J468" s="580"/>
      <c r="K468" s="588"/>
      <c r="L468" s="583"/>
    </row>
    <row r="469" spans="1:12" ht="43.5" customHeight="1">
      <c r="A469" s="123"/>
      <c r="B469" s="722" t="s">
        <v>517</v>
      </c>
      <c r="C469" s="722"/>
      <c r="D469" s="107" t="s">
        <v>518</v>
      </c>
      <c r="E469" s="580" t="s">
        <v>181</v>
      </c>
      <c r="F469" s="580" t="s">
        <v>181</v>
      </c>
      <c r="G469" s="580" t="s">
        <v>181</v>
      </c>
      <c r="H469" s="580" t="s">
        <v>181</v>
      </c>
      <c r="I469" s="589" t="s">
        <v>181</v>
      </c>
      <c r="J469" s="580" t="s">
        <v>181</v>
      </c>
      <c r="K469" s="580" t="s">
        <v>181</v>
      </c>
      <c r="L469" s="583" t="s">
        <v>181</v>
      </c>
    </row>
    <row r="470" spans="1:12" ht="27" customHeight="1">
      <c r="A470" s="123"/>
      <c r="B470" s="722" t="s">
        <v>519</v>
      </c>
      <c r="C470" s="722"/>
      <c r="D470" s="107" t="s">
        <v>520</v>
      </c>
      <c r="E470" s="580">
        <f t="shared" si="268"/>
        <v>0</v>
      </c>
      <c r="F470" s="580"/>
      <c r="G470" s="580"/>
      <c r="H470" s="580"/>
      <c r="I470" s="589"/>
      <c r="J470" s="580"/>
      <c r="K470" s="588"/>
      <c r="L470" s="583"/>
    </row>
    <row r="471" spans="1:12" ht="29.25" customHeight="1">
      <c r="A471" s="123"/>
      <c r="B471" s="721" t="s">
        <v>521</v>
      </c>
      <c r="C471" s="721"/>
      <c r="D471" s="107" t="s">
        <v>522</v>
      </c>
      <c r="E471" s="580">
        <f t="shared" si="268"/>
        <v>0</v>
      </c>
      <c r="F471" s="580"/>
      <c r="G471" s="580"/>
      <c r="H471" s="580"/>
      <c r="I471" s="589"/>
      <c r="J471" s="580"/>
      <c r="K471" s="588"/>
      <c r="L471" s="583"/>
    </row>
    <row r="472" spans="1:12" ht="39" customHeight="1">
      <c r="A472" s="123"/>
      <c r="B472" s="755" t="s">
        <v>523</v>
      </c>
      <c r="C472" s="753"/>
      <c r="D472" s="107" t="s">
        <v>524</v>
      </c>
      <c r="E472" s="580">
        <f t="shared" si="268"/>
        <v>0</v>
      </c>
      <c r="F472" s="580"/>
      <c r="G472" s="580"/>
      <c r="H472" s="580"/>
      <c r="I472" s="589"/>
      <c r="J472" s="580"/>
      <c r="K472" s="588"/>
      <c r="L472" s="583"/>
    </row>
    <row r="473" spans="1:12" ht="39.75" customHeight="1">
      <c r="A473" s="123"/>
      <c r="B473" s="755" t="s">
        <v>525</v>
      </c>
      <c r="C473" s="753"/>
      <c r="D473" s="107" t="s">
        <v>526</v>
      </c>
      <c r="E473" s="580">
        <f t="shared" si="268"/>
        <v>0</v>
      </c>
      <c r="F473" s="580"/>
      <c r="G473" s="580"/>
      <c r="H473" s="580"/>
      <c r="I473" s="589"/>
      <c r="J473" s="580"/>
      <c r="K473" s="588"/>
      <c r="L473" s="583"/>
    </row>
    <row r="474" spans="1:12" ht="43.5" customHeight="1">
      <c r="A474" s="109"/>
      <c r="B474" s="754" t="s">
        <v>527</v>
      </c>
      <c r="C474" s="724"/>
      <c r="D474" s="107" t="s">
        <v>528</v>
      </c>
      <c r="E474" s="580">
        <f t="shared" si="268"/>
        <v>0</v>
      </c>
      <c r="F474" s="580"/>
      <c r="G474" s="580"/>
      <c r="H474" s="580"/>
      <c r="I474" s="589"/>
      <c r="J474" s="580"/>
      <c r="K474" s="588"/>
      <c r="L474" s="583"/>
    </row>
    <row r="475" spans="1:12" ht="46.5" customHeight="1">
      <c r="A475" s="109"/>
      <c r="B475" s="754" t="s">
        <v>531</v>
      </c>
      <c r="C475" s="724"/>
      <c r="D475" s="107" t="s">
        <v>532</v>
      </c>
      <c r="E475" s="580">
        <f t="shared" si="268"/>
        <v>0</v>
      </c>
      <c r="F475" s="580"/>
      <c r="G475" s="580"/>
      <c r="H475" s="580"/>
      <c r="I475" s="589"/>
      <c r="J475" s="580"/>
      <c r="K475" s="588"/>
      <c r="L475" s="583"/>
    </row>
    <row r="476" spans="1:12" ht="18.75">
      <c r="A476" s="109"/>
      <c r="B476" s="754" t="s">
        <v>714</v>
      </c>
      <c r="C476" s="756"/>
      <c r="D476" s="107" t="s">
        <v>534</v>
      </c>
      <c r="E476" s="580">
        <f t="shared" si="268"/>
        <v>0</v>
      </c>
      <c r="F476" s="580">
        <f>F477</f>
        <v>0</v>
      </c>
      <c r="G476" s="580">
        <f aca="true" t="shared" si="275" ref="G476:L476">G477</f>
        <v>0</v>
      </c>
      <c r="H476" s="580">
        <f t="shared" si="275"/>
        <v>0</v>
      </c>
      <c r="I476" s="580">
        <f t="shared" si="275"/>
        <v>0</v>
      </c>
      <c r="J476" s="580">
        <f t="shared" si="275"/>
        <v>0</v>
      </c>
      <c r="K476" s="580">
        <f t="shared" si="275"/>
        <v>0</v>
      </c>
      <c r="L476" s="583">
        <f t="shared" si="275"/>
        <v>0</v>
      </c>
    </row>
    <row r="477" spans="1:12" ht="39.75" customHeight="1">
      <c r="A477" s="109"/>
      <c r="B477" s="337"/>
      <c r="C477" s="106" t="s">
        <v>535</v>
      </c>
      <c r="D477" s="107" t="s">
        <v>536</v>
      </c>
      <c r="E477" s="580">
        <f t="shared" si="268"/>
        <v>0</v>
      </c>
      <c r="F477" s="580"/>
      <c r="G477" s="580"/>
      <c r="H477" s="580"/>
      <c r="I477" s="589"/>
      <c r="J477" s="580"/>
      <c r="K477" s="588"/>
      <c r="L477" s="583"/>
    </row>
    <row r="478" spans="1:12" ht="39.75" customHeight="1">
      <c r="A478" s="109"/>
      <c r="B478" s="754" t="s">
        <v>539</v>
      </c>
      <c r="C478" s="756"/>
      <c r="D478" s="107" t="s">
        <v>540</v>
      </c>
      <c r="E478" s="580">
        <f t="shared" si="268"/>
        <v>0</v>
      </c>
      <c r="F478" s="580"/>
      <c r="G478" s="580"/>
      <c r="H478" s="580"/>
      <c r="I478" s="589"/>
      <c r="J478" s="580"/>
      <c r="K478" s="588"/>
      <c r="L478" s="583"/>
    </row>
    <row r="479" spans="1:12" ht="25.5" customHeight="1">
      <c r="A479" s="765" t="s">
        <v>635</v>
      </c>
      <c r="B479" s="764"/>
      <c r="C479" s="751"/>
      <c r="D479" s="103" t="s">
        <v>636</v>
      </c>
      <c r="E479" s="594">
        <f>F479+G479+H479+I479</f>
        <v>0</v>
      </c>
      <c r="F479" s="594">
        <f>F480</f>
        <v>0</v>
      </c>
      <c r="G479" s="594">
        <f aca="true" t="shared" si="276" ref="G479:L479">G480</f>
        <v>0</v>
      </c>
      <c r="H479" s="594">
        <f t="shared" si="276"/>
        <v>0</v>
      </c>
      <c r="I479" s="594">
        <f t="shared" si="276"/>
        <v>0</v>
      </c>
      <c r="J479" s="594">
        <f t="shared" si="276"/>
        <v>0</v>
      </c>
      <c r="K479" s="594">
        <f t="shared" si="276"/>
        <v>0</v>
      </c>
      <c r="L479" s="596">
        <f t="shared" si="276"/>
        <v>0</v>
      </c>
    </row>
    <row r="480" spans="1:12" ht="25.5" customHeight="1">
      <c r="A480" s="114"/>
      <c r="B480" s="764" t="s">
        <v>637</v>
      </c>
      <c r="C480" s="751"/>
      <c r="D480" s="103" t="s">
        <v>638</v>
      </c>
      <c r="E480" s="594">
        <f>F480+G480+H480+I480</f>
        <v>0</v>
      </c>
      <c r="F480" s="580"/>
      <c r="G480" s="580"/>
      <c r="H480" s="580"/>
      <c r="I480" s="589"/>
      <c r="J480" s="580"/>
      <c r="K480" s="580"/>
      <c r="L480" s="583"/>
    </row>
    <row r="481" spans="1:12" s="388" customFormat="1" ht="55.5" customHeight="1">
      <c r="A481" s="775" t="s">
        <v>715</v>
      </c>
      <c r="B481" s="776"/>
      <c r="C481" s="776"/>
      <c r="D481" s="387" t="s">
        <v>716</v>
      </c>
      <c r="E481" s="626">
        <f>F481+G481+H481+I481</f>
        <v>446754.99000000005</v>
      </c>
      <c r="F481" s="626">
        <f>F483+F495+F502+F511+F561+F624+F628</f>
        <v>33802.25</v>
      </c>
      <c r="G481" s="626">
        <f aca="true" t="shared" si="277" ref="G481:L481">G483+G495+G502+G511+G561+G624+G628</f>
        <v>137672.59000000003</v>
      </c>
      <c r="H481" s="626">
        <f t="shared" si="277"/>
        <v>137651.58000000002</v>
      </c>
      <c r="I481" s="626">
        <f t="shared" si="277"/>
        <v>137628.57</v>
      </c>
      <c r="J481" s="660">
        <f t="shared" si="277"/>
        <v>171000.75041</v>
      </c>
      <c r="K481" s="660">
        <f t="shared" si="277"/>
        <v>170513.6685</v>
      </c>
      <c r="L481" s="661">
        <f t="shared" si="277"/>
        <v>169702.19865</v>
      </c>
    </row>
    <row r="482" spans="1:12" s="388" customFormat="1" ht="21.75" customHeight="1">
      <c r="A482" s="123" t="s">
        <v>1714</v>
      </c>
      <c r="B482" s="192"/>
      <c r="C482" s="86"/>
      <c r="D482" s="103" t="s">
        <v>137</v>
      </c>
      <c r="E482" s="581">
        <f>F482+G482+H482+I482</f>
        <v>20</v>
      </c>
      <c r="F482" s="581">
        <f>F483-F492+F495</f>
        <v>5</v>
      </c>
      <c r="G482" s="581">
        <f aca="true" t="shared" si="278" ref="G482:L482">G483-G492+G495</f>
        <v>5</v>
      </c>
      <c r="H482" s="581">
        <f t="shared" si="278"/>
        <v>5</v>
      </c>
      <c r="I482" s="581">
        <f t="shared" si="278"/>
        <v>5</v>
      </c>
      <c r="J482" s="511">
        <f t="shared" si="278"/>
        <v>21.06</v>
      </c>
      <c r="K482" s="511">
        <f t="shared" si="278"/>
        <v>21</v>
      </c>
      <c r="L482" s="541">
        <f t="shared" si="278"/>
        <v>20.9</v>
      </c>
    </row>
    <row r="483" spans="1:12" s="388" customFormat="1" ht="18.75">
      <c r="A483" s="123" t="s">
        <v>717</v>
      </c>
      <c r="B483" s="192"/>
      <c r="C483" s="86"/>
      <c r="D483" s="103" t="s">
        <v>139</v>
      </c>
      <c r="E483" s="581">
        <f aca="true" t="shared" si="279" ref="E483:E546">F483+G483+H483+I483</f>
        <v>269055.02</v>
      </c>
      <c r="F483" s="581">
        <f>F484</f>
        <v>6078</v>
      </c>
      <c r="G483" s="581">
        <f aca="true" t="shared" si="280" ref="G483:L484">G484</f>
        <v>87672.35</v>
      </c>
      <c r="H483" s="581">
        <f t="shared" si="280"/>
        <v>87652.34</v>
      </c>
      <c r="I483" s="581">
        <f t="shared" si="280"/>
        <v>87652.33</v>
      </c>
      <c r="J483" s="511">
        <f t="shared" si="280"/>
        <v>0</v>
      </c>
      <c r="K483" s="511">
        <f t="shared" si="280"/>
        <v>0</v>
      </c>
      <c r="L483" s="541">
        <f t="shared" si="280"/>
        <v>0</v>
      </c>
    </row>
    <row r="484" spans="1:12" s="388" customFormat="1" ht="18.75">
      <c r="A484" s="85" t="s">
        <v>718</v>
      </c>
      <c r="B484" s="339"/>
      <c r="C484" s="339"/>
      <c r="D484" s="103" t="s">
        <v>238</v>
      </c>
      <c r="E484" s="581">
        <f t="shared" si="279"/>
        <v>269055.02</v>
      </c>
      <c r="F484" s="580">
        <f>F485</f>
        <v>6078</v>
      </c>
      <c r="G484" s="580">
        <f t="shared" si="280"/>
        <v>87672.35</v>
      </c>
      <c r="H484" s="580">
        <f t="shared" si="280"/>
        <v>87652.34</v>
      </c>
      <c r="I484" s="580">
        <f t="shared" si="280"/>
        <v>87652.33</v>
      </c>
      <c r="J484" s="466">
        <f t="shared" si="280"/>
        <v>0</v>
      </c>
      <c r="K484" s="466">
        <f t="shared" si="280"/>
        <v>0</v>
      </c>
      <c r="L484" s="467">
        <f t="shared" si="280"/>
        <v>0</v>
      </c>
    </row>
    <row r="485" spans="1:12" s="388" customFormat="1" ht="26.25" customHeight="1">
      <c r="A485" s="90" t="s">
        <v>1723</v>
      </c>
      <c r="B485" s="86"/>
      <c r="C485" s="86"/>
      <c r="D485" s="625" t="s">
        <v>264</v>
      </c>
      <c r="E485" s="581">
        <f t="shared" si="279"/>
        <v>269055.02</v>
      </c>
      <c r="F485" s="581">
        <f>F486+F492</f>
        <v>6078</v>
      </c>
      <c r="G485" s="581">
        <f aca="true" t="shared" si="281" ref="G485:L485">G486+G492</f>
        <v>87672.35</v>
      </c>
      <c r="H485" s="581">
        <f t="shared" si="281"/>
        <v>87652.34</v>
      </c>
      <c r="I485" s="581">
        <f t="shared" si="281"/>
        <v>87652.33</v>
      </c>
      <c r="J485" s="511">
        <f t="shared" si="281"/>
        <v>0</v>
      </c>
      <c r="K485" s="511">
        <f t="shared" si="281"/>
        <v>0</v>
      </c>
      <c r="L485" s="541">
        <f t="shared" si="281"/>
        <v>0</v>
      </c>
    </row>
    <row r="486" spans="1:12" s="388" customFormat="1" ht="24.75" customHeight="1">
      <c r="A486" s="733" t="s">
        <v>719</v>
      </c>
      <c r="B486" s="734"/>
      <c r="C486" s="734"/>
      <c r="D486" s="107" t="s">
        <v>308</v>
      </c>
      <c r="E486" s="580">
        <f t="shared" si="279"/>
        <v>0</v>
      </c>
      <c r="F486" s="580">
        <f>SUM(F487:F491)</f>
        <v>0</v>
      </c>
      <c r="G486" s="580">
        <f aca="true" t="shared" si="282" ref="G486:L486">SUM(G487:G491)</f>
        <v>0</v>
      </c>
      <c r="H486" s="580">
        <f t="shared" si="282"/>
        <v>0</v>
      </c>
      <c r="I486" s="580">
        <f t="shared" si="282"/>
        <v>0</v>
      </c>
      <c r="J486" s="466">
        <f t="shared" si="282"/>
        <v>0</v>
      </c>
      <c r="K486" s="466">
        <f t="shared" si="282"/>
        <v>0</v>
      </c>
      <c r="L486" s="467">
        <f t="shared" si="282"/>
        <v>0</v>
      </c>
    </row>
    <row r="487" spans="1:12" s="388" customFormat="1" ht="18" customHeight="1">
      <c r="A487" s="85"/>
      <c r="B487" s="735" t="s">
        <v>317</v>
      </c>
      <c r="C487" s="735"/>
      <c r="D487" s="366" t="s">
        <v>318</v>
      </c>
      <c r="E487" s="580">
        <f t="shared" si="279"/>
        <v>0</v>
      </c>
      <c r="F487" s="581"/>
      <c r="G487" s="581"/>
      <c r="H487" s="580"/>
      <c r="I487" s="587"/>
      <c r="J487" s="466"/>
      <c r="K487" s="662"/>
      <c r="L487" s="467"/>
    </row>
    <row r="488" spans="1:12" ht="18" customHeight="1">
      <c r="A488" s="85"/>
      <c r="B488" s="736" t="s">
        <v>323</v>
      </c>
      <c r="C488" s="736"/>
      <c r="D488" s="359" t="s">
        <v>324</v>
      </c>
      <c r="E488" s="580">
        <f t="shared" si="279"/>
        <v>0</v>
      </c>
      <c r="F488" s="580"/>
      <c r="G488" s="580"/>
      <c r="H488" s="580"/>
      <c r="I488" s="589"/>
      <c r="J488" s="466"/>
      <c r="K488" s="510"/>
      <c r="L488" s="467"/>
    </row>
    <row r="489" spans="1:12" ht="18" customHeight="1">
      <c r="A489" s="85"/>
      <c r="B489" s="736" t="s">
        <v>325</v>
      </c>
      <c r="C489" s="736"/>
      <c r="D489" s="359" t="s">
        <v>326</v>
      </c>
      <c r="E489" s="580">
        <f t="shared" si="279"/>
        <v>0</v>
      </c>
      <c r="F489" s="580"/>
      <c r="G489" s="580"/>
      <c r="H489" s="580"/>
      <c r="I489" s="589"/>
      <c r="J489" s="466"/>
      <c r="K489" s="510"/>
      <c r="L489" s="467"/>
    </row>
    <row r="490" spans="1:12" ht="18" customHeight="1">
      <c r="A490" s="85"/>
      <c r="B490" s="737" t="s">
        <v>327</v>
      </c>
      <c r="C490" s="738"/>
      <c r="D490" s="359" t="s">
        <v>328</v>
      </c>
      <c r="E490" s="580">
        <f t="shared" si="279"/>
        <v>0</v>
      </c>
      <c r="F490" s="580"/>
      <c r="G490" s="580"/>
      <c r="H490" s="580"/>
      <c r="I490" s="589"/>
      <c r="J490" s="466"/>
      <c r="K490" s="510"/>
      <c r="L490" s="467"/>
    </row>
    <row r="491" spans="1:12" ht="26.25" customHeight="1">
      <c r="A491" s="85"/>
      <c r="B491" s="367"/>
      <c r="C491" s="368" t="s">
        <v>329</v>
      </c>
      <c r="D491" s="359" t="s">
        <v>330</v>
      </c>
      <c r="E491" s="580">
        <f t="shared" si="279"/>
        <v>0</v>
      </c>
      <c r="F491" s="580"/>
      <c r="G491" s="580"/>
      <c r="H491" s="580"/>
      <c r="I491" s="589"/>
      <c r="J491" s="466"/>
      <c r="K491" s="510"/>
      <c r="L491" s="467"/>
    </row>
    <row r="492" spans="1:12" s="388" customFormat="1" ht="27" customHeight="1">
      <c r="A492" s="85" t="s">
        <v>720</v>
      </c>
      <c r="B492" s="87"/>
      <c r="C492" s="86"/>
      <c r="D492" s="389" t="s">
        <v>334</v>
      </c>
      <c r="E492" s="580">
        <f t="shared" si="279"/>
        <v>269055.02</v>
      </c>
      <c r="F492" s="580">
        <f>SUM(F493:F494)</f>
        <v>6078</v>
      </c>
      <c r="G492" s="580">
        <f aca="true" t="shared" si="283" ref="G492:L492">SUM(G493:G494)</f>
        <v>87672.35</v>
      </c>
      <c r="H492" s="580">
        <f t="shared" si="283"/>
        <v>87652.34</v>
      </c>
      <c r="I492" s="580">
        <f t="shared" si="283"/>
        <v>87652.33</v>
      </c>
      <c r="J492" s="466">
        <f t="shared" si="283"/>
        <v>0</v>
      </c>
      <c r="K492" s="466">
        <f t="shared" si="283"/>
        <v>0</v>
      </c>
      <c r="L492" s="467">
        <f t="shared" si="283"/>
        <v>0</v>
      </c>
    </row>
    <row r="493" spans="1:12" s="388" customFormat="1" ht="18" customHeight="1">
      <c r="A493" s="369" t="s">
        <v>339</v>
      </c>
      <c r="B493" s="192"/>
      <c r="C493" s="86"/>
      <c r="D493" s="366" t="s">
        <v>340</v>
      </c>
      <c r="E493" s="580">
        <f t="shared" si="279"/>
        <v>269055.02</v>
      </c>
      <c r="F493" s="580">
        <v>6078</v>
      </c>
      <c r="G493" s="580">
        <v>87672.35</v>
      </c>
      <c r="H493" s="580">
        <v>87652.34</v>
      </c>
      <c r="I493" s="589">
        <v>87652.33</v>
      </c>
      <c r="J493" s="466">
        <v>0</v>
      </c>
      <c r="K493" s="510">
        <v>0</v>
      </c>
      <c r="L493" s="467">
        <v>0</v>
      </c>
    </row>
    <row r="494" spans="1:12" ht="18" customHeight="1">
      <c r="A494" s="369"/>
      <c r="B494" s="722" t="s">
        <v>341</v>
      </c>
      <c r="C494" s="722"/>
      <c r="D494" s="107" t="s">
        <v>342</v>
      </c>
      <c r="E494" s="580">
        <f t="shared" si="279"/>
        <v>0</v>
      </c>
      <c r="F494" s="580"/>
      <c r="G494" s="580"/>
      <c r="H494" s="580"/>
      <c r="I494" s="589"/>
      <c r="J494" s="466"/>
      <c r="K494" s="510"/>
      <c r="L494" s="467"/>
    </row>
    <row r="495" spans="1:12" s="388" customFormat="1" ht="18.75">
      <c r="A495" s="85" t="s">
        <v>345</v>
      </c>
      <c r="B495" s="390"/>
      <c r="C495" s="102"/>
      <c r="D495" s="103" t="s">
        <v>346</v>
      </c>
      <c r="E495" s="581">
        <f t="shared" si="279"/>
        <v>20</v>
      </c>
      <c r="F495" s="581">
        <f>F496</f>
        <v>5</v>
      </c>
      <c r="G495" s="581">
        <f aca="true" t="shared" si="284" ref="G495:L495">G496</f>
        <v>5</v>
      </c>
      <c r="H495" s="581">
        <f t="shared" si="284"/>
        <v>5</v>
      </c>
      <c r="I495" s="581">
        <f t="shared" si="284"/>
        <v>5</v>
      </c>
      <c r="J495" s="511">
        <f t="shared" si="284"/>
        <v>21.06</v>
      </c>
      <c r="K495" s="511">
        <f t="shared" si="284"/>
        <v>21</v>
      </c>
      <c r="L495" s="541">
        <f t="shared" si="284"/>
        <v>20.9</v>
      </c>
    </row>
    <row r="496" spans="1:12" s="388" customFormat="1" ht="18.75">
      <c r="A496" s="85"/>
      <c r="B496" s="781" t="s">
        <v>721</v>
      </c>
      <c r="C496" s="781"/>
      <c r="D496" s="103" t="s">
        <v>348</v>
      </c>
      <c r="E496" s="580">
        <f t="shared" si="279"/>
        <v>20</v>
      </c>
      <c r="F496" s="580">
        <f>SUM(F497:F501)</f>
        <v>5</v>
      </c>
      <c r="G496" s="580">
        <f aca="true" t="shared" si="285" ref="G496:L496">SUM(G497:G501)</f>
        <v>5</v>
      </c>
      <c r="H496" s="580">
        <f t="shared" si="285"/>
        <v>5</v>
      </c>
      <c r="I496" s="580">
        <f t="shared" si="285"/>
        <v>5</v>
      </c>
      <c r="J496" s="466">
        <f t="shared" si="285"/>
        <v>21.06</v>
      </c>
      <c r="K496" s="466">
        <f t="shared" si="285"/>
        <v>21</v>
      </c>
      <c r="L496" s="467">
        <f t="shared" si="285"/>
        <v>20.9</v>
      </c>
    </row>
    <row r="497" spans="1:12" s="388" customFormat="1" ht="18.75">
      <c r="A497" s="85"/>
      <c r="B497" s="86" t="s">
        <v>349</v>
      </c>
      <c r="C497" s="87"/>
      <c r="D497" s="107" t="s">
        <v>350</v>
      </c>
      <c r="E497" s="580">
        <f t="shared" si="279"/>
        <v>20</v>
      </c>
      <c r="F497" s="580">
        <v>5</v>
      </c>
      <c r="G497" s="580">
        <v>5</v>
      </c>
      <c r="H497" s="580">
        <v>5</v>
      </c>
      <c r="I497" s="589">
        <v>5</v>
      </c>
      <c r="J497" s="510">
        <f>(E497*5.3/100)+E497</f>
        <v>21.06</v>
      </c>
      <c r="K497" s="510">
        <f>(E497*5/100)+E497</f>
        <v>21</v>
      </c>
      <c r="L497" s="573">
        <f>(E497*4.5/100)+E497</f>
        <v>20.9</v>
      </c>
    </row>
    <row r="498" spans="1:12" s="388" customFormat="1" ht="18.75">
      <c r="A498" s="85"/>
      <c r="B498" s="86" t="s">
        <v>351</v>
      </c>
      <c r="C498" s="87"/>
      <c r="D498" s="107" t="s">
        <v>352</v>
      </c>
      <c r="E498" s="580">
        <f t="shared" si="279"/>
        <v>0</v>
      </c>
      <c r="F498" s="580"/>
      <c r="G498" s="580"/>
      <c r="H498" s="580"/>
      <c r="I498" s="589"/>
      <c r="J498" s="466"/>
      <c r="K498" s="662"/>
      <c r="L498" s="467"/>
    </row>
    <row r="499" spans="1:12" s="388" customFormat="1" ht="24.75" customHeight="1">
      <c r="A499" s="85"/>
      <c r="B499" s="86" t="s">
        <v>353</v>
      </c>
      <c r="C499" s="87"/>
      <c r="D499" s="107" t="s">
        <v>354</v>
      </c>
      <c r="E499" s="580">
        <f t="shared" si="279"/>
        <v>0</v>
      </c>
      <c r="F499" s="580"/>
      <c r="G499" s="580"/>
      <c r="H499" s="580"/>
      <c r="I499" s="589"/>
      <c r="J499" s="466"/>
      <c r="K499" s="662"/>
      <c r="L499" s="467"/>
    </row>
    <row r="500" spans="1:12" s="388" customFormat="1" ht="41.25" customHeight="1">
      <c r="A500" s="85"/>
      <c r="B500" s="722" t="s">
        <v>355</v>
      </c>
      <c r="C500" s="722"/>
      <c r="D500" s="107" t="s">
        <v>356</v>
      </c>
      <c r="E500" s="580">
        <f t="shared" si="279"/>
        <v>0</v>
      </c>
      <c r="F500" s="580"/>
      <c r="G500" s="580"/>
      <c r="H500" s="580"/>
      <c r="I500" s="589"/>
      <c r="J500" s="580"/>
      <c r="K500" s="580"/>
      <c r="L500" s="583"/>
    </row>
    <row r="501" spans="1:12" s="388" customFormat="1" ht="27.75" customHeight="1">
      <c r="A501" s="85"/>
      <c r="B501" s="86" t="s">
        <v>357</v>
      </c>
      <c r="C501" s="86"/>
      <c r="D501" s="107" t="s">
        <v>358</v>
      </c>
      <c r="E501" s="580">
        <f t="shared" si="279"/>
        <v>0</v>
      </c>
      <c r="F501" s="580"/>
      <c r="G501" s="580"/>
      <c r="H501" s="580"/>
      <c r="I501" s="589"/>
      <c r="J501" s="580"/>
      <c r="K501" s="606"/>
      <c r="L501" s="583"/>
    </row>
    <row r="502" spans="1:12" ht="18.75">
      <c r="A502" s="85" t="s">
        <v>359</v>
      </c>
      <c r="B502" s="101"/>
      <c r="C502" s="102"/>
      <c r="D502" s="107" t="s">
        <v>360</v>
      </c>
      <c r="E502" s="580">
        <f t="shared" si="279"/>
        <v>0</v>
      </c>
      <c r="F502" s="580">
        <f>F503+F507</f>
        <v>0</v>
      </c>
      <c r="G502" s="580">
        <f aca="true" t="shared" si="286" ref="G502:L502">G503+G507</f>
        <v>0</v>
      </c>
      <c r="H502" s="580">
        <f t="shared" si="286"/>
        <v>0</v>
      </c>
      <c r="I502" s="580">
        <f t="shared" si="286"/>
        <v>0</v>
      </c>
      <c r="J502" s="580">
        <f t="shared" si="286"/>
        <v>0</v>
      </c>
      <c r="K502" s="580">
        <f t="shared" si="286"/>
        <v>0</v>
      </c>
      <c r="L502" s="583">
        <f t="shared" si="286"/>
        <v>0</v>
      </c>
    </row>
    <row r="503" spans="1:12" ht="24.75" customHeight="1">
      <c r="A503" s="733" t="s">
        <v>722</v>
      </c>
      <c r="B503" s="734"/>
      <c r="C503" s="734"/>
      <c r="D503" s="107" t="s">
        <v>362</v>
      </c>
      <c r="E503" s="580">
        <f t="shared" si="279"/>
        <v>0</v>
      </c>
      <c r="F503" s="580">
        <f>F504+F505+F506</f>
        <v>0</v>
      </c>
      <c r="G503" s="580">
        <f aca="true" t="shared" si="287" ref="G503:L503">G504+G505+G506</f>
        <v>0</v>
      </c>
      <c r="H503" s="580">
        <f t="shared" si="287"/>
        <v>0</v>
      </c>
      <c r="I503" s="580">
        <f t="shared" si="287"/>
        <v>0</v>
      </c>
      <c r="J503" s="580">
        <f t="shared" si="287"/>
        <v>0</v>
      </c>
      <c r="K503" s="580">
        <f t="shared" si="287"/>
        <v>0</v>
      </c>
      <c r="L503" s="583">
        <f t="shared" si="287"/>
        <v>0</v>
      </c>
    </row>
    <row r="504" spans="1:12" ht="43.5" customHeight="1">
      <c r="A504" s="85"/>
      <c r="B504" s="722" t="s">
        <v>370</v>
      </c>
      <c r="C504" s="722"/>
      <c r="D504" s="107" t="s">
        <v>371</v>
      </c>
      <c r="E504" s="580">
        <f t="shared" si="279"/>
        <v>0</v>
      </c>
      <c r="F504" s="580"/>
      <c r="G504" s="580"/>
      <c r="H504" s="580"/>
      <c r="I504" s="589"/>
      <c r="J504" s="580"/>
      <c r="K504" s="580"/>
      <c r="L504" s="583"/>
    </row>
    <row r="505" spans="1:12" ht="18.75">
      <c r="A505" s="85"/>
      <c r="B505" s="722" t="s">
        <v>723</v>
      </c>
      <c r="C505" s="722"/>
      <c r="D505" s="107" t="s">
        <v>373</v>
      </c>
      <c r="E505" s="580">
        <f t="shared" si="279"/>
        <v>0</v>
      </c>
      <c r="F505" s="580"/>
      <c r="G505" s="580"/>
      <c r="H505" s="580"/>
      <c r="I505" s="589"/>
      <c r="J505" s="580"/>
      <c r="K505" s="580"/>
      <c r="L505" s="583"/>
    </row>
    <row r="506" spans="1:12" ht="18.75">
      <c r="A506" s="85"/>
      <c r="B506" s="722" t="s">
        <v>374</v>
      </c>
      <c r="C506" s="722"/>
      <c r="D506" s="107" t="s">
        <v>375</v>
      </c>
      <c r="E506" s="580">
        <f t="shared" si="279"/>
        <v>0</v>
      </c>
      <c r="F506" s="580"/>
      <c r="G506" s="580"/>
      <c r="H506" s="580"/>
      <c r="I506" s="589"/>
      <c r="J506" s="580"/>
      <c r="K506" s="580"/>
      <c r="L506" s="583"/>
    </row>
    <row r="507" spans="1:12" ht="18" customHeight="1">
      <c r="A507" s="85" t="s">
        <v>380</v>
      </c>
      <c r="B507" s="86"/>
      <c r="C507" s="87"/>
      <c r="D507" s="107">
        <v>41.02</v>
      </c>
      <c r="E507" s="580">
        <f t="shared" si="279"/>
        <v>0</v>
      </c>
      <c r="F507" s="580">
        <f>F508+F510</f>
        <v>0</v>
      </c>
      <c r="G507" s="580">
        <f aca="true" t="shared" si="288" ref="G507:L507">G508+G510</f>
        <v>0</v>
      </c>
      <c r="H507" s="580">
        <f t="shared" si="288"/>
        <v>0</v>
      </c>
      <c r="I507" s="580">
        <f t="shared" si="288"/>
        <v>0</v>
      </c>
      <c r="J507" s="580">
        <f t="shared" si="288"/>
        <v>0</v>
      </c>
      <c r="K507" s="580">
        <f t="shared" si="288"/>
        <v>0</v>
      </c>
      <c r="L507" s="583">
        <f t="shared" si="288"/>
        <v>0</v>
      </c>
    </row>
    <row r="508" spans="1:12" ht="61.5" customHeight="1">
      <c r="A508" s="85"/>
      <c r="B508" s="743" t="s">
        <v>724</v>
      </c>
      <c r="C508" s="743"/>
      <c r="D508" s="107" t="s">
        <v>382</v>
      </c>
      <c r="E508" s="580">
        <f t="shared" si="279"/>
        <v>0</v>
      </c>
      <c r="F508" s="580">
        <f>F509</f>
        <v>0</v>
      </c>
      <c r="G508" s="580">
        <f aca="true" t="shared" si="289" ref="G508:L508">G509</f>
        <v>0</v>
      </c>
      <c r="H508" s="580">
        <f t="shared" si="289"/>
        <v>0</v>
      </c>
      <c r="I508" s="580">
        <f t="shared" si="289"/>
        <v>0</v>
      </c>
      <c r="J508" s="580">
        <f t="shared" si="289"/>
        <v>0</v>
      </c>
      <c r="K508" s="580">
        <f t="shared" si="289"/>
        <v>0</v>
      </c>
      <c r="L508" s="583">
        <f t="shared" si="289"/>
        <v>0</v>
      </c>
    </row>
    <row r="509" spans="1:12" ht="65.25" customHeight="1">
      <c r="A509" s="85"/>
      <c r="B509" s="82"/>
      <c r="C509" s="370" t="s">
        <v>385</v>
      </c>
      <c r="D509" s="107" t="s">
        <v>386</v>
      </c>
      <c r="E509" s="580">
        <f t="shared" si="279"/>
        <v>0</v>
      </c>
      <c r="F509" s="580"/>
      <c r="G509" s="580"/>
      <c r="H509" s="580"/>
      <c r="I509" s="589"/>
      <c r="J509" s="580"/>
      <c r="K509" s="580"/>
      <c r="L509" s="583"/>
    </row>
    <row r="510" spans="1:12" s="134" customFormat="1" ht="28.5" customHeight="1">
      <c r="A510" s="371"/>
      <c r="B510" s="782" t="s">
        <v>387</v>
      </c>
      <c r="C510" s="783"/>
      <c r="D510" s="133" t="s">
        <v>388</v>
      </c>
      <c r="E510" s="580">
        <f t="shared" si="279"/>
        <v>0</v>
      </c>
      <c r="F510" s="585"/>
      <c r="G510" s="585"/>
      <c r="H510" s="585"/>
      <c r="I510" s="590"/>
      <c r="J510" s="585"/>
      <c r="K510" s="585"/>
      <c r="L510" s="586"/>
    </row>
    <row r="511" spans="1:12" ht="29.25" customHeight="1">
      <c r="A511" s="90" t="s">
        <v>389</v>
      </c>
      <c r="B511" s="86"/>
      <c r="C511" s="86"/>
      <c r="D511" s="103" t="s">
        <v>390</v>
      </c>
      <c r="E511" s="581">
        <f t="shared" si="279"/>
        <v>15306</v>
      </c>
      <c r="F511" s="581">
        <f>F512</f>
        <v>3827</v>
      </c>
      <c r="G511" s="581">
        <f aca="true" t="shared" si="290" ref="G511:L511">G512</f>
        <v>3827</v>
      </c>
      <c r="H511" s="581">
        <f t="shared" si="290"/>
        <v>3827</v>
      </c>
      <c r="I511" s="581">
        <f t="shared" si="290"/>
        <v>3825</v>
      </c>
      <c r="J511" s="581">
        <f t="shared" si="290"/>
        <v>0</v>
      </c>
      <c r="K511" s="581">
        <f t="shared" si="290"/>
        <v>0</v>
      </c>
      <c r="L511" s="582">
        <f t="shared" si="290"/>
        <v>0</v>
      </c>
    </row>
    <row r="512" spans="1:12" ht="18.75">
      <c r="A512" s="717" t="s">
        <v>391</v>
      </c>
      <c r="B512" s="718"/>
      <c r="C512" s="718"/>
      <c r="D512" s="103" t="s">
        <v>392</v>
      </c>
      <c r="E512" s="581">
        <f t="shared" si="279"/>
        <v>15306</v>
      </c>
      <c r="F512" s="581">
        <f>F513+F556</f>
        <v>3827</v>
      </c>
      <c r="G512" s="581">
        <f aca="true" t="shared" si="291" ref="G512:L512">G513+G556</f>
        <v>3827</v>
      </c>
      <c r="H512" s="581">
        <f t="shared" si="291"/>
        <v>3827</v>
      </c>
      <c r="I512" s="581">
        <f t="shared" si="291"/>
        <v>3825</v>
      </c>
      <c r="J512" s="581">
        <f t="shared" si="291"/>
        <v>0</v>
      </c>
      <c r="K512" s="581">
        <f t="shared" si="291"/>
        <v>0</v>
      </c>
      <c r="L512" s="582">
        <f t="shared" si="291"/>
        <v>0</v>
      </c>
    </row>
    <row r="513" spans="1:12" ht="74.25" customHeight="1">
      <c r="A513" s="719" t="s">
        <v>725</v>
      </c>
      <c r="B513" s="720"/>
      <c r="C513" s="720"/>
      <c r="D513" s="103" t="s">
        <v>394</v>
      </c>
      <c r="E513" s="581">
        <f t="shared" si="279"/>
        <v>15306</v>
      </c>
      <c r="F513" s="581">
        <f>F514+F517+F518+F519+F520+F521+F523+F527+F531+F532+F533+F534+F536+F537+F538+F539+F540+F541+F542+F543+F545+F546+F547+F548+F552</f>
        <v>3827</v>
      </c>
      <c r="G513" s="581">
        <f aca="true" t="shared" si="292" ref="G513:L513">G514+G517+G518+G519+G520+G521+G523+G527+G531+G532+G533+G534+G536+G537+G538+G539+G540+G541+G542+G543+G545+G546+G547+G548+G552</f>
        <v>3827</v>
      </c>
      <c r="H513" s="581">
        <f t="shared" si="292"/>
        <v>3827</v>
      </c>
      <c r="I513" s="581">
        <f t="shared" si="292"/>
        <v>3825</v>
      </c>
      <c r="J513" s="581">
        <f t="shared" si="292"/>
        <v>0</v>
      </c>
      <c r="K513" s="581">
        <f t="shared" si="292"/>
        <v>0</v>
      </c>
      <c r="L513" s="582">
        <f t="shared" si="292"/>
        <v>0</v>
      </c>
    </row>
    <row r="514" spans="1:12" ht="18.75">
      <c r="A514" s="90"/>
      <c r="B514" s="784" t="s">
        <v>1727</v>
      </c>
      <c r="C514" s="785"/>
      <c r="D514" s="107" t="s">
        <v>395</v>
      </c>
      <c r="E514" s="580">
        <f t="shared" si="279"/>
        <v>0</v>
      </c>
      <c r="F514" s="580">
        <f>F515+F516</f>
        <v>0</v>
      </c>
      <c r="G514" s="580">
        <f aca="true" t="shared" si="293" ref="G514:L514">G515+G516</f>
        <v>0</v>
      </c>
      <c r="H514" s="580">
        <f t="shared" si="293"/>
        <v>0</v>
      </c>
      <c r="I514" s="580">
        <f t="shared" si="293"/>
        <v>0</v>
      </c>
      <c r="J514" s="580">
        <f t="shared" si="293"/>
        <v>0</v>
      </c>
      <c r="K514" s="580">
        <f t="shared" si="293"/>
        <v>0</v>
      </c>
      <c r="L514" s="583">
        <f t="shared" si="293"/>
        <v>0</v>
      </c>
    </row>
    <row r="515" spans="1:12" ht="18.75">
      <c r="A515" s="90"/>
      <c r="B515" s="383"/>
      <c r="C515" s="391" t="s">
        <v>396</v>
      </c>
      <c r="D515" s="107" t="s">
        <v>397</v>
      </c>
      <c r="E515" s="580">
        <f t="shared" si="279"/>
        <v>0</v>
      </c>
      <c r="F515" s="580"/>
      <c r="G515" s="580"/>
      <c r="H515" s="580"/>
      <c r="I515" s="589"/>
      <c r="J515" s="589"/>
      <c r="K515" s="602"/>
      <c r="L515" s="603"/>
    </row>
    <row r="516" spans="1:12" ht="42.75" customHeight="1">
      <c r="A516" s="90"/>
      <c r="B516" s="383"/>
      <c r="C516" s="391" t="s">
        <v>398</v>
      </c>
      <c r="D516" s="107" t="s">
        <v>399</v>
      </c>
      <c r="E516" s="580">
        <f t="shared" si="279"/>
        <v>0</v>
      </c>
      <c r="F516" s="580"/>
      <c r="G516" s="580"/>
      <c r="H516" s="580"/>
      <c r="I516" s="589"/>
      <c r="J516" s="589"/>
      <c r="K516" s="607"/>
      <c r="L516" s="605"/>
    </row>
    <row r="517" spans="1:12" ht="18.75">
      <c r="A517" s="90"/>
      <c r="B517" s="86" t="s">
        <v>400</v>
      </c>
      <c r="C517" s="87"/>
      <c r="D517" s="107" t="s">
        <v>401</v>
      </c>
      <c r="E517" s="580">
        <f t="shared" si="279"/>
        <v>0</v>
      </c>
      <c r="F517" s="580"/>
      <c r="G517" s="580"/>
      <c r="H517" s="580"/>
      <c r="I517" s="589"/>
      <c r="J517" s="580"/>
      <c r="K517" s="588"/>
      <c r="L517" s="583"/>
    </row>
    <row r="518" spans="1:12" ht="41.25" customHeight="1">
      <c r="A518" s="90"/>
      <c r="B518" s="722" t="s">
        <v>402</v>
      </c>
      <c r="C518" s="722"/>
      <c r="D518" s="107" t="s">
        <v>403</v>
      </c>
      <c r="E518" s="580">
        <f t="shared" si="279"/>
        <v>0</v>
      </c>
      <c r="F518" s="580"/>
      <c r="G518" s="580"/>
      <c r="H518" s="580"/>
      <c r="I518" s="589"/>
      <c r="J518" s="580"/>
      <c r="K518" s="588"/>
      <c r="L518" s="583"/>
    </row>
    <row r="519" spans="1:12" ht="18" customHeight="1">
      <c r="A519" s="90"/>
      <c r="B519" s="722" t="s">
        <v>404</v>
      </c>
      <c r="C519" s="722"/>
      <c r="D519" s="107" t="s">
        <v>405</v>
      </c>
      <c r="E519" s="580">
        <f t="shared" si="279"/>
        <v>4523</v>
      </c>
      <c r="F519" s="580">
        <v>1131</v>
      </c>
      <c r="G519" s="580">
        <v>1131</v>
      </c>
      <c r="H519" s="580">
        <v>1131</v>
      </c>
      <c r="I519" s="589">
        <v>1130</v>
      </c>
      <c r="J519" s="580">
        <v>0</v>
      </c>
      <c r="K519" s="588">
        <v>0</v>
      </c>
      <c r="L519" s="583">
        <v>0</v>
      </c>
    </row>
    <row r="520" spans="1:12" ht="24.75" customHeight="1">
      <c r="A520" s="90"/>
      <c r="B520" s="722" t="s">
        <v>406</v>
      </c>
      <c r="C520" s="722"/>
      <c r="D520" s="107" t="s">
        <v>407</v>
      </c>
      <c r="E520" s="580">
        <f t="shared" si="279"/>
        <v>0</v>
      </c>
      <c r="F520" s="580"/>
      <c r="G520" s="580"/>
      <c r="H520" s="580"/>
      <c r="I520" s="589"/>
      <c r="J520" s="580"/>
      <c r="K520" s="588"/>
      <c r="L520" s="583"/>
    </row>
    <row r="521" spans="1:12" ht="26.25" customHeight="1">
      <c r="A521" s="90"/>
      <c r="B521" s="723" t="s">
        <v>408</v>
      </c>
      <c r="C521" s="724"/>
      <c r="D521" s="107" t="s">
        <v>409</v>
      </c>
      <c r="E521" s="580">
        <f t="shared" si="279"/>
        <v>0</v>
      </c>
      <c r="F521" s="580"/>
      <c r="G521" s="580"/>
      <c r="H521" s="580"/>
      <c r="I521" s="589"/>
      <c r="J521" s="580"/>
      <c r="K521" s="588"/>
      <c r="L521" s="583"/>
    </row>
    <row r="522" spans="1:12" ht="18" customHeight="1">
      <c r="A522" s="90"/>
      <c r="B522" s="722" t="s">
        <v>410</v>
      </c>
      <c r="C522" s="722"/>
      <c r="D522" s="107" t="s">
        <v>411</v>
      </c>
      <c r="E522" s="580" t="s">
        <v>181</v>
      </c>
      <c r="F522" s="580" t="s">
        <v>181</v>
      </c>
      <c r="G522" s="580" t="s">
        <v>181</v>
      </c>
      <c r="H522" s="580" t="s">
        <v>181</v>
      </c>
      <c r="I522" s="580" t="s">
        <v>181</v>
      </c>
      <c r="J522" s="580" t="s">
        <v>181</v>
      </c>
      <c r="K522" s="580" t="s">
        <v>181</v>
      </c>
      <c r="L522" s="583" t="s">
        <v>181</v>
      </c>
    </row>
    <row r="523" spans="1:12" ht="38.25" customHeight="1">
      <c r="A523" s="90"/>
      <c r="B523" s="722" t="s">
        <v>726</v>
      </c>
      <c r="C523" s="722"/>
      <c r="D523" s="107" t="s">
        <v>413</v>
      </c>
      <c r="E523" s="580">
        <f t="shared" si="279"/>
        <v>0</v>
      </c>
      <c r="F523" s="580">
        <f>F524+F525+F526</f>
        <v>0</v>
      </c>
      <c r="G523" s="580">
        <f aca="true" t="shared" si="294" ref="G523:L523">G524+G525+G526</f>
        <v>0</v>
      </c>
      <c r="H523" s="580">
        <f t="shared" si="294"/>
        <v>0</v>
      </c>
      <c r="I523" s="580">
        <f t="shared" si="294"/>
        <v>0</v>
      </c>
      <c r="J523" s="580">
        <f t="shared" si="294"/>
        <v>0</v>
      </c>
      <c r="K523" s="580">
        <f t="shared" si="294"/>
        <v>0</v>
      </c>
      <c r="L523" s="583">
        <f t="shared" si="294"/>
        <v>0</v>
      </c>
    </row>
    <row r="524" spans="1:12" ht="38.25" customHeight="1">
      <c r="A524" s="225"/>
      <c r="B524" s="192"/>
      <c r="C524" s="338" t="s">
        <v>414</v>
      </c>
      <c r="D524" s="107" t="s">
        <v>415</v>
      </c>
      <c r="E524" s="580">
        <f t="shared" si="279"/>
        <v>0</v>
      </c>
      <c r="F524" s="580"/>
      <c r="G524" s="580"/>
      <c r="H524" s="580"/>
      <c r="I524" s="589"/>
      <c r="J524" s="580"/>
      <c r="K524" s="588"/>
      <c r="L524" s="583"/>
    </row>
    <row r="525" spans="1:12" ht="41.25" customHeight="1">
      <c r="A525" s="225"/>
      <c r="B525" s="192"/>
      <c r="C525" s="338" t="s">
        <v>416</v>
      </c>
      <c r="D525" s="107" t="s">
        <v>417</v>
      </c>
      <c r="E525" s="580">
        <f t="shared" si="279"/>
        <v>0</v>
      </c>
      <c r="F525" s="580"/>
      <c r="G525" s="580"/>
      <c r="H525" s="580"/>
      <c r="I525" s="589"/>
      <c r="J525" s="580"/>
      <c r="K525" s="588"/>
      <c r="L525" s="583"/>
    </row>
    <row r="526" spans="1:12" ht="18.75">
      <c r="A526" s="225"/>
      <c r="B526" s="192"/>
      <c r="C526" s="338" t="s">
        <v>418</v>
      </c>
      <c r="D526" s="107" t="s">
        <v>419</v>
      </c>
      <c r="E526" s="580">
        <f t="shared" si="279"/>
        <v>0</v>
      </c>
      <c r="F526" s="580"/>
      <c r="G526" s="580"/>
      <c r="H526" s="580"/>
      <c r="I526" s="589"/>
      <c r="J526" s="580"/>
      <c r="K526" s="588"/>
      <c r="L526" s="583"/>
    </row>
    <row r="527" spans="1:12" ht="40.5" customHeight="1">
      <c r="A527" s="90"/>
      <c r="B527" s="722" t="s">
        <v>727</v>
      </c>
      <c r="C527" s="722"/>
      <c r="D527" s="107" t="s">
        <v>421</v>
      </c>
      <c r="E527" s="580">
        <f t="shared" si="279"/>
        <v>0</v>
      </c>
      <c r="F527" s="580">
        <f>SUM(F528:F530)</f>
        <v>0</v>
      </c>
      <c r="G527" s="580">
        <f aca="true" t="shared" si="295" ref="G527:L527">SUM(G528:G530)</f>
        <v>0</v>
      </c>
      <c r="H527" s="580">
        <f t="shared" si="295"/>
        <v>0</v>
      </c>
      <c r="I527" s="580">
        <f t="shared" si="295"/>
        <v>0</v>
      </c>
      <c r="J527" s="580">
        <f t="shared" si="295"/>
        <v>0</v>
      </c>
      <c r="K527" s="580">
        <f t="shared" si="295"/>
        <v>0</v>
      </c>
      <c r="L527" s="583">
        <f t="shared" si="295"/>
        <v>0</v>
      </c>
    </row>
    <row r="528" spans="1:12" ht="39" customHeight="1">
      <c r="A528" s="90"/>
      <c r="B528" s="192"/>
      <c r="C528" s="338" t="s">
        <v>422</v>
      </c>
      <c r="D528" s="107" t="s">
        <v>423</v>
      </c>
      <c r="E528" s="580">
        <f t="shared" si="279"/>
        <v>0</v>
      </c>
      <c r="F528" s="580"/>
      <c r="G528" s="580"/>
      <c r="H528" s="580"/>
      <c r="I528" s="589"/>
      <c r="J528" s="580"/>
      <c r="K528" s="588"/>
      <c r="L528" s="583"/>
    </row>
    <row r="529" spans="1:12" ht="47.25" customHeight="1">
      <c r="A529" s="90"/>
      <c r="B529" s="192"/>
      <c r="C529" s="338" t="s">
        <v>424</v>
      </c>
      <c r="D529" s="107" t="s">
        <v>425</v>
      </c>
      <c r="E529" s="580">
        <f t="shared" si="279"/>
        <v>0</v>
      </c>
      <c r="F529" s="580"/>
      <c r="G529" s="580"/>
      <c r="H529" s="580"/>
      <c r="I529" s="589"/>
      <c r="J529" s="580"/>
      <c r="K529" s="588"/>
      <c r="L529" s="583"/>
    </row>
    <row r="530" spans="1:12" ht="44.25" customHeight="1">
      <c r="A530" s="90"/>
      <c r="B530" s="192"/>
      <c r="C530" s="338" t="s">
        <v>426</v>
      </c>
      <c r="D530" s="107" t="s">
        <v>427</v>
      </c>
      <c r="E530" s="580">
        <f t="shared" si="279"/>
        <v>0</v>
      </c>
      <c r="F530" s="580"/>
      <c r="G530" s="580"/>
      <c r="H530" s="580"/>
      <c r="I530" s="589"/>
      <c r="J530" s="580"/>
      <c r="K530" s="588"/>
      <c r="L530" s="583"/>
    </row>
    <row r="531" spans="1:12" ht="45" customHeight="1">
      <c r="A531" s="90"/>
      <c r="B531" s="722" t="s">
        <v>428</v>
      </c>
      <c r="C531" s="722"/>
      <c r="D531" s="107" t="s">
        <v>429</v>
      </c>
      <c r="E531" s="580">
        <f t="shared" si="279"/>
        <v>0</v>
      </c>
      <c r="F531" s="580"/>
      <c r="G531" s="580"/>
      <c r="H531" s="580"/>
      <c r="I531" s="589"/>
      <c r="J531" s="580"/>
      <c r="K531" s="588"/>
      <c r="L531" s="583"/>
    </row>
    <row r="532" spans="1:12" ht="18.75">
      <c r="A532" s="90"/>
      <c r="B532" s="86" t="s">
        <v>434</v>
      </c>
      <c r="C532" s="87"/>
      <c r="D532" s="107" t="s">
        <v>435</v>
      </c>
      <c r="E532" s="580">
        <f t="shared" si="279"/>
        <v>0</v>
      </c>
      <c r="F532" s="580"/>
      <c r="G532" s="580"/>
      <c r="H532" s="580"/>
      <c r="I532" s="589"/>
      <c r="J532" s="580"/>
      <c r="K532" s="588"/>
      <c r="L532" s="583"/>
    </row>
    <row r="533" spans="1:12" ht="18.75">
      <c r="A533" s="90"/>
      <c r="B533" s="722" t="s">
        <v>442</v>
      </c>
      <c r="C533" s="722"/>
      <c r="D533" s="107" t="s">
        <v>443</v>
      </c>
      <c r="E533" s="580">
        <f t="shared" si="279"/>
        <v>0</v>
      </c>
      <c r="F533" s="580"/>
      <c r="G533" s="580"/>
      <c r="H533" s="580"/>
      <c r="I533" s="589"/>
      <c r="J533" s="580"/>
      <c r="K533" s="588"/>
      <c r="L533" s="583"/>
    </row>
    <row r="534" spans="1:12" ht="41.25" customHeight="1">
      <c r="A534" s="90"/>
      <c r="B534" s="722" t="s">
        <v>728</v>
      </c>
      <c r="C534" s="722"/>
      <c r="D534" s="107" t="s">
        <v>451</v>
      </c>
      <c r="E534" s="580">
        <f t="shared" si="279"/>
        <v>0</v>
      </c>
      <c r="F534" s="580">
        <f>F535</f>
        <v>0</v>
      </c>
      <c r="G534" s="580">
        <f aca="true" t="shared" si="296" ref="G534:L534">G535</f>
        <v>0</v>
      </c>
      <c r="H534" s="580">
        <f t="shared" si="296"/>
        <v>0</v>
      </c>
      <c r="I534" s="580">
        <f t="shared" si="296"/>
        <v>0</v>
      </c>
      <c r="J534" s="580">
        <f t="shared" si="296"/>
        <v>0</v>
      </c>
      <c r="K534" s="580">
        <f t="shared" si="296"/>
        <v>0</v>
      </c>
      <c r="L534" s="583">
        <f t="shared" si="296"/>
        <v>0</v>
      </c>
    </row>
    <row r="535" spans="1:12" ht="39.75" customHeight="1">
      <c r="A535" s="90"/>
      <c r="B535" s="338"/>
      <c r="C535" s="338" t="s">
        <v>729</v>
      </c>
      <c r="D535" s="107" t="s">
        <v>455</v>
      </c>
      <c r="E535" s="580">
        <f t="shared" si="279"/>
        <v>0</v>
      </c>
      <c r="F535" s="580"/>
      <c r="G535" s="580"/>
      <c r="H535" s="580"/>
      <c r="I535" s="589"/>
      <c r="J535" s="580"/>
      <c r="K535" s="588"/>
      <c r="L535" s="583"/>
    </row>
    <row r="536" spans="1:12" ht="40.5" customHeight="1">
      <c r="A536" s="90"/>
      <c r="B536" s="722" t="s">
        <v>456</v>
      </c>
      <c r="C536" s="722"/>
      <c r="D536" s="107" t="s">
        <v>457</v>
      </c>
      <c r="E536" s="580">
        <f t="shared" si="279"/>
        <v>0</v>
      </c>
      <c r="F536" s="580"/>
      <c r="G536" s="580"/>
      <c r="H536" s="580"/>
      <c r="I536" s="589"/>
      <c r="J536" s="580"/>
      <c r="K536" s="588"/>
      <c r="L536" s="583"/>
    </row>
    <row r="537" spans="1:12" ht="20.25" customHeight="1">
      <c r="A537" s="90"/>
      <c r="B537" s="377" t="s">
        <v>459</v>
      </c>
      <c r="C537" s="192"/>
      <c r="D537" s="107" t="s">
        <v>460</v>
      </c>
      <c r="E537" s="580">
        <f t="shared" si="279"/>
        <v>5000</v>
      </c>
      <c r="F537" s="580">
        <v>1250</v>
      </c>
      <c r="G537" s="580">
        <v>1250</v>
      </c>
      <c r="H537" s="580">
        <v>1250</v>
      </c>
      <c r="I537" s="589">
        <v>1250</v>
      </c>
      <c r="J537" s="580">
        <v>0</v>
      </c>
      <c r="K537" s="588">
        <v>0</v>
      </c>
      <c r="L537" s="583">
        <v>0</v>
      </c>
    </row>
    <row r="538" spans="1:12" ht="20.25" customHeight="1">
      <c r="A538" s="109"/>
      <c r="B538" s="786" t="s">
        <v>461</v>
      </c>
      <c r="C538" s="786"/>
      <c r="D538" s="107" t="s">
        <v>462</v>
      </c>
      <c r="E538" s="580">
        <f t="shared" si="279"/>
        <v>0</v>
      </c>
      <c r="F538" s="580"/>
      <c r="G538" s="580"/>
      <c r="H538" s="580"/>
      <c r="I538" s="589"/>
      <c r="J538" s="580"/>
      <c r="K538" s="588"/>
      <c r="L538" s="583"/>
    </row>
    <row r="539" spans="1:12" ht="21.75" customHeight="1">
      <c r="A539" s="109"/>
      <c r="B539" s="748" t="s">
        <v>463</v>
      </c>
      <c r="C539" s="748"/>
      <c r="D539" s="107" t="s">
        <v>464</v>
      </c>
      <c r="E539" s="580">
        <f t="shared" si="279"/>
        <v>0</v>
      </c>
      <c r="F539" s="580"/>
      <c r="G539" s="580"/>
      <c r="H539" s="580"/>
      <c r="I539" s="589"/>
      <c r="J539" s="580"/>
      <c r="K539" s="588"/>
      <c r="L539" s="583"/>
    </row>
    <row r="540" spans="1:12" ht="42.75" customHeight="1">
      <c r="A540" s="109"/>
      <c r="B540" s="749" t="s">
        <v>467</v>
      </c>
      <c r="C540" s="749"/>
      <c r="D540" s="107" t="s">
        <v>468</v>
      </c>
      <c r="E540" s="580">
        <f t="shared" si="279"/>
        <v>0</v>
      </c>
      <c r="F540" s="580"/>
      <c r="G540" s="580"/>
      <c r="H540" s="580"/>
      <c r="I540" s="589"/>
      <c r="J540" s="580"/>
      <c r="K540" s="588"/>
      <c r="L540" s="583"/>
    </row>
    <row r="541" spans="1:12" ht="63" customHeight="1">
      <c r="A541" s="109"/>
      <c r="B541" s="750" t="s">
        <v>469</v>
      </c>
      <c r="C541" s="751"/>
      <c r="D541" s="107" t="s">
        <v>470</v>
      </c>
      <c r="E541" s="580">
        <f t="shared" si="279"/>
        <v>5783</v>
      </c>
      <c r="F541" s="580">
        <v>1446</v>
      </c>
      <c r="G541" s="580">
        <v>1446</v>
      </c>
      <c r="H541" s="580">
        <v>1446</v>
      </c>
      <c r="I541" s="589">
        <v>1445</v>
      </c>
      <c r="J541" s="580">
        <v>0</v>
      </c>
      <c r="K541" s="588">
        <v>0</v>
      </c>
      <c r="L541" s="583">
        <v>0</v>
      </c>
    </row>
    <row r="542" spans="1:14" s="134" customFormat="1" ht="18.75">
      <c r="A542" s="392"/>
      <c r="B542" s="752" t="s">
        <v>473</v>
      </c>
      <c r="C542" s="745"/>
      <c r="D542" s="133" t="s">
        <v>474</v>
      </c>
      <c r="E542" s="580">
        <f t="shared" si="279"/>
        <v>0</v>
      </c>
      <c r="F542" s="585"/>
      <c r="G542" s="585"/>
      <c r="H542" s="585"/>
      <c r="I542" s="590"/>
      <c r="J542" s="585"/>
      <c r="K542" s="593"/>
      <c r="L542" s="586"/>
      <c r="M542" s="380"/>
      <c r="N542" s="381"/>
    </row>
    <row r="543" spans="1:14" ht="18.75">
      <c r="A543" s="379"/>
      <c r="B543" s="750" t="s">
        <v>730</v>
      </c>
      <c r="C543" s="753"/>
      <c r="D543" s="107" t="s">
        <v>476</v>
      </c>
      <c r="E543" s="580">
        <f t="shared" si="279"/>
        <v>0</v>
      </c>
      <c r="F543" s="580">
        <f>F544</f>
        <v>0</v>
      </c>
      <c r="G543" s="580">
        <f aca="true" t="shared" si="297" ref="G543:L543">G544</f>
        <v>0</v>
      </c>
      <c r="H543" s="580">
        <f t="shared" si="297"/>
        <v>0</v>
      </c>
      <c r="I543" s="580">
        <f t="shared" si="297"/>
        <v>0</v>
      </c>
      <c r="J543" s="580">
        <f t="shared" si="297"/>
        <v>0</v>
      </c>
      <c r="K543" s="580">
        <f t="shared" si="297"/>
        <v>0</v>
      </c>
      <c r="L543" s="583">
        <f t="shared" si="297"/>
        <v>0</v>
      </c>
      <c r="M543" s="184"/>
      <c r="N543" s="346"/>
    </row>
    <row r="544" spans="1:14" ht="43.5" customHeight="1">
      <c r="A544" s="379"/>
      <c r="B544" s="382"/>
      <c r="C544" s="111" t="s">
        <v>479</v>
      </c>
      <c r="D544" s="107" t="s">
        <v>480</v>
      </c>
      <c r="E544" s="580">
        <f t="shared" si="279"/>
        <v>0</v>
      </c>
      <c r="F544" s="580"/>
      <c r="G544" s="580"/>
      <c r="H544" s="580"/>
      <c r="I544" s="589"/>
      <c r="J544" s="580"/>
      <c r="K544" s="588"/>
      <c r="L544" s="583"/>
      <c r="M544" s="184"/>
      <c r="N544" s="346"/>
    </row>
    <row r="545" spans="1:14" ht="18.75">
      <c r="A545" s="109"/>
      <c r="B545" s="750" t="s">
        <v>487</v>
      </c>
      <c r="C545" s="753"/>
      <c r="D545" s="107" t="s">
        <v>488</v>
      </c>
      <c r="E545" s="580">
        <f t="shared" si="279"/>
        <v>0</v>
      </c>
      <c r="F545" s="580"/>
      <c r="G545" s="580"/>
      <c r="H545" s="580"/>
      <c r="I545" s="589"/>
      <c r="J545" s="580"/>
      <c r="K545" s="588"/>
      <c r="L545" s="583"/>
      <c r="M545" s="184"/>
      <c r="N545" s="346"/>
    </row>
    <row r="546" spans="1:12" ht="59.25" customHeight="1">
      <c r="A546" s="109"/>
      <c r="B546" s="750" t="s">
        <v>489</v>
      </c>
      <c r="C546" s="751"/>
      <c r="D546" s="107" t="s">
        <v>490</v>
      </c>
      <c r="E546" s="580">
        <f t="shared" si="279"/>
        <v>0</v>
      </c>
      <c r="F546" s="580"/>
      <c r="G546" s="580"/>
      <c r="H546" s="580"/>
      <c r="I546" s="589"/>
      <c r="J546" s="589"/>
      <c r="K546" s="608"/>
      <c r="L546" s="609"/>
    </row>
    <row r="547" spans="1:12" ht="43.5" customHeight="1">
      <c r="A547" s="109"/>
      <c r="B547" s="750" t="s">
        <v>493</v>
      </c>
      <c r="C547" s="751"/>
      <c r="D547" s="107" t="s">
        <v>494</v>
      </c>
      <c r="E547" s="580">
        <f aca="true" t="shared" si="298" ref="E547:E562">F547+G547+H547+I547</f>
        <v>0</v>
      </c>
      <c r="F547" s="580"/>
      <c r="G547" s="580"/>
      <c r="H547" s="580"/>
      <c r="I547" s="589"/>
      <c r="J547" s="580"/>
      <c r="K547" s="580"/>
      <c r="L547" s="610"/>
    </row>
    <row r="548" spans="1:12" ht="43.5" customHeight="1">
      <c r="A548" s="109"/>
      <c r="B548" s="754" t="s">
        <v>495</v>
      </c>
      <c r="C548" s="724"/>
      <c r="D548" s="107" t="s">
        <v>496</v>
      </c>
      <c r="E548" s="580">
        <f t="shared" si="298"/>
        <v>0</v>
      </c>
      <c r="F548" s="580">
        <f>F549+F550+F551</f>
        <v>0</v>
      </c>
      <c r="G548" s="580">
        <f aca="true" t="shared" si="299" ref="G548:L548">G549+G550+G551</f>
        <v>0</v>
      </c>
      <c r="H548" s="580">
        <f t="shared" si="299"/>
        <v>0</v>
      </c>
      <c r="I548" s="580">
        <f t="shared" si="299"/>
        <v>0</v>
      </c>
      <c r="J548" s="580">
        <f t="shared" si="299"/>
        <v>0</v>
      </c>
      <c r="K548" s="580">
        <f t="shared" si="299"/>
        <v>0</v>
      </c>
      <c r="L548" s="583">
        <f t="shared" si="299"/>
        <v>0</v>
      </c>
    </row>
    <row r="549" spans="1:12" ht="18.75">
      <c r="A549" s="109"/>
      <c r="B549" s="378"/>
      <c r="C549" s="335" t="s">
        <v>497</v>
      </c>
      <c r="D549" s="107" t="s">
        <v>498</v>
      </c>
      <c r="E549" s="580">
        <f t="shared" si="298"/>
        <v>0</v>
      </c>
      <c r="F549" s="580"/>
      <c r="G549" s="580"/>
      <c r="H549" s="580"/>
      <c r="I549" s="589"/>
      <c r="J549" s="580"/>
      <c r="K549" s="580"/>
      <c r="L549" s="610"/>
    </row>
    <row r="550" spans="1:12" ht="21.75" customHeight="1">
      <c r="A550" s="109"/>
      <c r="B550" s="378"/>
      <c r="C550" s="335" t="s">
        <v>499</v>
      </c>
      <c r="D550" s="107" t="s">
        <v>500</v>
      </c>
      <c r="E550" s="580">
        <f t="shared" si="298"/>
        <v>0</v>
      </c>
      <c r="F550" s="580"/>
      <c r="G550" s="580"/>
      <c r="H550" s="580"/>
      <c r="I550" s="589"/>
      <c r="J550" s="580"/>
      <c r="K550" s="580"/>
      <c r="L550" s="610"/>
    </row>
    <row r="551" spans="1:12" ht="24.75" customHeight="1">
      <c r="A551" s="109"/>
      <c r="B551" s="378"/>
      <c r="C551" s="335" t="s">
        <v>501</v>
      </c>
      <c r="D551" s="107" t="s">
        <v>502</v>
      </c>
      <c r="E551" s="580">
        <f t="shared" si="298"/>
        <v>0</v>
      </c>
      <c r="F551" s="580"/>
      <c r="G551" s="580"/>
      <c r="H551" s="580"/>
      <c r="I551" s="589"/>
      <c r="J551" s="580"/>
      <c r="K551" s="580"/>
      <c r="L551" s="610"/>
    </row>
    <row r="552" spans="1:12" ht="18.75">
      <c r="A552" s="109"/>
      <c r="B552" s="754" t="s">
        <v>503</v>
      </c>
      <c r="C552" s="724"/>
      <c r="D552" s="107" t="s">
        <v>504</v>
      </c>
      <c r="E552" s="580">
        <f t="shared" si="298"/>
        <v>0</v>
      </c>
      <c r="F552" s="580">
        <f>F553+F554+F555</f>
        <v>0</v>
      </c>
      <c r="G552" s="580">
        <f aca="true" t="shared" si="300" ref="G552:L552">G553+G554+G555</f>
        <v>0</v>
      </c>
      <c r="H552" s="580">
        <f t="shared" si="300"/>
        <v>0</v>
      </c>
      <c r="I552" s="580">
        <f t="shared" si="300"/>
        <v>0</v>
      </c>
      <c r="J552" s="580">
        <f t="shared" si="300"/>
        <v>0</v>
      </c>
      <c r="K552" s="580">
        <f t="shared" si="300"/>
        <v>0</v>
      </c>
      <c r="L552" s="583">
        <f t="shared" si="300"/>
        <v>0</v>
      </c>
    </row>
    <row r="553" spans="1:12" ht="18.75">
      <c r="A553" s="109"/>
      <c r="B553" s="378"/>
      <c r="C553" s="335" t="s">
        <v>505</v>
      </c>
      <c r="D553" s="107" t="s">
        <v>506</v>
      </c>
      <c r="E553" s="580">
        <f t="shared" si="298"/>
        <v>0</v>
      </c>
      <c r="F553" s="580"/>
      <c r="G553" s="580"/>
      <c r="H553" s="580"/>
      <c r="I553" s="589"/>
      <c r="J553" s="580"/>
      <c r="K553" s="580"/>
      <c r="L553" s="610"/>
    </row>
    <row r="554" spans="1:12" ht="24.75" customHeight="1">
      <c r="A554" s="109"/>
      <c r="B554" s="378"/>
      <c r="C554" s="335" t="s">
        <v>499</v>
      </c>
      <c r="D554" s="107" t="s">
        <v>507</v>
      </c>
      <c r="E554" s="580">
        <f t="shared" si="298"/>
        <v>0</v>
      </c>
      <c r="F554" s="580"/>
      <c r="G554" s="580"/>
      <c r="H554" s="580"/>
      <c r="I554" s="589"/>
      <c r="J554" s="580"/>
      <c r="K554" s="580"/>
      <c r="L554" s="610"/>
    </row>
    <row r="555" spans="1:12" ht="18.75">
      <c r="A555" s="109"/>
      <c r="B555" s="378"/>
      <c r="C555" s="335" t="s">
        <v>501</v>
      </c>
      <c r="D555" s="107" t="s">
        <v>508</v>
      </c>
      <c r="E555" s="580">
        <f t="shared" si="298"/>
        <v>0</v>
      </c>
      <c r="F555" s="580"/>
      <c r="G555" s="580"/>
      <c r="H555" s="580"/>
      <c r="I555" s="589"/>
      <c r="J555" s="580"/>
      <c r="K555" s="580"/>
      <c r="L555" s="610"/>
    </row>
    <row r="556" spans="1:12" ht="25.5" customHeight="1">
      <c r="A556" s="717" t="s">
        <v>731</v>
      </c>
      <c r="B556" s="718"/>
      <c r="C556" s="718"/>
      <c r="D556" s="103" t="s">
        <v>510</v>
      </c>
      <c r="E556" s="581">
        <f t="shared" si="298"/>
        <v>0</v>
      </c>
      <c r="F556" s="581">
        <f>F557+F558+F560</f>
        <v>0</v>
      </c>
      <c r="G556" s="581">
        <f aca="true" t="shared" si="301" ref="G556:L556">G557+G558+G560</f>
        <v>0</v>
      </c>
      <c r="H556" s="581">
        <f t="shared" si="301"/>
        <v>0</v>
      </c>
      <c r="I556" s="581">
        <f t="shared" si="301"/>
        <v>0</v>
      </c>
      <c r="J556" s="581">
        <f t="shared" si="301"/>
        <v>0</v>
      </c>
      <c r="K556" s="581">
        <f t="shared" si="301"/>
        <v>0</v>
      </c>
      <c r="L556" s="582">
        <f t="shared" si="301"/>
        <v>0</v>
      </c>
    </row>
    <row r="557" spans="1:12" ht="18.75">
      <c r="A557" s="109"/>
      <c r="B557" s="754" t="s">
        <v>529</v>
      </c>
      <c r="C557" s="724"/>
      <c r="D557" s="107" t="s">
        <v>530</v>
      </c>
      <c r="E557" s="580">
        <f t="shared" si="298"/>
        <v>0</v>
      </c>
      <c r="F557" s="580"/>
      <c r="G557" s="580"/>
      <c r="H557" s="580"/>
      <c r="I557" s="589"/>
      <c r="J557" s="580"/>
      <c r="K557" s="588"/>
      <c r="L557" s="583"/>
    </row>
    <row r="558" spans="1:12" ht="18.75">
      <c r="A558" s="109"/>
      <c r="B558" s="754" t="s">
        <v>732</v>
      </c>
      <c r="C558" s="756"/>
      <c r="D558" s="107" t="s">
        <v>534</v>
      </c>
      <c r="E558" s="580">
        <f t="shared" si="298"/>
        <v>0</v>
      </c>
      <c r="F558" s="580">
        <f>F559</f>
        <v>0</v>
      </c>
      <c r="G558" s="580">
        <f aca="true" t="shared" si="302" ref="G558:L558">G559</f>
        <v>0</v>
      </c>
      <c r="H558" s="580">
        <f t="shared" si="302"/>
        <v>0</v>
      </c>
      <c r="I558" s="580">
        <f t="shared" si="302"/>
        <v>0</v>
      </c>
      <c r="J558" s="580">
        <f t="shared" si="302"/>
        <v>0</v>
      </c>
      <c r="K558" s="580">
        <f t="shared" si="302"/>
        <v>0</v>
      </c>
      <c r="L558" s="583">
        <f t="shared" si="302"/>
        <v>0</v>
      </c>
    </row>
    <row r="559" spans="1:12" ht="39.75" customHeight="1">
      <c r="A559" s="109"/>
      <c r="B559" s="337"/>
      <c r="C559" s="106" t="s">
        <v>537</v>
      </c>
      <c r="D559" s="107" t="s">
        <v>538</v>
      </c>
      <c r="E559" s="580">
        <f t="shared" si="298"/>
        <v>0</v>
      </c>
      <c r="F559" s="580"/>
      <c r="G559" s="580"/>
      <c r="H559" s="580"/>
      <c r="I559" s="589"/>
      <c r="J559" s="580"/>
      <c r="K559" s="588"/>
      <c r="L559" s="583"/>
    </row>
    <row r="560" spans="1:12" ht="39.75" customHeight="1">
      <c r="A560" s="109"/>
      <c r="B560" s="754" t="s">
        <v>541</v>
      </c>
      <c r="C560" s="756"/>
      <c r="D560" s="107" t="s">
        <v>542</v>
      </c>
      <c r="E560" s="580">
        <f t="shared" si="298"/>
        <v>0</v>
      </c>
      <c r="F560" s="580"/>
      <c r="G560" s="580"/>
      <c r="H560" s="580"/>
      <c r="I560" s="589"/>
      <c r="J560" s="580"/>
      <c r="K560" s="588"/>
      <c r="L560" s="583"/>
    </row>
    <row r="561" spans="1:12" ht="39.75" customHeight="1">
      <c r="A561" s="757" t="s">
        <v>543</v>
      </c>
      <c r="B561" s="758"/>
      <c r="C561" s="758"/>
      <c r="D561" s="103" t="s">
        <v>544</v>
      </c>
      <c r="E561" s="581">
        <f>F561+G561+H561+I561</f>
        <v>0</v>
      </c>
      <c r="F561" s="581">
        <f>F562+F565+F568+F571+F576+F579+F584+F589+F594+F599+F604+F609+F614+F619</f>
        <v>0</v>
      </c>
      <c r="G561" s="581">
        <f aca="true" t="shared" si="303" ref="G561:L561">G562+G565+G568+G571+G576+G579+G584+G589+G594+G599+G604+G609+G614+G619</f>
        <v>0</v>
      </c>
      <c r="H561" s="581">
        <f t="shared" si="303"/>
        <v>0</v>
      </c>
      <c r="I561" s="581">
        <f t="shared" si="303"/>
        <v>0</v>
      </c>
      <c r="J561" s="581">
        <f t="shared" si="303"/>
        <v>0</v>
      </c>
      <c r="K561" s="581">
        <f t="shared" si="303"/>
        <v>0</v>
      </c>
      <c r="L561" s="582">
        <f t="shared" si="303"/>
        <v>0</v>
      </c>
    </row>
    <row r="562" spans="1:12" ht="24" customHeight="1">
      <c r="A562" s="123"/>
      <c r="B562" s="722" t="s">
        <v>545</v>
      </c>
      <c r="C562" s="722"/>
      <c r="D562" s="107" t="s">
        <v>546</v>
      </c>
      <c r="E562" s="580">
        <f t="shared" si="298"/>
        <v>0</v>
      </c>
      <c r="F562" s="581"/>
      <c r="G562" s="581"/>
      <c r="H562" s="580"/>
      <c r="I562" s="587"/>
      <c r="J562" s="580"/>
      <c r="K562" s="588"/>
      <c r="L562" s="583"/>
    </row>
    <row r="563" spans="1:12" ht="18" customHeight="1">
      <c r="A563" s="123"/>
      <c r="B563" s="192"/>
      <c r="C563" s="86" t="s">
        <v>547</v>
      </c>
      <c r="D563" s="107" t="s">
        <v>548</v>
      </c>
      <c r="E563" s="580" t="s">
        <v>181</v>
      </c>
      <c r="F563" s="580" t="s">
        <v>181</v>
      </c>
      <c r="G563" s="580" t="s">
        <v>181</v>
      </c>
      <c r="H563" s="580" t="s">
        <v>181</v>
      </c>
      <c r="I563" s="589" t="s">
        <v>181</v>
      </c>
      <c r="J563" s="580" t="s">
        <v>181</v>
      </c>
      <c r="K563" s="580" t="s">
        <v>181</v>
      </c>
      <c r="L563" s="583" t="s">
        <v>181</v>
      </c>
    </row>
    <row r="564" spans="1:12" s="134" customFormat="1" ht="18.75">
      <c r="A564" s="384"/>
      <c r="B564" s="336"/>
      <c r="C564" s="119" t="s">
        <v>549</v>
      </c>
      <c r="D564" s="133" t="s">
        <v>550</v>
      </c>
      <c r="E564" s="585" t="s">
        <v>181</v>
      </c>
      <c r="F564" s="585" t="s">
        <v>181</v>
      </c>
      <c r="G564" s="585" t="s">
        <v>181</v>
      </c>
      <c r="H564" s="585" t="s">
        <v>181</v>
      </c>
      <c r="I564" s="590" t="s">
        <v>181</v>
      </c>
      <c r="J564" s="585" t="s">
        <v>181</v>
      </c>
      <c r="K564" s="585" t="s">
        <v>181</v>
      </c>
      <c r="L564" s="586" t="s">
        <v>181</v>
      </c>
    </row>
    <row r="565" spans="1:12" s="134" customFormat="1" ht="18" customHeight="1">
      <c r="A565" s="384"/>
      <c r="B565" s="759" t="s">
        <v>551</v>
      </c>
      <c r="C565" s="759"/>
      <c r="D565" s="133" t="s">
        <v>552</v>
      </c>
      <c r="E565" s="585"/>
      <c r="F565" s="591"/>
      <c r="G565" s="591"/>
      <c r="H565" s="585"/>
      <c r="I565" s="592"/>
      <c r="J565" s="585"/>
      <c r="K565" s="593"/>
      <c r="L565" s="586"/>
    </row>
    <row r="566" spans="1:12" s="134" customFormat="1" ht="18.75">
      <c r="A566" s="384"/>
      <c r="B566" s="336"/>
      <c r="C566" s="119" t="s">
        <v>547</v>
      </c>
      <c r="D566" s="133" t="s">
        <v>553</v>
      </c>
      <c r="E566" s="585" t="s">
        <v>181</v>
      </c>
      <c r="F566" s="585" t="s">
        <v>181</v>
      </c>
      <c r="G566" s="585" t="s">
        <v>181</v>
      </c>
      <c r="H566" s="585" t="s">
        <v>181</v>
      </c>
      <c r="I566" s="590" t="s">
        <v>181</v>
      </c>
      <c r="J566" s="585" t="s">
        <v>181</v>
      </c>
      <c r="K566" s="585" t="s">
        <v>181</v>
      </c>
      <c r="L566" s="586" t="s">
        <v>181</v>
      </c>
    </row>
    <row r="567" spans="1:12" s="134" customFormat="1" ht="18.75">
      <c r="A567" s="384"/>
      <c r="B567" s="336"/>
      <c r="C567" s="119" t="s">
        <v>549</v>
      </c>
      <c r="D567" s="133" t="s">
        <v>554</v>
      </c>
      <c r="E567" s="585" t="s">
        <v>181</v>
      </c>
      <c r="F567" s="585" t="s">
        <v>181</v>
      </c>
      <c r="G567" s="585" t="s">
        <v>181</v>
      </c>
      <c r="H567" s="585" t="s">
        <v>181</v>
      </c>
      <c r="I567" s="590" t="s">
        <v>181</v>
      </c>
      <c r="J567" s="585" t="s">
        <v>181</v>
      </c>
      <c r="K567" s="585" t="s">
        <v>181</v>
      </c>
      <c r="L567" s="586" t="s">
        <v>181</v>
      </c>
    </row>
    <row r="568" spans="1:12" s="134" customFormat="1" ht="35.25" customHeight="1">
      <c r="A568" s="384"/>
      <c r="B568" s="759" t="s">
        <v>555</v>
      </c>
      <c r="C568" s="759"/>
      <c r="D568" s="133" t="s">
        <v>556</v>
      </c>
      <c r="E568" s="585"/>
      <c r="F568" s="591"/>
      <c r="G568" s="591"/>
      <c r="H568" s="585"/>
      <c r="I568" s="592"/>
      <c r="J568" s="585"/>
      <c r="K568" s="593"/>
      <c r="L568" s="586"/>
    </row>
    <row r="569" spans="1:12" s="134" customFormat="1" ht="18.75">
      <c r="A569" s="384"/>
      <c r="B569" s="336"/>
      <c r="C569" s="119" t="s">
        <v>547</v>
      </c>
      <c r="D569" s="133" t="s">
        <v>558</v>
      </c>
      <c r="E569" s="585" t="s">
        <v>181</v>
      </c>
      <c r="F569" s="585" t="s">
        <v>181</v>
      </c>
      <c r="G569" s="585" t="s">
        <v>181</v>
      </c>
      <c r="H569" s="585" t="s">
        <v>181</v>
      </c>
      <c r="I569" s="590" t="s">
        <v>181</v>
      </c>
      <c r="J569" s="585" t="s">
        <v>181</v>
      </c>
      <c r="K569" s="585" t="s">
        <v>181</v>
      </c>
      <c r="L569" s="586" t="s">
        <v>181</v>
      </c>
    </row>
    <row r="570" spans="1:12" s="134" customFormat="1" ht="18.75">
      <c r="A570" s="384"/>
      <c r="B570" s="336"/>
      <c r="C570" s="119" t="s">
        <v>549</v>
      </c>
      <c r="D570" s="133" t="s">
        <v>559</v>
      </c>
      <c r="E570" s="585" t="s">
        <v>181</v>
      </c>
      <c r="F570" s="585" t="s">
        <v>181</v>
      </c>
      <c r="G570" s="585" t="s">
        <v>181</v>
      </c>
      <c r="H570" s="585" t="s">
        <v>181</v>
      </c>
      <c r="I570" s="590" t="s">
        <v>181</v>
      </c>
      <c r="J570" s="585" t="s">
        <v>181</v>
      </c>
      <c r="K570" s="585" t="s">
        <v>181</v>
      </c>
      <c r="L570" s="586" t="s">
        <v>181</v>
      </c>
    </row>
    <row r="571" spans="1:12" s="134" customFormat="1" ht="43.5" customHeight="1">
      <c r="A571" s="384"/>
      <c r="B571" s="759" t="s">
        <v>560</v>
      </c>
      <c r="C571" s="759"/>
      <c r="D571" s="133" t="s">
        <v>561</v>
      </c>
      <c r="E571" s="585"/>
      <c r="F571" s="591"/>
      <c r="G571" s="591"/>
      <c r="H571" s="585"/>
      <c r="I571" s="592"/>
      <c r="J571" s="585"/>
      <c r="K571" s="593"/>
      <c r="L571" s="586"/>
    </row>
    <row r="572" spans="1:12" s="134" customFormat="1" ht="18.75">
      <c r="A572" s="384"/>
      <c r="B572" s="336"/>
      <c r="C572" s="119" t="s">
        <v>562</v>
      </c>
      <c r="D572" s="133" t="s">
        <v>563</v>
      </c>
      <c r="E572" s="585" t="s">
        <v>181</v>
      </c>
      <c r="F572" s="585" t="s">
        <v>181</v>
      </c>
      <c r="G572" s="585" t="s">
        <v>181</v>
      </c>
      <c r="H572" s="585" t="s">
        <v>181</v>
      </c>
      <c r="I572" s="590" t="s">
        <v>181</v>
      </c>
      <c r="J572" s="585" t="s">
        <v>181</v>
      </c>
      <c r="K572" s="585" t="s">
        <v>181</v>
      </c>
      <c r="L572" s="586" t="s">
        <v>181</v>
      </c>
    </row>
    <row r="573" spans="1:12" s="134" customFormat="1" ht="18.75">
      <c r="A573" s="384"/>
      <c r="B573" s="336"/>
      <c r="C573" s="119" t="s">
        <v>547</v>
      </c>
      <c r="D573" s="133" t="s">
        <v>564</v>
      </c>
      <c r="E573" s="585" t="s">
        <v>181</v>
      </c>
      <c r="F573" s="585" t="s">
        <v>181</v>
      </c>
      <c r="G573" s="585" t="s">
        <v>181</v>
      </c>
      <c r="H573" s="585" t="s">
        <v>181</v>
      </c>
      <c r="I573" s="590" t="s">
        <v>181</v>
      </c>
      <c r="J573" s="585" t="s">
        <v>181</v>
      </c>
      <c r="K573" s="585" t="s">
        <v>181</v>
      </c>
      <c r="L573" s="586" t="s">
        <v>181</v>
      </c>
    </row>
    <row r="574" spans="1:12" s="134" customFormat="1" ht="18.75">
      <c r="A574" s="384"/>
      <c r="B574" s="336"/>
      <c r="C574" s="119" t="s">
        <v>565</v>
      </c>
      <c r="D574" s="133" t="s">
        <v>566</v>
      </c>
      <c r="E574" s="585" t="s">
        <v>181</v>
      </c>
      <c r="F574" s="585" t="s">
        <v>181</v>
      </c>
      <c r="G574" s="585" t="s">
        <v>181</v>
      </c>
      <c r="H574" s="585" t="s">
        <v>181</v>
      </c>
      <c r="I574" s="590" t="s">
        <v>181</v>
      </c>
      <c r="J574" s="585" t="s">
        <v>181</v>
      </c>
      <c r="K574" s="585" t="s">
        <v>181</v>
      </c>
      <c r="L574" s="586" t="s">
        <v>181</v>
      </c>
    </row>
    <row r="575" spans="1:12" s="134" customFormat="1" ht="18.75">
      <c r="A575" s="384"/>
      <c r="B575" s="336"/>
      <c r="C575" s="119" t="s">
        <v>549</v>
      </c>
      <c r="D575" s="133" t="s">
        <v>567</v>
      </c>
      <c r="E575" s="585" t="s">
        <v>181</v>
      </c>
      <c r="F575" s="585" t="s">
        <v>181</v>
      </c>
      <c r="G575" s="585" t="s">
        <v>181</v>
      </c>
      <c r="H575" s="585" t="s">
        <v>181</v>
      </c>
      <c r="I575" s="590" t="s">
        <v>181</v>
      </c>
      <c r="J575" s="585" t="s">
        <v>181</v>
      </c>
      <c r="K575" s="585" t="s">
        <v>181</v>
      </c>
      <c r="L575" s="586" t="s">
        <v>181</v>
      </c>
    </row>
    <row r="576" spans="1:12" s="134" customFormat="1" ht="27.75" customHeight="1">
      <c r="A576" s="384"/>
      <c r="B576" s="759" t="s">
        <v>568</v>
      </c>
      <c r="C576" s="759"/>
      <c r="D576" s="133" t="s">
        <v>569</v>
      </c>
      <c r="E576" s="585"/>
      <c r="F576" s="591"/>
      <c r="G576" s="591"/>
      <c r="H576" s="585"/>
      <c r="I576" s="592"/>
      <c r="J576" s="585"/>
      <c r="K576" s="593"/>
      <c r="L576" s="586"/>
    </row>
    <row r="577" spans="1:12" s="134" customFormat="1" ht="18.75">
      <c r="A577" s="384"/>
      <c r="B577" s="336"/>
      <c r="C577" s="119" t="s">
        <v>547</v>
      </c>
      <c r="D577" s="133" t="s">
        <v>570</v>
      </c>
      <c r="E577" s="585" t="s">
        <v>181</v>
      </c>
      <c r="F577" s="585" t="s">
        <v>181</v>
      </c>
      <c r="G577" s="585" t="s">
        <v>181</v>
      </c>
      <c r="H577" s="585" t="s">
        <v>181</v>
      </c>
      <c r="I577" s="590" t="s">
        <v>181</v>
      </c>
      <c r="J577" s="585" t="s">
        <v>181</v>
      </c>
      <c r="K577" s="585" t="s">
        <v>181</v>
      </c>
      <c r="L577" s="586" t="s">
        <v>181</v>
      </c>
    </row>
    <row r="578" spans="1:12" s="134" customFormat="1" ht="18.75">
      <c r="A578" s="384"/>
      <c r="B578" s="336"/>
      <c r="C578" s="119" t="s">
        <v>549</v>
      </c>
      <c r="D578" s="133" t="s">
        <v>571</v>
      </c>
      <c r="E578" s="585" t="s">
        <v>181</v>
      </c>
      <c r="F578" s="585" t="s">
        <v>181</v>
      </c>
      <c r="G578" s="585" t="s">
        <v>181</v>
      </c>
      <c r="H578" s="585" t="s">
        <v>181</v>
      </c>
      <c r="I578" s="590" t="s">
        <v>181</v>
      </c>
      <c r="J578" s="585" t="s">
        <v>181</v>
      </c>
      <c r="K578" s="585" t="s">
        <v>181</v>
      </c>
      <c r="L578" s="586" t="s">
        <v>181</v>
      </c>
    </row>
    <row r="579" spans="1:12" ht="46.5" customHeight="1">
      <c r="A579" s="123"/>
      <c r="B579" s="722" t="s">
        <v>572</v>
      </c>
      <c r="C579" s="722"/>
      <c r="D579" s="107" t="s">
        <v>573</v>
      </c>
      <c r="E579" s="580"/>
      <c r="F579" s="581"/>
      <c r="G579" s="581"/>
      <c r="H579" s="580"/>
      <c r="I579" s="587"/>
      <c r="J579" s="580"/>
      <c r="K579" s="588"/>
      <c r="L579" s="583"/>
    </row>
    <row r="580" spans="1:12" ht="18.75">
      <c r="A580" s="123"/>
      <c r="B580" s="192"/>
      <c r="C580" s="86" t="s">
        <v>562</v>
      </c>
      <c r="D580" s="107" t="s">
        <v>574</v>
      </c>
      <c r="E580" s="580" t="s">
        <v>181</v>
      </c>
      <c r="F580" s="580" t="s">
        <v>181</v>
      </c>
      <c r="G580" s="580" t="s">
        <v>181</v>
      </c>
      <c r="H580" s="580" t="s">
        <v>181</v>
      </c>
      <c r="I580" s="589" t="s">
        <v>181</v>
      </c>
      <c r="J580" s="580" t="s">
        <v>181</v>
      </c>
      <c r="K580" s="580" t="s">
        <v>181</v>
      </c>
      <c r="L580" s="583" t="s">
        <v>181</v>
      </c>
    </row>
    <row r="581" spans="1:12" ht="18.75">
      <c r="A581" s="123"/>
      <c r="B581" s="192"/>
      <c r="C581" s="86" t="s">
        <v>547</v>
      </c>
      <c r="D581" s="107" t="s">
        <v>575</v>
      </c>
      <c r="E581" s="580" t="s">
        <v>181</v>
      </c>
      <c r="F581" s="580" t="s">
        <v>181</v>
      </c>
      <c r="G581" s="580" t="s">
        <v>181</v>
      </c>
      <c r="H581" s="580" t="s">
        <v>181</v>
      </c>
      <c r="I581" s="589" t="s">
        <v>181</v>
      </c>
      <c r="J581" s="580" t="s">
        <v>181</v>
      </c>
      <c r="K581" s="580" t="s">
        <v>181</v>
      </c>
      <c r="L581" s="583" t="s">
        <v>181</v>
      </c>
    </row>
    <row r="582" spans="1:12" ht="18.75">
      <c r="A582" s="123"/>
      <c r="B582" s="192"/>
      <c r="C582" s="86" t="s">
        <v>565</v>
      </c>
      <c r="D582" s="107" t="s">
        <v>576</v>
      </c>
      <c r="E582" s="580" t="s">
        <v>181</v>
      </c>
      <c r="F582" s="580" t="s">
        <v>181</v>
      </c>
      <c r="G582" s="580" t="s">
        <v>181</v>
      </c>
      <c r="H582" s="580" t="s">
        <v>181</v>
      </c>
      <c r="I582" s="589" t="s">
        <v>181</v>
      </c>
      <c r="J582" s="580" t="s">
        <v>181</v>
      </c>
      <c r="K582" s="580" t="s">
        <v>181</v>
      </c>
      <c r="L582" s="583" t="s">
        <v>181</v>
      </c>
    </row>
    <row r="583" spans="1:12" ht="18.75">
      <c r="A583" s="123"/>
      <c r="B583" s="192"/>
      <c r="C583" s="86" t="s">
        <v>549</v>
      </c>
      <c r="D583" s="107" t="s">
        <v>577</v>
      </c>
      <c r="E583" s="580" t="s">
        <v>181</v>
      </c>
      <c r="F583" s="580" t="s">
        <v>181</v>
      </c>
      <c r="G583" s="580" t="s">
        <v>181</v>
      </c>
      <c r="H583" s="580" t="s">
        <v>181</v>
      </c>
      <c r="I583" s="589" t="s">
        <v>181</v>
      </c>
      <c r="J583" s="580" t="s">
        <v>181</v>
      </c>
      <c r="K583" s="580" t="s">
        <v>181</v>
      </c>
      <c r="L583" s="583" t="s">
        <v>181</v>
      </c>
    </row>
    <row r="584" spans="1:12" ht="39.75" customHeight="1">
      <c r="A584" s="123"/>
      <c r="B584" s="722" t="s">
        <v>578</v>
      </c>
      <c r="C584" s="722"/>
      <c r="D584" s="107" t="s">
        <v>579</v>
      </c>
      <c r="E584" s="580"/>
      <c r="F584" s="581"/>
      <c r="G584" s="581"/>
      <c r="H584" s="580"/>
      <c r="I584" s="587"/>
      <c r="J584" s="580"/>
      <c r="K584" s="588"/>
      <c r="L584" s="583"/>
    </row>
    <row r="585" spans="1:12" ht="18.75">
      <c r="A585" s="123"/>
      <c r="B585" s="192"/>
      <c r="C585" s="86" t="s">
        <v>562</v>
      </c>
      <c r="D585" s="107" t="s">
        <v>580</v>
      </c>
      <c r="E585" s="580" t="s">
        <v>181</v>
      </c>
      <c r="F585" s="580" t="s">
        <v>181</v>
      </c>
      <c r="G585" s="580" t="s">
        <v>181</v>
      </c>
      <c r="H585" s="580" t="s">
        <v>181</v>
      </c>
      <c r="I585" s="589" t="s">
        <v>181</v>
      </c>
      <c r="J585" s="580" t="s">
        <v>181</v>
      </c>
      <c r="K585" s="580" t="s">
        <v>181</v>
      </c>
      <c r="L585" s="583" t="s">
        <v>181</v>
      </c>
    </row>
    <row r="586" spans="1:12" ht="18.75">
      <c r="A586" s="123"/>
      <c r="B586" s="192"/>
      <c r="C586" s="86" t="s">
        <v>547</v>
      </c>
      <c r="D586" s="107" t="s">
        <v>581</v>
      </c>
      <c r="E586" s="580" t="s">
        <v>181</v>
      </c>
      <c r="F586" s="580" t="s">
        <v>181</v>
      </c>
      <c r="G586" s="580" t="s">
        <v>181</v>
      </c>
      <c r="H586" s="580" t="s">
        <v>181</v>
      </c>
      <c r="I586" s="589" t="s">
        <v>181</v>
      </c>
      <c r="J586" s="580" t="s">
        <v>181</v>
      </c>
      <c r="K586" s="580" t="s">
        <v>181</v>
      </c>
      <c r="L586" s="583" t="s">
        <v>181</v>
      </c>
    </row>
    <row r="587" spans="1:12" ht="18.75">
      <c r="A587" s="123"/>
      <c r="B587" s="192"/>
      <c r="C587" s="86" t="s">
        <v>565</v>
      </c>
      <c r="D587" s="107" t="s">
        <v>582</v>
      </c>
      <c r="E587" s="580" t="s">
        <v>181</v>
      </c>
      <c r="F587" s="580" t="s">
        <v>181</v>
      </c>
      <c r="G587" s="580" t="s">
        <v>181</v>
      </c>
      <c r="H587" s="580" t="s">
        <v>181</v>
      </c>
      <c r="I587" s="589" t="s">
        <v>181</v>
      </c>
      <c r="J587" s="580" t="s">
        <v>181</v>
      </c>
      <c r="K587" s="580" t="s">
        <v>181</v>
      </c>
      <c r="L587" s="583" t="s">
        <v>181</v>
      </c>
    </row>
    <row r="588" spans="1:12" ht="18.75">
      <c r="A588" s="123"/>
      <c r="B588" s="192"/>
      <c r="C588" s="86" t="s">
        <v>549</v>
      </c>
      <c r="D588" s="107" t="s">
        <v>583</v>
      </c>
      <c r="E588" s="580" t="s">
        <v>181</v>
      </c>
      <c r="F588" s="580" t="s">
        <v>181</v>
      </c>
      <c r="G588" s="580" t="s">
        <v>181</v>
      </c>
      <c r="H588" s="580" t="s">
        <v>181</v>
      </c>
      <c r="I588" s="589" t="s">
        <v>181</v>
      </c>
      <c r="J588" s="580" t="s">
        <v>181</v>
      </c>
      <c r="K588" s="580" t="s">
        <v>181</v>
      </c>
      <c r="L588" s="583" t="s">
        <v>181</v>
      </c>
    </row>
    <row r="589" spans="1:12" ht="41.25" customHeight="1">
      <c r="A589" s="123"/>
      <c r="B589" s="722" t="s">
        <v>733</v>
      </c>
      <c r="C589" s="722"/>
      <c r="D589" s="107" t="s">
        <v>585</v>
      </c>
      <c r="E589" s="580"/>
      <c r="F589" s="581"/>
      <c r="G589" s="581"/>
      <c r="H589" s="580"/>
      <c r="I589" s="587"/>
      <c r="J589" s="580"/>
      <c r="K589" s="588"/>
      <c r="L589" s="583"/>
    </row>
    <row r="590" spans="1:12" ht="18.75">
      <c r="A590" s="123"/>
      <c r="B590" s="192"/>
      <c r="C590" s="86" t="s">
        <v>562</v>
      </c>
      <c r="D590" s="107" t="s">
        <v>586</v>
      </c>
      <c r="E590" s="580" t="s">
        <v>181</v>
      </c>
      <c r="F590" s="580" t="s">
        <v>181</v>
      </c>
      <c r="G590" s="580" t="s">
        <v>181</v>
      </c>
      <c r="H590" s="580" t="s">
        <v>181</v>
      </c>
      <c r="I590" s="589" t="s">
        <v>181</v>
      </c>
      <c r="J590" s="580" t="s">
        <v>181</v>
      </c>
      <c r="K590" s="580" t="s">
        <v>181</v>
      </c>
      <c r="L590" s="583" t="s">
        <v>181</v>
      </c>
    </row>
    <row r="591" spans="1:12" ht="18.75">
      <c r="A591" s="123"/>
      <c r="B591" s="192"/>
      <c r="C591" s="86" t="s">
        <v>547</v>
      </c>
      <c r="D591" s="107" t="s">
        <v>587</v>
      </c>
      <c r="E591" s="580" t="s">
        <v>181</v>
      </c>
      <c r="F591" s="580" t="s">
        <v>181</v>
      </c>
      <c r="G591" s="580" t="s">
        <v>181</v>
      </c>
      <c r="H591" s="580" t="s">
        <v>181</v>
      </c>
      <c r="I591" s="589" t="s">
        <v>181</v>
      </c>
      <c r="J591" s="580" t="s">
        <v>181</v>
      </c>
      <c r="K591" s="580" t="s">
        <v>181</v>
      </c>
      <c r="L591" s="583" t="s">
        <v>181</v>
      </c>
    </row>
    <row r="592" spans="1:12" ht="15" customHeight="1">
      <c r="A592" s="123"/>
      <c r="B592" s="192"/>
      <c r="C592" s="86" t="s">
        <v>565</v>
      </c>
      <c r="D592" s="107" t="s">
        <v>588</v>
      </c>
      <c r="E592" s="580" t="s">
        <v>181</v>
      </c>
      <c r="F592" s="580" t="s">
        <v>181</v>
      </c>
      <c r="G592" s="580" t="s">
        <v>181</v>
      </c>
      <c r="H592" s="580" t="s">
        <v>181</v>
      </c>
      <c r="I592" s="589" t="s">
        <v>181</v>
      </c>
      <c r="J592" s="580" t="s">
        <v>181</v>
      </c>
      <c r="K592" s="580" t="s">
        <v>181</v>
      </c>
      <c r="L592" s="583" t="s">
        <v>181</v>
      </c>
    </row>
    <row r="593" spans="1:12" ht="18.75">
      <c r="A593" s="123"/>
      <c r="B593" s="192"/>
      <c r="C593" s="86" t="s">
        <v>549</v>
      </c>
      <c r="D593" s="107" t="s">
        <v>589</v>
      </c>
      <c r="E593" s="580" t="s">
        <v>181</v>
      </c>
      <c r="F593" s="580" t="s">
        <v>181</v>
      </c>
      <c r="G593" s="580" t="s">
        <v>181</v>
      </c>
      <c r="H593" s="580" t="s">
        <v>181</v>
      </c>
      <c r="I593" s="589" t="s">
        <v>181</v>
      </c>
      <c r="J593" s="580" t="s">
        <v>181</v>
      </c>
      <c r="K593" s="580" t="s">
        <v>181</v>
      </c>
      <c r="L593" s="583" t="s">
        <v>181</v>
      </c>
    </row>
    <row r="594" spans="1:12" ht="18.75">
      <c r="A594" s="123"/>
      <c r="B594" s="722" t="s">
        <v>590</v>
      </c>
      <c r="C594" s="722"/>
      <c r="D594" s="107" t="s">
        <v>591</v>
      </c>
      <c r="E594" s="580"/>
      <c r="F594" s="581"/>
      <c r="G594" s="581"/>
      <c r="H594" s="580"/>
      <c r="I594" s="587"/>
      <c r="J594" s="580"/>
      <c r="K594" s="588"/>
      <c r="L594" s="583"/>
    </row>
    <row r="595" spans="1:12" ht="15" customHeight="1">
      <c r="A595" s="123"/>
      <c r="B595" s="192"/>
      <c r="C595" s="86" t="s">
        <v>562</v>
      </c>
      <c r="D595" s="107" t="s">
        <v>592</v>
      </c>
      <c r="E595" s="580" t="s">
        <v>181</v>
      </c>
      <c r="F595" s="580" t="s">
        <v>181</v>
      </c>
      <c r="G595" s="580" t="s">
        <v>181</v>
      </c>
      <c r="H595" s="580" t="s">
        <v>181</v>
      </c>
      <c r="I595" s="589" t="s">
        <v>181</v>
      </c>
      <c r="J595" s="580" t="s">
        <v>181</v>
      </c>
      <c r="K595" s="580" t="s">
        <v>181</v>
      </c>
      <c r="L595" s="583" t="s">
        <v>181</v>
      </c>
    </row>
    <row r="596" spans="1:12" ht="15" customHeight="1">
      <c r="A596" s="123"/>
      <c r="B596" s="192"/>
      <c r="C596" s="86" t="s">
        <v>547</v>
      </c>
      <c r="D596" s="107" t="s">
        <v>593</v>
      </c>
      <c r="E596" s="580" t="s">
        <v>181</v>
      </c>
      <c r="F596" s="580" t="s">
        <v>181</v>
      </c>
      <c r="G596" s="580" t="s">
        <v>181</v>
      </c>
      <c r="H596" s="580" t="s">
        <v>181</v>
      </c>
      <c r="I596" s="589" t="s">
        <v>181</v>
      </c>
      <c r="J596" s="580" t="s">
        <v>181</v>
      </c>
      <c r="K596" s="580" t="s">
        <v>181</v>
      </c>
      <c r="L596" s="583" t="s">
        <v>181</v>
      </c>
    </row>
    <row r="597" spans="1:12" ht="15" customHeight="1">
      <c r="A597" s="123"/>
      <c r="B597" s="192"/>
      <c r="C597" s="86" t="s">
        <v>565</v>
      </c>
      <c r="D597" s="107" t="s">
        <v>594</v>
      </c>
      <c r="E597" s="580" t="s">
        <v>181</v>
      </c>
      <c r="F597" s="580" t="s">
        <v>181</v>
      </c>
      <c r="G597" s="580" t="s">
        <v>181</v>
      </c>
      <c r="H597" s="580" t="s">
        <v>181</v>
      </c>
      <c r="I597" s="589" t="s">
        <v>181</v>
      </c>
      <c r="J597" s="580" t="s">
        <v>181</v>
      </c>
      <c r="K597" s="580" t="s">
        <v>181</v>
      </c>
      <c r="L597" s="583" t="s">
        <v>181</v>
      </c>
    </row>
    <row r="598" spans="1:12" ht="18.75">
      <c r="A598" s="123"/>
      <c r="B598" s="192"/>
      <c r="C598" s="86" t="s">
        <v>549</v>
      </c>
      <c r="D598" s="107" t="s">
        <v>595</v>
      </c>
      <c r="E598" s="580" t="s">
        <v>181</v>
      </c>
      <c r="F598" s="580" t="s">
        <v>181</v>
      </c>
      <c r="G598" s="580" t="s">
        <v>181</v>
      </c>
      <c r="H598" s="580" t="s">
        <v>181</v>
      </c>
      <c r="I598" s="589" t="s">
        <v>181</v>
      </c>
      <c r="J598" s="580" t="s">
        <v>181</v>
      </c>
      <c r="K598" s="580" t="s">
        <v>181</v>
      </c>
      <c r="L598" s="583" t="s">
        <v>181</v>
      </c>
    </row>
    <row r="599" spans="1:12" ht="29.25" customHeight="1">
      <c r="A599" s="123"/>
      <c r="B599" s="722" t="s">
        <v>596</v>
      </c>
      <c r="C599" s="722"/>
      <c r="D599" s="107" t="s">
        <v>597</v>
      </c>
      <c r="E599" s="580"/>
      <c r="F599" s="581"/>
      <c r="G599" s="581"/>
      <c r="H599" s="580"/>
      <c r="I599" s="587"/>
      <c r="J599" s="580"/>
      <c r="K599" s="588"/>
      <c r="L599" s="583"/>
    </row>
    <row r="600" spans="1:12" ht="18.75">
      <c r="A600" s="123"/>
      <c r="B600" s="192"/>
      <c r="C600" s="86" t="s">
        <v>562</v>
      </c>
      <c r="D600" s="107" t="s">
        <v>598</v>
      </c>
      <c r="E600" s="580" t="s">
        <v>181</v>
      </c>
      <c r="F600" s="580" t="s">
        <v>181</v>
      </c>
      <c r="G600" s="580" t="s">
        <v>181</v>
      </c>
      <c r="H600" s="580" t="s">
        <v>181</v>
      </c>
      <c r="I600" s="589" t="s">
        <v>181</v>
      </c>
      <c r="J600" s="580" t="s">
        <v>181</v>
      </c>
      <c r="K600" s="580" t="s">
        <v>181</v>
      </c>
      <c r="L600" s="583" t="s">
        <v>181</v>
      </c>
    </row>
    <row r="601" spans="1:12" ht="18.75">
      <c r="A601" s="123"/>
      <c r="B601" s="192"/>
      <c r="C601" s="86" t="s">
        <v>547</v>
      </c>
      <c r="D601" s="107" t="s">
        <v>599</v>
      </c>
      <c r="E601" s="580" t="s">
        <v>181</v>
      </c>
      <c r="F601" s="580" t="s">
        <v>181</v>
      </c>
      <c r="G601" s="580" t="s">
        <v>181</v>
      </c>
      <c r="H601" s="580" t="s">
        <v>181</v>
      </c>
      <c r="I601" s="589" t="s">
        <v>181</v>
      </c>
      <c r="J601" s="580" t="s">
        <v>181</v>
      </c>
      <c r="K601" s="580" t="s">
        <v>181</v>
      </c>
      <c r="L601" s="583" t="s">
        <v>181</v>
      </c>
    </row>
    <row r="602" spans="1:12" ht="18.75">
      <c r="A602" s="123"/>
      <c r="B602" s="192"/>
      <c r="C602" s="86" t="s">
        <v>565</v>
      </c>
      <c r="D602" s="107" t="s">
        <v>600</v>
      </c>
      <c r="E602" s="580" t="s">
        <v>181</v>
      </c>
      <c r="F602" s="580" t="s">
        <v>181</v>
      </c>
      <c r="G602" s="580" t="s">
        <v>181</v>
      </c>
      <c r="H602" s="580" t="s">
        <v>181</v>
      </c>
      <c r="I602" s="589" t="s">
        <v>181</v>
      </c>
      <c r="J602" s="580" t="s">
        <v>181</v>
      </c>
      <c r="K602" s="580" t="s">
        <v>181</v>
      </c>
      <c r="L602" s="583" t="s">
        <v>181</v>
      </c>
    </row>
    <row r="603" spans="1:12" ht="18.75">
      <c r="A603" s="123"/>
      <c r="B603" s="192"/>
      <c r="C603" s="86" t="s">
        <v>549</v>
      </c>
      <c r="D603" s="107" t="s">
        <v>601</v>
      </c>
      <c r="E603" s="580" t="s">
        <v>181</v>
      </c>
      <c r="F603" s="580" t="s">
        <v>181</v>
      </c>
      <c r="G603" s="580" t="s">
        <v>181</v>
      </c>
      <c r="H603" s="580" t="s">
        <v>181</v>
      </c>
      <c r="I603" s="589" t="s">
        <v>181</v>
      </c>
      <c r="J603" s="580" t="s">
        <v>181</v>
      </c>
      <c r="K603" s="580" t="s">
        <v>181</v>
      </c>
      <c r="L603" s="583" t="s">
        <v>181</v>
      </c>
    </row>
    <row r="604" spans="1:12" ht="29.25" customHeight="1">
      <c r="A604" s="123"/>
      <c r="B604" s="722" t="s">
        <v>602</v>
      </c>
      <c r="C604" s="722"/>
      <c r="D604" s="107" t="s">
        <v>603</v>
      </c>
      <c r="E604" s="580"/>
      <c r="F604" s="581"/>
      <c r="G604" s="581"/>
      <c r="H604" s="580"/>
      <c r="I604" s="587"/>
      <c r="J604" s="580"/>
      <c r="K604" s="588"/>
      <c r="L604" s="583"/>
    </row>
    <row r="605" spans="1:12" ht="15" customHeight="1">
      <c r="A605" s="123"/>
      <c r="B605" s="192"/>
      <c r="C605" s="86" t="s">
        <v>562</v>
      </c>
      <c r="D605" s="107" t="s">
        <v>604</v>
      </c>
      <c r="E605" s="580" t="s">
        <v>181</v>
      </c>
      <c r="F605" s="580" t="s">
        <v>181</v>
      </c>
      <c r="G605" s="580" t="s">
        <v>181</v>
      </c>
      <c r="H605" s="580" t="s">
        <v>181</v>
      </c>
      <c r="I605" s="589" t="s">
        <v>181</v>
      </c>
      <c r="J605" s="580" t="s">
        <v>181</v>
      </c>
      <c r="K605" s="580" t="s">
        <v>181</v>
      </c>
      <c r="L605" s="583" t="s">
        <v>181</v>
      </c>
    </row>
    <row r="606" spans="1:12" ht="15" customHeight="1">
      <c r="A606" s="123"/>
      <c r="B606" s="192"/>
      <c r="C606" s="86" t="s">
        <v>547</v>
      </c>
      <c r="D606" s="107" t="s">
        <v>605</v>
      </c>
      <c r="E606" s="580" t="s">
        <v>181</v>
      </c>
      <c r="F606" s="580" t="s">
        <v>181</v>
      </c>
      <c r="G606" s="580" t="s">
        <v>181</v>
      </c>
      <c r="H606" s="580" t="s">
        <v>181</v>
      </c>
      <c r="I606" s="589" t="s">
        <v>181</v>
      </c>
      <c r="J606" s="580" t="s">
        <v>181</v>
      </c>
      <c r="K606" s="580" t="s">
        <v>181</v>
      </c>
      <c r="L606" s="583" t="s">
        <v>181</v>
      </c>
    </row>
    <row r="607" spans="1:12" ht="15" customHeight="1">
      <c r="A607" s="123"/>
      <c r="B607" s="192"/>
      <c r="C607" s="86" t="s">
        <v>565</v>
      </c>
      <c r="D607" s="107" t="s">
        <v>606</v>
      </c>
      <c r="E607" s="580" t="s">
        <v>181</v>
      </c>
      <c r="F607" s="580" t="s">
        <v>181</v>
      </c>
      <c r="G607" s="580" t="s">
        <v>181</v>
      </c>
      <c r="H607" s="580" t="s">
        <v>181</v>
      </c>
      <c r="I607" s="589" t="s">
        <v>181</v>
      </c>
      <c r="J607" s="580" t="s">
        <v>181</v>
      </c>
      <c r="K607" s="580" t="s">
        <v>181</v>
      </c>
      <c r="L607" s="583" t="s">
        <v>181</v>
      </c>
    </row>
    <row r="608" spans="1:12" ht="18.75">
      <c r="A608" s="123"/>
      <c r="B608" s="192"/>
      <c r="C608" s="86" t="s">
        <v>549</v>
      </c>
      <c r="D608" s="107" t="s">
        <v>607</v>
      </c>
      <c r="E608" s="580" t="s">
        <v>181</v>
      </c>
      <c r="F608" s="580" t="s">
        <v>181</v>
      </c>
      <c r="G608" s="580" t="s">
        <v>181</v>
      </c>
      <c r="H608" s="580" t="s">
        <v>181</v>
      </c>
      <c r="I608" s="589" t="s">
        <v>181</v>
      </c>
      <c r="J608" s="580" t="s">
        <v>181</v>
      </c>
      <c r="K608" s="580" t="s">
        <v>181</v>
      </c>
      <c r="L608" s="583" t="s">
        <v>181</v>
      </c>
    </row>
    <row r="609" spans="1:12" ht="36.75" customHeight="1">
      <c r="A609" s="123"/>
      <c r="B609" s="762" t="s">
        <v>608</v>
      </c>
      <c r="C609" s="762"/>
      <c r="D609" s="107" t="s">
        <v>609</v>
      </c>
      <c r="E609" s="580"/>
      <c r="F609" s="580"/>
      <c r="G609" s="580"/>
      <c r="H609" s="580"/>
      <c r="I609" s="589"/>
      <c r="J609" s="580"/>
      <c r="K609" s="588"/>
      <c r="L609" s="583"/>
    </row>
    <row r="610" spans="1:12" ht="15" customHeight="1">
      <c r="A610" s="123"/>
      <c r="B610" s="126"/>
      <c r="C610" s="86" t="s">
        <v>562</v>
      </c>
      <c r="D610" s="107" t="s">
        <v>610</v>
      </c>
      <c r="E610" s="580" t="s">
        <v>181</v>
      </c>
      <c r="F610" s="580" t="s">
        <v>181</v>
      </c>
      <c r="G610" s="580" t="s">
        <v>181</v>
      </c>
      <c r="H610" s="580" t="s">
        <v>181</v>
      </c>
      <c r="I610" s="589" t="s">
        <v>181</v>
      </c>
      <c r="J610" s="580" t="s">
        <v>181</v>
      </c>
      <c r="K610" s="580" t="s">
        <v>181</v>
      </c>
      <c r="L610" s="583" t="s">
        <v>181</v>
      </c>
    </row>
    <row r="611" spans="1:12" ht="18.75" customHeight="1">
      <c r="A611" s="123"/>
      <c r="B611" s="126"/>
      <c r="C611" s="86" t="s">
        <v>547</v>
      </c>
      <c r="D611" s="107" t="s">
        <v>611</v>
      </c>
      <c r="E611" s="580" t="s">
        <v>181</v>
      </c>
      <c r="F611" s="580" t="s">
        <v>181</v>
      </c>
      <c r="G611" s="580" t="s">
        <v>181</v>
      </c>
      <c r="H611" s="580" t="s">
        <v>181</v>
      </c>
      <c r="I611" s="589" t="s">
        <v>181</v>
      </c>
      <c r="J611" s="580" t="s">
        <v>181</v>
      </c>
      <c r="K611" s="580" t="s">
        <v>181</v>
      </c>
      <c r="L611" s="583" t="s">
        <v>181</v>
      </c>
    </row>
    <row r="612" spans="1:12" ht="18.75">
      <c r="A612" s="125"/>
      <c r="B612" s="126"/>
      <c r="C612" s="86" t="s">
        <v>612</v>
      </c>
      <c r="D612" s="107" t="s">
        <v>613</v>
      </c>
      <c r="E612" s="580"/>
      <c r="F612" s="580"/>
      <c r="G612" s="580"/>
      <c r="H612" s="580"/>
      <c r="I612" s="589"/>
      <c r="J612" s="580"/>
      <c r="K612" s="580"/>
      <c r="L612" s="583"/>
    </row>
    <row r="613" spans="1:12" ht="18.75">
      <c r="A613" s="123"/>
      <c r="B613" s="192"/>
      <c r="C613" s="86" t="s">
        <v>549</v>
      </c>
      <c r="D613" s="107" t="s">
        <v>614</v>
      </c>
      <c r="E613" s="580" t="s">
        <v>181</v>
      </c>
      <c r="F613" s="580" t="s">
        <v>181</v>
      </c>
      <c r="G613" s="580" t="s">
        <v>181</v>
      </c>
      <c r="H613" s="580" t="s">
        <v>181</v>
      </c>
      <c r="I613" s="589" t="s">
        <v>181</v>
      </c>
      <c r="J613" s="580" t="s">
        <v>181</v>
      </c>
      <c r="K613" s="580" t="s">
        <v>181</v>
      </c>
      <c r="L613" s="583" t="s">
        <v>181</v>
      </c>
    </row>
    <row r="614" spans="1:12" ht="45.75" customHeight="1">
      <c r="A614" s="125"/>
      <c r="B614" s="762" t="s">
        <v>615</v>
      </c>
      <c r="C614" s="762"/>
      <c r="D614" s="107" t="s">
        <v>616</v>
      </c>
      <c r="E614" s="580"/>
      <c r="F614" s="580"/>
      <c r="G614" s="580"/>
      <c r="H614" s="580"/>
      <c r="I614" s="589"/>
      <c r="J614" s="580"/>
      <c r="K614" s="588"/>
      <c r="L614" s="583"/>
    </row>
    <row r="615" spans="1:12" ht="15" customHeight="1">
      <c r="A615" s="125"/>
      <c r="B615" s="126"/>
      <c r="C615" s="86" t="s">
        <v>562</v>
      </c>
      <c r="D615" s="107" t="s">
        <v>617</v>
      </c>
      <c r="E615" s="580" t="s">
        <v>181</v>
      </c>
      <c r="F615" s="580" t="s">
        <v>181</v>
      </c>
      <c r="G615" s="580" t="s">
        <v>181</v>
      </c>
      <c r="H615" s="580" t="s">
        <v>181</v>
      </c>
      <c r="I615" s="589" t="s">
        <v>181</v>
      </c>
      <c r="J615" s="580" t="s">
        <v>181</v>
      </c>
      <c r="K615" s="580" t="s">
        <v>181</v>
      </c>
      <c r="L615" s="583" t="s">
        <v>181</v>
      </c>
    </row>
    <row r="616" spans="1:12" ht="15" customHeight="1">
      <c r="A616" s="125"/>
      <c r="B616" s="126"/>
      <c r="C616" s="86" t="s">
        <v>547</v>
      </c>
      <c r="D616" s="107" t="s">
        <v>618</v>
      </c>
      <c r="E616" s="580" t="s">
        <v>181</v>
      </c>
      <c r="F616" s="580" t="s">
        <v>181</v>
      </c>
      <c r="G616" s="580" t="s">
        <v>181</v>
      </c>
      <c r="H616" s="580" t="s">
        <v>181</v>
      </c>
      <c r="I616" s="589" t="s">
        <v>181</v>
      </c>
      <c r="J616" s="580" t="s">
        <v>181</v>
      </c>
      <c r="K616" s="580" t="s">
        <v>181</v>
      </c>
      <c r="L616" s="583" t="s">
        <v>181</v>
      </c>
    </row>
    <row r="617" spans="1:12" ht="15" customHeight="1">
      <c r="A617" s="125"/>
      <c r="B617" s="126"/>
      <c r="C617" s="86" t="s">
        <v>565</v>
      </c>
      <c r="D617" s="107" t="s">
        <v>619</v>
      </c>
      <c r="E617" s="580" t="s">
        <v>181</v>
      </c>
      <c r="F617" s="580" t="s">
        <v>181</v>
      </c>
      <c r="G617" s="580" t="s">
        <v>181</v>
      </c>
      <c r="H617" s="580" t="s">
        <v>181</v>
      </c>
      <c r="I617" s="589" t="s">
        <v>181</v>
      </c>
      <c r="J617" s="580" t="s">
        <v>181</v>
      </c>
      <c r="K617" s="580" t="s">
        <v>181</v>
      </c>
      <c r="L617" s="583" t="s">
        <v>181</v>
      </c>
    </row>
    <row r="618" spans="1:12" ht="18.75">
      <c r="A618" s="123"/>
      <c r="B618" s="192"/>
      <c r="C618" s="86" t="s">
        <v>549</v>
      </c>
      <c r="D618" s="107" t="s">
        <v>620</v>
      </c>
      <c r="E618" s="580" t="s">
        <v>181</v>
      </c>
      <c r="F618" s="580" t="s">
        <v>181</v>
      </c>
      <c r="G618" s="580" t="s">
        <v>181</v>
      </c>
      <c r="H618" s="580" t="s">
        <v>181</v>
      </c>
      <c r="I618" s="589" t="s">
        <v>181</v>
      </c>
      <c r="J618" s="580" t="s">
        <v>181</v>
      </c>
      <c r="K618" s="580" t="s">
        <v>181</v>
      </c>
      <c r="L618" s="583" t="s">
        <v>181</v>
      </c>
    </row>
    <row r="619" spans="1:12" ht="43.5" customHeight="1">
      <c r="A619" s="125"/>
      <c r="B619" s="762" t="s">
        <v>621</v>
      </c>
      <c r="C619" s="762"/>
      <c r="D619" s="107" t="s">
        <v>622</v>
      </c>
      <c r="E619" s="580"/>
      <c r="F619" s="580"/>
      <c r="G619" s="580"/>
      <c r="H619" s="580"/>
      <c r="I619" s="589"/>
      <c r="J619" s="580"/>
      <c r="K619" s="588"/>
      <c r="L619" s="583"/>
    </row>
    <row r="620" spans="1:12" ht="15" customHeight="1">
      <c r="A620" s="125"/>
      <c r="B620" s="126"/>
      <c r="C620" s="86" t="s">
        <v>562</v>
      </c>
      <c r="D620" s="107" t="s">
        <v>623</v>
      </c>
      <c r="E620" s="580" t="s">
        <v>181</v>
      </c>
      <c r="F620" s="580" t="s">
        <v>181</v>
      </c>
      <c r="G620" s="580" t="s">
        <v>181</v>
      </c>
      <c r="H620" s="580" t="s">
        <v>181</v>
      </c>
      <c r="I620" s="589" t="s">
        <v>181</v>
      </c>
      <c r="J620" s="580" t="s">
        <v>181</v>
      </c>
      <c r="K620" s="580" t="s">
        <v>181</v>
      </c>
      <c r="L620" s="583" t="s">
        <v>181</v>
      </c>
    </row>
    <row r="621" spans="1:12" ht="15" customHeight="1">
      <c r="A621" s="125"/>
      <c r="B621" s="126"/>
      <c r="C621" s="86" t="s">
        <v>547</v>
      </c>
      <c r="D621" s="107" t="s">
        <v>624</v>
      </c>
      <c r="E621" s="580" t="s">
        <v>181</v>
      </c>
      <c r="F621" s="580" t="s">
        <v>181</v>
      </c>
      <c r="G621" s="580" t="s">
        <v>181</v>
      </c>
      <c r="H621" s="580" t="s">
        <v>181</v>
      </c>
      <c r="I621" s="589" t="s">
        <v>181</v>
      </c>
      <c r="J621" s="580" t="s">
        <v>181</v>
      </c>
      <c r="K621" s="580" t="s">
        <v>181</v>
      </c>
      <c r="L621" s="583" t="s">
        <v>181</v>
      </c>
    </row>
    <row r="622" spans="1:12" ht="15" customHeight="1">
      <c r="A622" s="127"/>
      <c r="B622" s="128"/>
      <c r="C622" s="129" t="s">
        <v>565</v>
      </c>
      <c r="D622" s="130" t="s">
        <v>625</v>
      </c>
      <c r="E622" s="594" t="s">
        <v>181</v>
      </c>
      <c r="F622" s="594" t="s">
        <v>181</v>
      </c>
      <c r="G622" s="594" t="s">
        <v>181</v>
      </c>
      <c r="H622" s="594" t="s">
        <v>181</v>
      </c>
      <c r="I622" s="595" t="s">
        <v>181</v>
      </c>
      <c r="J622" s="594" t="s">
        <v>181</v>
      </c>
      <c r="K622" s="594" t="s">
        <v>181</v>
      </c>
      <c r="L622" s="596" t="s">
        <v>181</v>
      </c>
    </row>
    <row r="623" spans="1:12" ht="18.75">
      <c r="A623" s="393"/>
      <c r="B623" s="394"/>
      <c r="C623" s="395" t="s">
        <v>549</v>
      </c>
      <c r="D623" s="130" t="s">
        <v>626</v>
      </c>
      <c r="E623" s="611" t="s">
        <v>181</v>
      </c>
      <c r="F623" s="611" t="s">
        <v>181</v>
      </c>
      <c r="G623" s="611" t="s">
        <v>181</v>
      </c>
      <c r="H623" s="611" t="s">
        <v>181</v>
      </c>
      <c r="I623" s="612" t="s">
        <v>181</v>
      </c>
      <c r="J623" s="611" t="s">
        <v>181</v>
      </c>
      <c r="K623" s="611" t="s">
        <v>181</v>
      </c>
      <c r="L623" s="613" t="s">
        <v>181</v>
      </c>
    </row>
    <row r="624" spans="1:12" ht="18.75">
      <c r="A624" s="763" t="s">
        <v>627</v>
      </c>
      <c r="B624" s="764"/>
      <c r="C624" s="751"/>
      <c r="D624" s="103" t="s">
        <v>628</v>
      </c>
      <c r="E624" s="580">
        <f>F624+G624+H624+I624</f>
        <v>11700</v>
      </c>
      <c r="F624" s="580">
        <f>F625+F626+F627</f>
        <v>2925</v>
      </c>
      <c r="G624" s="580">
        <f aca="true" t="shared" si="304" ref="G624:L624">G625+G626+G627</f>
        <v>2925</v>
      </c>
      <c r="H624" s="580">
        <f t="shared" si="304"/>
        <v>2925</v>
      </c>
      <c r="I624" s="580">
        <f t="shared" si="304"/>
        <v>2925</v>
      </c>
      <c r="J624" s="466">
        <f t="shared" si="304"/>
        <v>12320</v>
      </c>
      <c r="K624" s="466">
        <f t="shared" si="304"/>
        <v>12285</v>
      </c>
      <c r="L624" s="467">
        <f t="shared" si="304"/>
        <v>12227</v>
      </c>
    </row>
    <row r="625" spans="1:12" ht="45.75" customHeight="1">
      <c r="A625" s="114"/>
      <c r="B625" s="764" t="s">
        <v>629</v>
      </c>
      <c r="C625" s="751"/>
      <c r="D625" s="107" t="s">
        <v>630</v>
      </c>
      <c r="E625" s="580">
        <f aca="true" t="shared" si="305" ref="E625:E670">F625+G625+H625+I625</f>
        <v>0</v>
      </c>
      <c r="F625" s="597"/>
      <c r="G625" s="597"/>
      <c r="H625" s="597"/>
      <c r="I625" s="614"/>
      <c r="J625" s="547"/>
      <c r="K625" s="547"/>
      <c r="L625" s="548"/>
    </row>
    <row r="626" spans="1:12" ht="35.25" customHeight="1">
      <c r="A626" s="114"/>
      <c r="B626" s="764" t="s">
        <v>631</v>
      </c>
      <c r="C626" s="751"/>
      <c r="D626" s="107" t="s">
        <v>632</v>
      </c>
      <c r="E626" s="580">
        <f t="shared" si="305"/>
        <v>11700</v>
      </c>
      <c r="F626" s="580">
        <v>2925</v>
      </c>
      <c r="G626" s="580">
        <v>2925</v>
      </c>
      <c r="H626" s="580">
        <v>2925</v>
      </c>
      <c r="I626" s="580">
        <v>2925</v>
      </c>
      <c r="J626" s="466">
        <v>12320</v>
      </c>
      <c r="K626" s="466">
        <v>12285</v>
      </c>
      <c r="L626" s="467">
        <v>12227</v>
      </c>
    </row>
    <row r="627" spans="1:12" s="134" customFormat="1" ht="18.75">
      <c r="A627" s="132"/>
      <c r="B627" s="752" t="s">
        <v>633</v>
      </c>
      <c r="C627" s="745"/>
      <c r="D627" s="133" t="s">
        <v>634</v>
      </c>
      <c r="E627" s="580">
        <f t="shared" si="305"/>
        <v>0</v>
      </c>
      <c r="F627" s="615"/>
      <c r="G627" s="615"/>
      <c r="H627" s="615"/>
      <c r="I627" s="615"/>
      <c r="J627" s="658"/>
      <c r="K627" s="658"/>
      <c r="L627" s="659"/>
    </row>
    <row r="628" spans="1:12" ht="66" customHeight="1">
      <c r="A628" s="789" t="s">
        <v>639</v>
      </c>
      <c r="B628" s="790"/>
      <c r="C628" s="790"/>
      <c r="D628" s="171" t="s">
        <v>640</v>
      </c>
      <c r="E628" s="580">
        <f t="shared" si="305"/>
        <v>150673.97000000003</v>
      </c>
      <c r="F628" s="600">
        <f>F629+F633+F637+F641+F645+F649+F653++F657+F660+F665+F668</f>
        <v>20967.25</v>
      </c>
      <c r="G628" s="600">
        <f aca="true" t="shared" si="306" ref="G628:L628">G629+G633+G637+G641+G645+G649+G653++G657+G660+G665+G668</f>
        <v>43243.240000000005</v>
      </c>
      <c r="H628" s="600">
        <f t="shared" si="306"/>
        <v>43242.240000000005</v>
      </c>
      <c r="I628" s="600">
        <f t="shared" si="306"/>
        <v>43221.240000000005</v>
      </c>
      <c r="J628" s="487">
        <f t="shared" si="306"/>
        <v>158659.69041</v>
      </c>
      <c r="K628" s="487">
        <f t="shared" si="306"/>
        <v>158207.6685</v>
      </c>
      <c r="L628" s="488">
        <f t="shared" si="306"/>
        <v>157454.29865</v>
      </c>
    </row>
    <row r="629" spans="1:12" ht="18.75">
      <c r="A629" s="135"/>
      <c r="B629" s="791" t="s">
        <v>641</v>
      </c>
      <c r="C629" s="792"/>
      <c r="D629" s="136" t="s">
        <v>642</v>
      </c>
      <c r="E629" s="580">
        <f t="shared" si="305"/>
        <v>146552.97000000003</v>
      </c>
      <c r="F629" s="597">
        <f>SUM(F630:F632)</f>
        <v>19936.25</v>
      </c>
      <c r="G629" s="597">
        <f aca="true" t="shared" si="307" ref="G629:L629">SUM(G630:G632)</f>
        <v>42212.240000000005</v>
      </c>
      <c r="H629" s="597">
        <f t="shared" si="307"/>
        <v>42212.240000000005</v>
      </c>
      <c r="I629" s="597">
        <f t="shared" si="307"/>
        <v>42192.240000000005</v>
      </c>
      <c r="J629" s="547">
        <f t="shared" si="307"/>
        <v>154320.27741</v>
      </c>
      <c r="K629" s="547">
        <f t="shared" si="307"/>
        <v>153880.6185</v>
      </c>
      <c r="L629" s="548">
        <f t="shared" si="307"/>
        <v>153147.85365</v>
      </c>
    </row>
    <row r="630" spans="1:12" ht="18.75">
      <c r="A630" s="125"/>
      <c r="B630" s="126"/>
      <c r="C630" s="86" t="s">
        <v>562</v>
      </c>
      <c r="D630" s="107" t="s">
        <v>643</v>
      </c>
      <c r="E630" s="580">
        <f t="shared" si="305"/>
        <v>75552.97000000002</v>
      </c>
      <c r="F630" s="580">
        <v>18893.25</v>
      </c>
      <c r="G630" s="580">
        <v>18893.24</v>
      </c>
      <c r="H630" s="580">
        <v>18893.24</v>
      </c>
      <c r="I630" s="589">
        <v>18873.24</v>
      </c>
      <c r="J630" s="510">
        <f>(E630*5.3/100)+E630</f>
        <v>79557.27741000001</v>
      </c>
      <c r="K630" s="510">
        <f>(E630*5/100)+E630</f>
        <v>79330.61850000001</v>
      </c>
      <c r="L630" s="573">
        <f>(E630*4.5/100)+E630</f>
        <v>78952.85365000002</v>
      </c>
    </row>
    <row r="631" spans="1:12" ht="18.75">
      <c r="A631" s="125"/>
      <c r="B631" s="126"/>
      <c r="C631" s="86" t="s">
        <v>547</v>
      </c>
      <c r="D631" s="107" t="s">
        <v>644</v>
      </c>
      <c r="E631" s="580">
        <f t="shared" si="305"/>
        <v>71000</v>
      </c>
      <c r="F631" s="580">
        <v>1043</v>
      </c>
      <c r="G631" s="580">
        <v>23319</v>
      </c>
      <c r="H631" s="580">
        <v>23319</v>
      </c>
      <c r="I631" s="589">
        <v>23319</v>
      </c>
      <c r="J631" s="510">
        <f>(E631*5.3/100)+E631</f>
        <v>74763</v>
      </c>
      <c r="K631" s="510">
        <f>(E631*5/100)+E631</f>
        <v>74550</v>
      </c>
      <c r="L631" s="573">
        <f>(E631*4.5/100)+E631</f>
        <v>74195</v>
      </c>
    </row>
    <row r="632" spans="1:12" ht="18.75">
      <c r="A632" s="127"/>
      <c r="B632" s="128"/>
      <c r="C632" s="129" t="s">
        <v>565</v>
      </c>
      <c r="D632" s="130" t="s">
        <v>645</v>
      </c>
      <c r="E632" s="594">
        <f t="shared" si="305"/>
        <v>0</v>
      </c>
      <c r="F632" s="594"/>
      <c r="G632" s="594"/>
      <c r="H632" s="594"/>
      <c r="I632" s="595"/>
      <c r="J632" s="553"/>
      <c r="K632" s="553"/>
      <c r="L632" s="555"/>
    </row>
    <row r="633" spans="1:12" ht="31.5" customHeight="1">
      <c r="A633" s="156"/>
      <c r="B633" s="793" t="s">
        <v>646</v>
      </c>
      <c r="C633" s="794"/>
      <c r="D633" s="157" t="s">
        <v>647</v>
      </c>
      <c r="E633" s="695">
        <f t="shared" si="305"/>
        <v>1978</v>
      </c>
      <c r="F633" s="695">
        <f>SUM(F634:F636)</f>
        <v>495</v>
      </c>
      <c r="G633" s="695">
        <f aca="true" t="shared" si="308" ref="G633:L633">SUM(G634:G636)</f>
        <v>495</v>
      </c>
      <c r="H633" s="695">
        <f t="shared" si="308"/>
        <v>494</v>
      </c>
      <c r="I633" s="695">
        <f t="shared" si="308"/>
        <v>494</v>
      </c>
      <c r="J633" s="696">
        <f t="shared" si="308"/>
        <v>2082.8340000000003</v>
      </c>
      <c r="K633" s="696">
        <f t="shared" si="308"/>
        <v>2076.8999999999996</v>
      </c>
      <c r="L633" s="697">
        <f t="shared" si="308"/>
        <v>2067.0099999999998</v>
      </c>
    </row>
    <row r="634" spans="1:12" ht="18.75">
      <c r="A634" s="125"/>
      <c r="B634" s="126"/>
      <c r="C634" s="86" t="s">
        <v>562</v>
      </c>
      <c r="D634" s="107" t="s">
        <v>648</v>
      </c>
      <c r="E634" s="580">
        <f t="shared" si="305"/>
        <v>1671</v>
      </c>
      <c r="F634" s="580">
        <f>495-120-187</f>
        <v>188</v>
      </c>
      <c r="G634" s="580">
        <v>495</v>
      </c>
      <c r="H634" s="580">
        <v>494</v>
      </c>
      <c r="I634" s="589">
        <v>494</v>
      </c>
      <c r="J634" s="510">
        <f>(E634*5.3/100)+E634</f>
        <v>1759.563</v>
      </c>
      <c r="K634" s="510">
        <f>(E634*5/100)+E634</f>
        <v>1754.55</v>
      </c>
      <c r="L634" s="573">
        <f>(E634*4.5/100)+E634</f>
        <v>1746.195</v>
      </c>
    </row>
    <row r="635" spans="1:12" ht="18.75">
      <c r="A635" s="125"/>
      <c r="B635" s="126"/>
      <c r="C635" s="86" t="s">
        <v>547</v>
      </c>
      <c r="D635" s="107" t="s">
        <v>649</v>
      </c>
      <c r="E635" s="580">
        <f t="shared" si="305"/>
        <v>187</v>
      </c>
      <c r="F635" s="580">
        <v>187</v>
      </c>
      <c r="G635" s="580">
        <v>0</v>
      </c>
      <c r="H635" s="580">
        <v>0</v>
      </c>
      <c r="I635" s="589">
        <v>0</v>
      </c>
      <c r="J635" s="510">
        <f>(E635*5.3/100)+E635</f>
        <v>196.911</v>
      </c>
      <c r="K635" s="510">
        <f>(E635*5/100)+E635</f>
        <v>196.35</v>
      </c>
      <c r="L635" s="573">
        <f>(E635*4.5/100)+E635</f>
        <v>195.415</v>
      </c>
    </row>
    <row r="636" spans="1:12" ht="18.75">
      <c r="A636" s="127"/>
      <c r="B636" s="128"/>
      <c r="C636" s="129" t="s">
        <v>565</v>
      </c>
      <c r="D636" s="130" t="s">
        <v>650</v>
      </c>
      <c r="E636" s="580">
        <f t="shared" si="305"/>
        <v>120</v>
      </c>
      <c r="F636" s="594">
        <v>120</v>
      </c>
      <c r="G636" s="594">
        <v>0</v>
      </c>
      <c r="H636" s="594">
        <v>0</v>
      </c>
      <c r="I636" s="595">
        <v>0</v>
      </c>
      <c r="J636" s="510">
        <f>(E636*5.3/100)+E636</f>
        <v>126.36</v>
      </c>
      <c r="K636" s="510">
        <f>(E636*5/100)+E636</f>
        <v>126</v>
      </c>
      <c r="L636" s="573">
        <f>(E636*4.5/100)+E636</f>
        <v>125.4</v>
      </c>
    </row>
    <row r="637" spans="1:12" ht="18.75">
      <c r="A637" s="137"/>
      <c r="B637" s="766" t="s">
        <v>651</v>
      </c>
      <c r="C637" s="767"/>
      <c r="D637" s="136" t="s">
        <v>652</v>
      </c>
      <c r="E637" s="580">
        <f t="shared" si="305"/>
        <v>0</v>
      </c>
      <c r="F637" s="598">
        <f>SUM(F638:F640)</f>
        <v>0</v>
      </c>
      <c r="G637" s="598">
        <f aca="true" t="shared" si="309" ref="G637:L637">SUM(G638:G640)</f>
        <v>0</v>
      </c>
      <c r="H637" s="598">
        <f t="shared" si="309"/>
        <v>0</v>
      </c>
      <c r="I637" s="598">
        <f t="shared" si="309"/>
        <v>0</v>
      </c>
      <c r="J637" s="527">
        <f t="shared" si="309"/>
        <v>0</v>
      </c>
      <c r="K637" s="527">
        <f t="shared" si="309"/>
        <v>0</v>
      </c>
      <c r="L637" s="528">
        <f t="shared" si="309"/>
        <v>0</v>
      </c>
    </row>
    <row r="638" spans="1:12" ht="18.75">
      <c r="A638" s="125"/>
      <c r="B638" s="126"/>
      <c r="C638" s="86" t="s">
        <v>562</v>
      </c>
      <c r="D638" s="107" t="s">
        <v>653</v>
      </c>
      <c r="E638" s="580">
        <f t="shared" si="305"/>
        <v>0</v>
      </c>
      <c r="F638" s="580"/>
      <c r="G638" s="580"/>
      <c r="H638" s="580"/>
      <c r="I638" s="589"/>
      <c r="J638" s="580"/>
      <c r="K638" s="580"/>
      <c r="L638" s="583"/>
    </row>
    <row r="639" spans="1:12" ht="18.75">
      <c r="A639" s="125"/>
      <c r="B639" s="126"/>
      <c r="C639" s="86" t="s">
        <v>547</v>
      </c>
      <c r="D639" s="107" t="s">
        <v>654</v>
      </c>
      <c r="E639" s="580">
        <f t="shared" si="305"/>
        <v>0</v>
      </c>
      <c r="F639" s="580"/>
      <c r="G639" s="580"/>
      <c r="H639" s="580"/>
      <c r="I639" s="589"/>
      <c r="J639" s="580"/>
      <c r="K639" s="580"/>
      <c r="L639" s="583"/>
    </row>
    <row r="640" spans="1:12" ht="18.75">
      <c r="A640" s="127"/>
      <c r="B640" s="128"/>
      <c r="C640" s="129" t="s">
        <v>565</v>
      </c>
      <c r="D640" s="130" t="s">
        <v>655</v>
      </c>
      <c r="E640" s="594">
        <f t="shared" si="305"/>
        <v>0</v>
      </c>
      <c r="F640" s="594"/>
      <c r="G640" s="594"/>
      <c r="H640" s="594"/>
      <c r="I640" s="595"/>
      <c r="J640" s="594"/>
      <c r="K640" s="594"/>
      <c r="L640" s="596"/>
    </row>
    <row r="641" spans="1:12" ht="45" customHeight="1">
      <c r="A641" s="156"/>
      <c r="B641" s="811" t="s">
        <v>656</v>
      </c>
      <c r="C641" s="812"/>
      <c r="D641" s="157" t="s">
        <v>657</v>
      </c>
      <c r="E641" s="695">
        <f t="shared" si="305"/>
        <v>0</v>
      </c>
      <c r="F641" s="695">
        <f>SUM(F642:F644)</f>
        <v>0</v>
      </c>
      <c r="G641" s="695">
        <f aca="true" t="shared" si="310" ref="G641:L641">SUM(G642:G644)</f>
        <v>0</v>
      </c>
      <c r="H641" s="695">
        <f t="shared" si="310"/>
        <v>0</v>
      </c>
      <c r="I641" s="695">
        <f t="shared" si="310"/>
        <v>0</v>
      </c>
      <c r="J641" s="695">
        <f t="shared" si="310"/>
        <v>0</v>
      </c>
      <c r="K641" s="695">
        <f t="shared" si="310"/>
        <v>0</v>
      </c>
      <c r="L641" s="599">
        <f t="shared" si="310"/>
        <v>0</v>
      </c>
    </row>
    <row r="642" spans="1:12" ht="18.75">
      <c r="A642" s="125"/>
      <c r="B642" s="126"/>
      <c r="C642" s="86" t="s">
        <v>562</v>
      </c>
      <c r="D642" s="107" t="s">
        <v>658</v>
      </c>
      <c r="E642" s="580">
        <f t="shared" si="305"/>
        <v>0</v>
      </c>
      <c r="F642" s="580"/>
      <c r="G642" s="580"/>
      <c r="H642" s="580"/>
      <c r="I642" s="589"/>
      <c r="J642" s="580"/>
      <c r="K642" s="580"/>
      <c r="L642" s="583"/>
    </row>
    <row r="643" spans="1:12" ht="18.75">
      <c r="A643" s="125"/>
      <c r="B643" s="126"/>
      <c r="C643" s="86" t="s">
        <v>547</v>
      </c>
      <c r="D643" s="107" t="s">
        <v>659</v>
      </c>
      <c r="E643" s="580">
        <f t="shared" si="305"/>
        <v>0</v>
      </c>
      <c r="F643" s="580"/>
      <c r="G643" s="580"/>
      <c r="H643" s="580"/>
      <c r="I643" s="589"/>
      <c r="J643" s="580"/>
      <c r="K643" s="580"/>
      <c r="L643" s="583"/>
    </row>
    <row r="644" spans="1:12" ht="18.75">
      <c r="A644" s="127"/>
      <c r="B644" s="128"/>
      <c r="C644" s="129" t="s">
        <v>565</v>
      </c>
      <c r="D644" s="130" t="s">
        <v>660</v>
      </c>
      <c r="E644" s="580">
        <f t="shared" si="305"/>
        <v>0</v>
      </c>
      <c r="F644" s="594"/>
      <c r="G644" s="594"/>
      <c r="H644" s="594"/>
      <c r="I644" s="595"/>
      <c r="J644" s="594"/>
      <c r="K644" s="594"/>
      <c r="L644" s="596"/>
    </row>
    <row r="645" spans="1:12" ht="49.5" customHeight="1">
      <c r="A645" s="137"/>
      <c r="B645" s="768" t="s">
        <v>661</v>
      </c>
      <c r="C645" s="769"/>
      <c r="D645" s="136" t="s">
        <v>662</v>
      </c>
      <c r="E645" s="580">
        <f t="shared" si="305"/>
        <v>0</v>
      </c>
      <c r="F645" s="598">
        <f>SUM(F646:F648)</f>
        <v>0</v>
      </c>
      <c r="G645" s="598">
        <f aca="true" t="shared" si="311" ref="G645:L645">SUM(G646:G648)</f>
        <v>0</v>
      </c>
      <c r="H645" s="598">
        <f t="shared" si="311"/>
        <v>0</v>
      </c>
      <c r="I645" s="598">
        <f t="shared" si="311"/>
        <v>0</v>
      </c>
      <c r="J645" s="598">
        <f t="shared" si="311"/>
        <v>0</v>
      </c>
      <c r="K645" s="598">
        <f t="shared" si="311"/>
        <v>0</v>
      </c>
      <c r="L645" s="599">
        <f t="shared" si="311"/>
        <v>0</v>
      </c>
    </row>
    <row r="646" spans="1:12" ht="18.75">
      <c r="A646" s="125"/>
      <c r="B646" s="126"/>
      <c r="C646" s="86" t="s">
        <v>562</v>
      </c>
      <c r="D646" s="107" t="s">
        <v>663</v>
      </c>
      <c r="E646" s="580">
        <f t="shared" si="305"/>
        <v>0</v>
      </c>
      <c r="F646" s="580"/>
      <c r="G646" s="580"/>
      <c r="H646" s="580"/>
      <c r="I646" s="589"/>
      <c r="J646" s="580"/>
      <c r="K646" s="580"/>
      <c r="L646" s="583"/>
    </row>
    <row r="647" spans="1:12" ht="18.75">
      <c r="A647" s="125"/>
      <c r="B647" s="126"/>
      <c r="C647" s="86" t="s">
        <v>547</v>
      </c>
      <c r="D647" s="107" t="s">
        <v>664</v>
      </c>
      <c r="E647" s="580">
        <f t="shared" si="305"/>
        <v>0</v>
      </c>
      <c r="F647" s="580"/>
      <c r="G647" s="580"/>
      <c r="H647" s="580"/>
      <c r="I647" s="589"/>
      <c r="J647" s="580"/>
      <c r="K647" s="580"/>
      <c r="L647" s="583"/>
    </row>
    <row r="648" spans="1:12" ht="18.75">
      <c r="A648" s="127"/>
      <c r="B648" s="128"/>
      <c r="C648" s="129" t="s">
        <v>565</v>
      </c>
      <c r="D648" s="130" t="s">
        <v>665</v>
      </c>
      <c r="E648" s="580">
        <f t="shared" si="305"/>
        <v>0</v>
      </c>
      <c r="F648" s="594"/>
      <c r="G648" s="594"/>
      <c r="H648" s="594"/>
      <c r="I648" s="595"/>
      <c r="J648" s="594"/>
      <c r="K648" s="594"/>
      <c r="L648" s="596"/>
    </row>
    <row r="649" spans="1:12" ht="18.75">
      <c r="A649" s="137"/>
      <c r="B649" s="768" t="s">
        <v>666</v>
      </c>
      <c r="C649" s="769"/>
      <c r="D649" s="136" t="s">
        <v>667</v>
      </c>
      <c r="E649" s="580">
        <f t="shared" si="305"/>
        <v>0</v>
      </c>
      <c r="F649" s="598">
        <f>SUM(F650:F652)</f>
        <v>0</v>
      </c>
      <c r="G649" s="598">
        <f aca="true" t="shared" si="312" ref="G649:L649">SUM(G650:G652)</f>
        <v>0</v>
      </c>
      <c r="H649" s="598">
        <f t="shared" si="312"/>
        <v>0</v>
      </c>
      <c r="I649" s="598">
        <f t="shared" si="312"/>
        <v>0</v>
      </c>
      <c r="J649" s="598">
        <f t="shared" si="312"/>
        <v>0</v>
      </c>
      <c r="K649" s="598">
        <f t="shared" si="312"/>
        <v>0</v>
      </c>
      <c r="L649" s="599">
        <f t="shared" si="312"/>
        <v>0</v>
      </c>
    </row>
    <row r="650" spans="1:12" ht="18.75">
      <c r="A650" s="125"/>
      <c r="B650" s="126"/>
      <c r="C650" s="86" t="s">
        <v>562</v>
      </c>
      <c r="D650" s="107" t="s">
        <v>668</v>
      </c>
      <c r="E650" s="580">
        <f t="shared" si="305"/>
        <v>0</v>
      </c>
      <c r="F650" s="580"/>
      <c r="G650" s="580"/>
      <c r="H650" s="580"/>
      <c r="I650" s="589"/>
      <c r="J650" s="580"/>
      <c r="K650" s="580"/>
      <c r="L650" s="583"/>
    </row>
    <row r="651" spans="1:12" ht="18.75">
      <c r="A651" s="125"/>
      <c r="B651" s="126"/>
      <c r="C651" s="86" t="s">
        <v>547</v>
      </c>
      <c r="D651" s="107" t="s">
        <v>669</v>
      </c>
      <c r="E651" s="580">
        <f t="shared" si="305"/>
        <v>0</v>
      </c>
      <c r="F651" s="580"/>
      <c r="G651" s="580"/>
      <c r="H651" s="580"/>
      <c r="I651" s="589"/>
      <c r="J651" s="580"/>
      <c r="K651" s="580"/>
      <c r="L651" s="583"/>
    </row>
    <row r="652" spans="1:12" ht="18.75">
      <c r="A652" s="127"/>
      <c r="B652" s="128"/>
      <c r="C652" s="129" t="s">
        <v>565</v>
      </c>
      <c r="D652" s="130" t="s">
        <v>670</v>
      </c>
      <c r="E652" s="580">
        <f t="shared" si="305"/>
        <v>0</v>
      </c>
      <c r="F652" s="594"/>
      <c r="G652" s="594"/>
      <c r="H652" s="594"/>
      <c r="I652" s="595"/>
      <c r="J652" s="594"/>
      <c r="K652" s="594"/>
      <c r="L652" s="596"/>
    </row>
    <row r="653" spans="1:12" ht="27.75" customHeight="1">
      <c r="A653" s="137"/>
      <c r="B653" s="768" t="s">
        <v>671</v>
      </c>
      <c r="C653" s="769"/>
      <c r="D653" s="136" t="s">
        <v>672</v>
      </c>
      <c r="E653" s="580">
        <f t="shared" si="305"/>
        <v>0</v>
      </c>
      <c r="F653" s="598">
        <f>SUM(F654:F656)</f>
        <v>0</v>
      </c>
      <c r="G653" s="598">
        <f aca="true" t="shared" si="313" ref="G653:L653">SUM(G654:G656)</f>
        <v>0</v>
      </c>
      <c r="H653" s="598">
        <f t="shared" si="313"/>
        <v>0</v>
      </c>
      <c r="I653" s="598">
        <f t="shared" si="313"/>
        <v>0</v>
      </c>
      <c r="J653" s="598">
        <f t="shared" si="313"/>
        <v>0</v>
      </c>
      <c r="K653" s="598">
        <f t="shared" si="313"/>
        <v>0</v>
      </c>
      <c r="L653" s="599">
        <f t="shared" si="313"/>
        <v>0</v>
      </c>
    </row>
    <row r="654" spans="1:12" ht="18.75">
      <c r="A654" s="125"/>
      <c r="B654" s="126"/>
      <c r="C654" s="86" t="s">
        <v>562</v>
      </c>
      <c r="D654" s="107" t="s">
        <v>673</v>
      </c>
      <c r="E654" s="580">
        <f t="shared" si="305"/>
        <v>0</v>
      </c>
      <c r="F654" s="580"/>
      <c r="G654" s="580"/>
      <c r="H654" s="580"/>
      <c r="I654" s="589"/>
      <c r="J654" s="580"/>
      <c r="K654" s="580"/>
      <c r="L654" s="583"/>
    </row>
    <row r="655" spans="1:12" ht="18.75">
      <c r="A655" s="125"/>
      <c r="B655" s="126"/>
      <c r="C655" s="86" t="s">
        <v>547</v>
      </c>
      <c r="D655" s="107" t="s">
        <v>674</v>
      </c>
      <c r="E655" s="580">
        <f t="shared" si="305"/>
        <v>0</v>
      </c>
      <c r="F655" s="580"/>
      <c r="G655" s="580"/>
      <c r="H655" s="580"/>
      <c r="I655" s="589"/>
      <c r="J655" s="580"/>
      <c r="K655" s="580"/>
      <c r="L655" s="583"/>
    </row>
    <row r="656" spans="1:12" ht="18.75">
      <c r="A656" s="127"/>
      <c r="B656" s="128"/>
      <c r="C656" s="129" t="s">
        <v>565</v>
      </c>
      <c r="D656" s="130" t="s">
        <v>675</v>
      </c>
      <c r="E656" s="580">
        <f t="shared" si="305"/>
        <v>0</v>
      </c>
      <c r="F656" s="594"/>
      <c r="G656" s="594"/>
      <c r="H656" s="594"/>
      <c r="I656" s="595"/>
      <c r="J656" s="594"/>
      <c r="K656" s="594"/>
      <c r="L656" s="596"/>
    </row>
    <row r="657" spans="1:12" ht="18.75">
      <c r="A657" s="138"/>
      <c r="B657" s="787" t="s">
        <v>676</v>
      </c>
      <c r="C657" s="788"/>
      <c r="D657" s="139" t="s">
        <v>677</v>
      </c>
      <c r="E657" s="580">
        <f t="shared" si="305"/>
        <v>2143</v>
      </c>
      <c r="F657" s="616">
        <f>SUM(F658:F659)</f>
        <v>536</v>
      </c>
      <c r="G657" s="616">
        <f aca="true" t="shared" si="314" ref="G657:L657">SUM(G658:G659)</f>
        <v>536</v>
      </c>
      <c r="H657" s="616">
        <f t="shared" si="314"/>
        <v>536</v>
      </c>
      <c r="I657" s="616">
        <f t="shared" si="314"/>
        <v>535</v>
      </c>
      <c r="J657" s="656">
        <f t="shared" si="314"/>
        <v>2256.579</v>
      </c>
      <c r="K657" s="656">
        <f t="shared" si="314"/>
        <v>2250.15</v>
      </c>
      <c r="L657" s="657">
        <f t="shared" si="314"/>
        <v>2239.435</v>
      </c>
    </row>
    <row r="658" spans="1:12" ht="18.75">
      <c r="A658" s="140"/>
      <c r="B658" s="141"/>
      <c r="C658" s="142" t="s">
        <v>562</v>
      </c>
      <c r="D658" s="143" t="s">
        <v>678</v>
      </c>
      <c r="E658" s="580">
        <f t="shared" si="305"/>
        <v>2143</v>
      </c>
      <c r="F658" s="617">
        <f>218+318</f>
        <v>536</v>
      </c>
      <c r="G658" s="617">
        <f>218+318</f>
        <v>536</v>
      </c>
      <c r="H658" s="617">
        <v>536</v>
      </c>
      <c r="I658" s="617">
        <v>535</v>
      </c>
      <c r="J658" s="510">
        <f>(E658*5.3/100)+E658</f>
        <v>2256.579</v>
      </c>
      <c r="K658" s="510">
        <f>(E658*5/100)+E658</f>
        <v>2250.15</v>
      </c>
      <c r="L658" s="573">
        <f>(E658*4.5/100)+E658</f>
        <v>2239.435</v>
      </c>
    </row>
    <row r="659" spans="1:12" ht="18.75">
      <c r="A659" s="144"/>
      <c r="B659" s="145"/>
      <c r="C659" s="146" t="s">
        <v>547</v>
      </c>
      <c r="D659" s="147" t="s">
        <v>679</v>
      </c>
      <c r="E659" s="580">
        <f t="shared" si="305"/>
        <v>0</v>
      </c>
      <c r="F659" s="619">
        <v>0</v>
      </c>
      <c r="G659" s="619">
        <v>0</v>
      </c>
      <c r="H659" s="619">
        <v>0</v>
      </c>
      <c r="I659" s="619">
        <v>0</v>
      </c>
      <c r="J659" s="510">
        <f>(E659*5.3/100)+E659</f>
        <v>0</v>
      </c>
      <c r="K659" s="510">
        <f>(E659*5/100)+E659</f>
        <v>0</v>
      </c>
      <c r="L659" s="573">
        <f>(E659*4.5/100)+E659</f>
        <v>0</v>
      </c>
    </row>
    <row r="660" spans="1:12" ht="45.75" customHeight="1">
      <c r="A660" s="172"/>
      <c r="B660" s="795" t="s">
        <v>680</v>
      </c>
      <c r="C660" s="796"/>
      <c r="D660" s="173" t="s">
        <v>681</v>
      </c>
      <c r="E660" s="580">
        <f t="shared" si="305"/>
        <v>0</v>
      </c>
      <c r="F660" s="604">
        <f>SUM(F661:F664)</f>
        <v>0</v>
      </c>
      <c r="G660" s="604">
        <f aca="true" t="shared" si="315" ref="G660:L660">SUM(G661:G664)</f>
        <v>0</v>
      </c>
      <c r="H660" s="604">
        <f t="shared" si="315"/>
        <v>0</v>
      </c>
      <c r="I660" s="604">
        <f t="shared" si="315"/>
        <v>0</v>
      </c>
      <c r="J660" s="604">
        <f t="shared" si="315"/>
        <v>0</v>
      </c>
      <c r="K660" s="604">
        <f t="shared" si="315"/>
        <v>0</v>
      </c>
      <c r="L660" s="621">
        <f t="shared" si="315"/>
        <v>0</v>
      </c>
    </row>
    <row r="661" spans="1:12" ht="18.75">
      <c r="A661" s="140"/>
      <c r="B661" s="141"/>
      <c r="C661" s="142" t="s">
        <v>562</v>
      </c>
      <c r="D661" s="143" t="s">
        <v>682</v>
      </c>
      <c r="E661" s="580">
        <f t="shared" si="305"/>
        <v>0</v>
      </c>
      <c r="F661" s="617"/>
      <c r="G661" s="617"/>
      <c r="H661" s="617"/>
      <c r="I661" s="617"/>
      <c r="J661" s="617"/>
      <c r="K661" s="617"/>
      <c r="L661" s="618"/>
    </row>
    <row r="662" spans="1:12" ht="18.75">
      <c r="A662" s="140"/>
      <c r="B662" s="141"/>
      <c r="C662" s="142" t="s">
        <v>547</v>
      </c>
      <c r="D662" s="143" t="s">
        <v>683</v>
      </c>
      <c r="E662" s="580">
        <f t="shared" si="305"/>
        <v>0</v>
      </c>
      <c r="F662" s="617"/>
      <c r="G662" s="617"/>
      <c r="H662" s="617"/>
      <c r="I662" s="617"/>
      <c r="J662" s="617"/>
      <c r="K662" s="617"/>
      <c r="L662" s="618"/>
    </row>
    <row r="663" spans="1:12" ht="18.75">
      <c r="A663" s="144"/>
      <c r="B663" s="145"/>
      <c r="C663" s="146" t="s">
        <v>565</v>
      </c>
      <c r="D663" s="147" t="s">
        <v>684</v>
      </c>
      <c r="E663" s="580">
        <f t="shared" si="305"/>
        <v>0</v>
      </c>
      <c r="F663" s="619"/>
      <c r="G663" s="619"/>
      <c r="H663" s="619"/>
      <c r="I663" s="619"/>
      <c r="J663" s="619"/>
      <c r="K663" s="619"/>
      <c r="L663" s="620"/>
    </row>
    <row r="664" spans="1:12" ht="54" customHeight="1">
      <c r="A664" s="152"/>
      <c r="B664" s="154"/>
      <c r="C664" s="158" t="s">
        <v>685</v>
      </c>
      <c r="D664" s="153" t="s">
        <v>686</v>
      </c>
      <c r="E664" s="580">
        <f t="shared" si="305"/>
        <v>0</v>
      </c>
      <c r="F664" s="600"/>
      <c r="G664" s="600"/>
      <c r="H664" s="600"/>
      <c r="I664" s="600"/>
      <c r="J664" s="600"/>
      <c r="K664" s="600"/>
      <c r="L664" s="601"/>
    </row>
    <row r="665" spans="1:12" ht="39" customHeight="1">
      <c r="A665" s="152"/>
      <c r="B665" s="771" t="s">
        <v>687</v>
      </c>
      <c r="C665" s="797"/>
      <c r="D665" s="153" t="s">
        <v>688</v>
      </c>
      <c r="E665" s="580">
        <f t="shared" si="305"/>
        <v>0</v>
      </c>
      <c r="F665" s="600">
        <f>SUM(F666:F667)</f>
        <v>0</v>
      </c>
      <c r="G665" s="600">
        <f aca="true" t="shared" si="316" ref="G665:L665">SUM(G666:G667)</f>
        <v>0</v>
      </c>
      <c r="H665" s="600">
        <f t="shared" si="316"/>
        <v>0</v>
      </c>
      <c r="I665" s="600">
        <f t="shared" si="316"/>
        <v>0</v>
      </c>
      <c r="J665" s="600">
        <f t="shared" si="316"/>
        <v>0</v>
      </c>
      <c r="K665" s="600">
        <f t="shared" si="316"/>
        <v>0</v>
      </c>
      <c r="L665" s="601">
        <f t="shared" si="316"/>
        <v>0</v>
      </c>
    </row>
    <row r="666" spans="1:12" ht="18.75">
      <c r="A666" s="125"/>
      <c r="B666" s="126"/>
      <c r="C666" s="86" t="s">
        <v>562</v>
      </c>
      <c r="D666" s="107" t="s">
        <v>689</v>
      </c>
      <c r="E666" s="580">
        <f t="shared" si="305"/>
        <v>0</v>
      </c>
      <c r="F666" s="580"/>
      <c r="G666" s="580"/>
      <c r="H666" s="580"/>
      <c r="I666" s="589"/>
      <c r="J666" s="580"/>
      <c r="K666" s="580"/>
      <c r="L666" s="583"/>
    </row>
    <row r="667" spans="1:12" ht="18.75">
      <c r="A667" s="125"/>
      <c r="B667" s="126"/>
      <c r="C667" s="86" t="s">
        <v>547</v>
      </c>
      <c r="D667" s="107" t="s">
        <v>690</v>
      </c>
      <c r="E667" s="580">
        <f t="shared" si="305"/>
        <v>0</v>
      </c>
      <c r="F667" s="580"/>
      <c r="G667" s="580"/>
      <c r="H667" s="580"/>
      <c r="I667" s="589"/>
      <c r="J667" s="580"/>
      <c r="K667" s="580"/>
      <c r="L667" s="583"/>
    </row>
    <row r="668" spans="1:12" ht="42.75" customHeight="1">
      <c r="A668" s="152"/>
      <c r="B668" s="773" t="s">
        <v>691</v>
      </c>
      <c r="C668" s="774"/>
      <c r="D668" s="153" t="s">
        <v>692</v>
      </c>
      <c r="E668" s="580">
        <f t="shared" si="305"/>
        <v>0</v>
      </c>
      <c r="F668" s="600">
        <f>SUM(F669:F670)</f>
        <v>0</v>
      </c>
      <c r="G668" s="600">
        <f aca="true" t="shared" si="317" ref="G668:L668">SUM(G669:G670)</f>
        <v>0</v>
      </c>
      <c r="H668" s="600">
        <f t="shared" si="317"/>
        <v>0</v>
      </c>
      <c r="I668" s="600">
        <f t="shared" si="317"/>
        <v>0</v>
      </c>
      <c r="J668" s="600">
        <f t="shared" si="317"/>
        <v>0</v>
      </c>
      <c r="K668" s="600">
        <f t="shared" si="317"/>
        <v>0</v>
      </c>
      <c r="L668" s="601">
        <f t="shared" si="317"/>
        <v>0</v>
      </c>
    </row>
    <row r="669" spans="1:12" ht="18.75">
      <c r="A669" s="125"/>
      <c r="B669" s="126"/>
      <c r="C669" s="86" t="s">
        <v>562</v>
      </c>
      <c r="D669" s="107" t="s">
        <v>693</v>
      </c>
      <c r="E669" s="580">
        <f t="shared" si="305"/>
        <v>0</v>
      </c>
      <c r="F669" s="580"/>
      <c r="G669" s="580"/>
      <c r="H669" s="580"/>
      <c r="I669" s="589"/>
      <c r="J669" s="580"/>
      <c r="K669" s="580"/>
      <c r="L669" s="583"/>
    </row>
    <row r="670" spans="1:12" ht="19.5" thickBot="1">
      <c r="A670" s="174"/>
      <c r="B670" s="175"/>
      <c r="C670" s="176" t="s">
        <v>547</v>
      </c>
      <c r="D670" s="177" t="s">
        <v>694</v>
      </c>
      <c r="E670" s="622">
        <f t="shared" si="305"/>
        <v>0</v>
      </c>
      <c r="F670" s="622"/>
      <c r="G670" s="622"/>
      <c r="H670" s="622"/>
      <c r="I670" s="623"/>
      <c r="J670" s="622"/>
      <c r="K670" s="622"/>
      <c r="L670" s="624"/>
    </row>
    <row r="672" spans="2:3" ht="18.75">
      <c r="B672" s="183" t="s">
        <v>734</v>
      </c>
      <c r="C672" s="396"/>
    </row>
    <row r="673" spans="2:3" ht="18.75">
      <c r="B673" s="183" t="s">
        <v>735</v>
      </c>
      <c r="C673" s="396"/>
    </row>
    <row r="674" spans="2:3" ht="18.75">
      <c r="B674" s="183" t="s">
        <v>736</v>
      </c>
      <c r="C674" s="183"/>
    </row>
    <row r="675" spans="2:3" ht="18.75">
      <c r="B675" s="183" t="s">
        <v>737</v>
      </c>
      <c r="C675" s="183"/>
    </row>
    <row r="676" spans="2:3" ht="18.75">
      <c r="B676" s="183" t="s">
        <v>738</v>
      </c>
      <c r="C676" s="184"/>
    </row>
    <row r="677" spans="2:3" ht="18.75">
      <c r="B677" s="89" t="s">
        <v>739</v>
      </c>
      <c r="C677" s="185"/>
    </row>
    <row r="678" spans="2:3" ht="18.75">
      <c r="B678" s="89" t="s">
        <v>740</v>
      </c>
      <c r="C678" s="185"/>
    </row>
    <row r="679" ht="18.75">
      <c r="C679" s="185"/>
    </row>
    <row r="680" spans="3:7" ht="18.75">
      <c r="C680" s="185"/>
      <c r="E680" s="187" t="s">
        <v>118</v>
      </c>
      <c r="F680" s="186"/>
      <c r="G680" s="53"/>
    </row>
    <row r="681" spans="1:7" ht="18.75">
      <c r="A681" s="798"/>
      <c r="B681" s="798"/>
      <c r="C681" s="185"/>
      <c r="E681" s="190" t="s">
        <v>119</v>
      </c>
      <c r="F681" s="191"/>
      <c r="G681" s="53"/>
    </row>
    <row r="682" spans="1:3" ht="18.75">
      <c r="A682" s="342"/>
      <c r="B682" s="342"/>
      <c r="C682" s="185"/>
    </row>
  </sheetData>
  <sheetProtection/>
  <mergeCells count="287">
    <mergeCell ref="B660:C660"/>
    <mergeCell ref="B665:C665"/>
    <mergeCell ref="B668:C668"/>
    <mergeCell ref="A681:B681"/>
    <mergeCell ref="D10:D12"/>
    <mergeCell ref="J11:J12"/>
    <mergeCell ref="A10:C12"/>
    <mergeCell ref="B637:C637"/>
    <mergeCell ref="B641:C641"/>
    <mergeCell ref="B645:C645"/>
    <mergeCell ref="B657:C657"/>
    <mergeCell ref="B625:C625"/>
    <mergeCell ref="B626:C626"/>
    <mergeCell ref="B627:C627"/>
    <mergeCell ref="A628:C628"/>
    <mergeCell ref="B629:C629"/>
    <mergeCell ref="B633:C633"/>
    <mergeCell ref="B609:C609"/>
    <mergeCell ref="B614:C614"/>
    <mergeCell ref="B619:C619"/>
    <mergeCell ref="A624:C624"/>
    <mergeCell ref="B649:C649"/>
    <mergeCell ref="B653:C653"/>
    <mergeCell ref="B579:C579"/>
    <mergeCell ref="B584:C584"/>
    <mergeCell ref="B589:C589"/>
    <mergeCell ref="B594:C594"/>
    <mergeCell ref="B599:C599"/>
    <mergeCell ref="B604:C604"/>
    <mergeCell ref="A561:C561"/>
    <mergeCell ref="B562:C562"/>
    <mergeCell ref="B565:C565"/>
    <mergeCell ref="B568:C568"/>
    <mergeCell ref="B571:C571"/>
    <mergeCell ref="B576:C576"/>
    <mergeCell ref="B548:C548"/>
    <mergeCell ref="B552:C552"/>
    <mergeCell ref="A556:C556"/>
    <mergeCell ref="B557:C557"/>
    <mergeCell ref="B558:C558"/>
    <mergeCell ref="B560:C560"/>
    <mergeCell ref="B541:C541"/>
    <mergeCell ref="B542:C542"/>
    <mergeCell ref="B543:C543"/>
    <mergeCell ref="B545:C545"/>
    <mergeCell ref="B546:C546"/>
    <mergeCell ref="B547:C547"/>
    <mergeCell ref="B533:C533"/>
    <mergeCell ref="B534:C534"/>
    <mergeCell ref="B536:C536"/>
    <mergeCell ref="B538:C538"/>
    <mergeCell ref="B539:C539"/>
    <mergeCell ref="B540:C540"/>
    <mergeCell ref="B520:C520"/>
    <mergeCell ref="B521:C521"/>
    <mergeCell ref="B522:C522"/>
    <mergeCell ref="B523:C523"/>
    <mergeCell ref="B527:C527"/>
    <mergeCell ref="B531:C531"/>
    <mergeCell ref="B510:C510"/>
    <mergeCell ref="A512:C512"/>
    <mergeCell ref="A513:C513"/>
    <mergeCell ref="B514:C514"/>
    <mergeCell ref="B518:C518"/>
    <mergeCell ref="B519:C519"/>
    <mergeCell ref="B500:C500"/>
    <mergeCell ref="A503:C503"/>
    <mergeCell ref="B504:C504"/>
    <mergeCell ref="B505:C505"/>
    <mergeCell ref="B506:C506"/>
    <mergeCell ref="B508:C508"/>
    <mergeCell ref="B487:C487"/>
    <mergeCell ref="B488:C488"/>
    <mergeCell ref="B489:C489"/>
    <mergeCell ref="B490:C490"/>
    <mergeCell ref="B494:C494"/>
    <mergeCell ref="B496:C496"/>
    <mergeCell ref="B476:C476"/>
    <mergeCell ref="B478:C478"/>
    <mergeCell ref="A479:C479"/>
    <mergeCell ref="B480:C480"/>
    <mergeCell ref="A481:C481"/>
    <mergeCell ref="A486:C486"/>
    <mergeCell ref="B470:C470"/>
    <mergeCell ref="B471:C471"/>
    <mergeCell ref="B472:C472"/>
    <mergeCell ref="B473:C473"/>
    <mergeCell ref="B474:C474"/>
    <mergeCell ref="B475:C475"/>
    <mergeCell ref="B463:C463"/>
    <mergeCell ref="B464:C464"/>
    <mergeCell ref="A465:C465"/>
    <mergeCell ref="B467:C467"/>
    <mergeCell ref="B468:C468"/>
    <mergeCell ref="B469:C469"/>
    <mergeCell ref="B454:C454"/>
    <mergeCell ref="B457:C457"/>
    <mergeCell ref="B458:C458"/>
    <mergeCell ref="B459:C459"/>
    <mergeCell ref="B461:C461"/>
    <mergeCell ref="B462:C462"/>
    <mergeCell ref="A445:C445"/>
    <mergeCell ref="B448:C448"/>
    <mergeCell ref="B449:C449"/>
    <mergeCell ref="B450:C450"/>
    <mergeCell ref="B452:C452"/>
    <mergeCell ref="B453:C453"/>
    <mergeCell ref="A433:C433"/>
    <mergeCell ref="B434:C434"/>
    <mergeCell ref="B437:C437"/>
    <mergeCell ref="B438:C438"/>
    <mergeCell ref="B441:C441"/>
    <mergeCell ref="A444:C444"/>
    <mergeCell ref="A420:C420"/>
    <mergeCell ref="B424:C424"/>
    <mergeCell ref="B425:C425"/>
    <mergeCell ref="B426:C426"/>
    <mergeCell ref="A428:C428"/>
    <mergeCell ref="B430:C430"/>
    <mergeCell ref="A399:C399"/>
    <mergeCell ref="B406:C406"/>
    <mergeCell ref="A410:C410"/>
    <mergeCell ref="B414:C414"/>
    <mergeCell ref="B416:C416"/>
    <mergeCell ref="B417:C417"/>
    <mergeCell ref="B366:C366"/>
    <mergeCell ref="B367:C367"/>
    <mergeCell ref="B370:C370"/>
    <mergeCell ref="A376:C376"/>
    <mergeCell ref="B381:C381"/>
    <mergeCell ref="A398:C398"/>
    <mergeCell ref="B349:C349"/>
    <mergeCell ref="A350:C350"/>
    <mergeCell ref="A351:C351"/>
    <mergeCell ref="A354:C354"/>
    <mergeCell ref="A364:C364"/>
    <mergeCell ref="A365:C365"/>
    <mergeCell ref="A338:C338"/>
    <mergeCell ref="A341:C341"/>
    <mergeCell ref="B344:C344"/>
    <mergeCell ref="A345:C345"/>
    <mergeCell ref="B347:C347"/>
    <mergeCell ref="B348:C348"/>
    <mergeCell ref="B319:C319"/>
    <mergeCell ref="B322:C322"/>
    <mergeCell ref="B327:C327"/>
    <mergeCell ref="B330:C330"/>
    <mergeCell ref="A333:C333"/>
    <mergeCell ref="A337:C337"/>
    <mergeCell ref="B295:C295"/>
    <mergeCell ref="B299:C299"/>
    <mergeCell ref="B303:C303"/>
    <mergeCell ref="B307:C307"/>
    <mergeCell ref="B311:C311"/>
    <mergeCell ref="B315:C315"/>
    <mergeCell ref="B286:C286"/>
    <mergeCell ref="B287:C287"/>
    <mergeCell ref="A288:C288"/>
    <mergeCell ref="B289:C289"/>
    <mergeCell ref="A290:C290"/>
    <mergeCell ref="B291:C291"/>
    <mergeCell ref="A267:B267"/>
    <mergeCell ref="B269:C269"/>
    <mergeCell ref="B274:C274"/>
    <mergeCell ref="B279:C279"/>
    <mergeCell ref="A284:C284"/>
    <mergeCell ref="B285:C285"/>
    <mergeCell ref="B239:C239"/>
    <mergeCell ref="B244:C244"/>
    <mergeCell ref="B249:C249"/>
    <mergeCell ref="B254:C254"/>
    <mergeCell ref="B259:C259"/>
    <mergeCell ref="B264:C264"/>
    <mergeCell ref="A221:C221"/>
    <mergeCell ref="B222:C222"/>
    <mergeCell ref="B225:C225"/>
    <mergeCell ref="B228:C228"/>
    <mergeCell ref="B231:C231"/>
    <mergeCell ref="B236:C236"/>
    <mergeCell ref="B213:C213"/>
    <mergeCell ref="B214:C214"/>
    <mergeCell ref="B215:C215"/>
    <mergeCell ref="B216:C216"/>
    <mergeCell ref="B219:C219"/>
    <mergeCell ref="B220:C220"/>
    <mergeCell ref="B207:C207"/>
    <mergeCell ref="B208:C208"/>
    <mergeCell ref="B209:C209"/>
    <mergeCell ref="B210:C210"/>
    <mergeCell ref="B211:C211"/>
    <mergeCell ref="B212:C212"/>
    <mergeCell ref="B195:C195"/>
    <mergeCell ref="B196:C196"/>
    <mergeCell ref="B200:C200"/>
    <mergeCell ref="A204:C204"/>
    <mergeCell ref="B205:C205"/>
    <mergeCell ref="B206:C206"/>
    <mergeCell ref="B189:C189"/>
    <mergeCell ref="B190:C190"/>
    <mergeCell ref="B191:C191"/>
    <mergeCell ref="B192:C192"/>
    <mergeCell ref="B193:C193"/>
    <mergeCell ref="B194:C194"/>
    <mergeCell ref="B181:C181"/>
    <mergeCell ref="B182:C182"/>
    <mergeCell ref="B183:C183"/>
    <mergeCell ref="B184:C184"/>
    <mergeCell ref="B185:C185"/>
    <mergeCell ref="B186:C186"/>
    <mergeCell ref="B171:C171"/>
    <mergeCell ref="B172:C172"/>
    <mergeCell ref="B173:C173"/>
    <mergeCell ref="B176:C176"/>
    <mergeCell ref="B179:C179"/>
    <mergeCell ref="B180:C180"/>
    <mergeCell ref="B158:C158"/>
    <mergeCell ref="B162:C162"/>
    <mergeCell ref="B166:C166"/>
    <mergeCell ref="B167:C167"/>
    <mergeCell ref="B168:C168"/>
    <mergeCell ref="B169:C169"/>
    <mergeCell ref="B149:C149"/>
    <mergeCell ref="B150:C150"/>
    <mergeCell ref="B151:C151"/>
    <mergeCell ref="B152:C152"/>
    <mergeCell ref="B153:C153"/>
    <mergeCell ref="B154:C154"/>
    <mergeCell ref="B134:C134"/>
    <mergeCell ref="B135:C135"/>
    <mergeCell ref="B138:C138"/>
    <mergeCell ref="A143:C143"/>
    <mergeCell ref="A144:C144"/>
    <mergeCell ref="B145:C145"/>
    <mergeCell ref="B124:C124"/>
    <mergeCell ref="A127:C127"/>
    <mergeCell ref="B128:C128"/>
    <mergeCell ref="B131:C131"/>
    <mergeCell ref="B132:C132"/>
    <mergeCell ref="B133:C133"/>
    <mergeCell ref="B109:C109"/>
    <mergeCell ref="B110:C110"/>
    <mergeCell ref="A113:C113"/>
    <mergeCell ref="A115:C115"/>
    <mergeCell ref="B117:C117"/>
    <mergeCell ref="A120:C120"/>
    <mergeCell ref="A100:C100"/>
    <mergeCell ref="B104:C104"/>
    <mergeCell ref="B105:C105"/>
    <mergeCell ref="B106:C106"/>
    <mergeCell ref="B107:C107"/>
    <mergeCell ref="B108:C108"/>
    <mergeCell ref="A79:C79"/>
    <mergeCell ref="B86:C86"/>
    <mergeCell ref="A90:C90"/>
    <mergeCell ref="B94:C94"/>
    <mergeCell ref="B96:C96"/>
    <mergeCell ref="B97:C97"/>
    <mergeCell ref="B47:C47"/>
    <mergeCell ref="B49:C49"/>
    <mergeCell ref="B50:C50"/>
    <mergeCell ref="A56:C56"/>
    <mergeCell ref="B61:C61"/>
    <mergeCell ref="A78:C78"/>
    <mergeCell ref="A30:C30"/>
    <mergeCell ref="A31:C31"/>
    <mergeCell ref="A34:C34"/>
    <mergeCell ref="A44:C44"/>
    <mergeCell ref="A45:C45"/>
    <mergeCell ref="B46:C46"/>
    <mergeCell ref="A21:C21"/>
    <mergeCell ref="B24:C24"/>
    <mergeCell ref="A25:C25"/>
    <mergeCell ref="B27:C27"/>
    <mergeCell ref="B28:C28"/>
    <mergeCell ref="B29:C29"/>
    <mergeCell ref="A13:C13"/>
    <mergeCell ref="K11:K12"/>
    <mergeCell ref="L11:L12"/>
    <mergeCell ref="K9:L9"/>
    <mergeCell ref="A17:C17"/>
    <mergeCell ref="A18:C18"/>
    <mergeCell ref="J1:L1"/>
    <mergeCell ref="A5:I5"/>
    <mergeCell ref="A6:I6"/>
    <mergeCell ref="E10:I10"/>
    <mergeCell ref="J10:L10"/>
    <mergeCell ref="F11:I11"/>
  </mergeCells>
  <printOptions horizontalCentered="1"/>
  <pageMargins left="0.15748031496062992" right="0.15748031496062992" top="0.17"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N479"/>
  <sheetViews>
    <sheetView zoomScale="80" zoomScaleNormal="80" zoomScaleSheetLayoutView="100" zoomScalePageLayoutView="0" workbookViewId="0" topLeftCell="A1">
      <selection activeCell="E13" sqref="E13"/>
    </sheetView>
  </sheetViews>
  <sheetFormatPr defaultColWidth="9.140625" defaultRowHeight="12.75"/>
  <cols>
    <col min="1" max="1" width="4.8515625" style="89" customWidth="1"/>
    <col min="2" max="2" width="6.7109375" style="89" customWidth="1"/>
    <col min="3" max="3" width="97.421875" style="89" customWidth="1"/>
    <col min="4" max="4" width="15.28125" style="89" customWidth="1"/>
    <col min="5" max="5" width="16.28125" style="89" customWidth="1"/>
    <col min="6" max="6" width="18.00390625" style="89" customWidth="1"/>
    <col min="7" max="7" width="14.28125" style="89" customWidth="1"/>
    <col min="8" max="8" width="15.57421875" style="89" customWidth="1"/>
    <col min="9" max="10" width="14.28125" style="89" customWidth="1"/>
    <col min="11" max="13" width="12.7109375" style="89" bestFit="1" customWidth="1"/>
    <col min="14" max="16384" width="9.140625" style="89" customWidth="1"/>
  </cols>
  <sheetData>
    <row r="1" spans="1:13" ht="18.75">
      <c r="A1" s="397"/>
      <c r="B1" s="397"/>
      <c r="C1" s="397"/>
      <c r="D1" s="396"/>
      <c r="E1" s="183"/>
      <c r="F1" s="183"/>
      <c r="G1" s="183"/>
      <c r="H1" s="183"/>
      <c r="I1" s="347"/>
      <c r="J1" s="183"/>
      <c r="K1" s="704" t="s">
        <v>1728</v>
      </c>
      <c r="L1" s="704"/>
      <c r="M1" s="704"/>
    </row>
    <row r="2" spans="1:13" ht="18.75">
      <c r="A2" s="183" t="s">
        <v>1724</v>
      </c>
      <c r="B2" s="183"/>
      <c r="C2" s="183"/>
      <c r="D2" s="396"/>
      <c r="E2" s="183"/>
      <c r="F2" s="183"/>
      <c r="G2" s="183"/>
      <c r="H2" s="183"/>
      <c r="I2" s="347"/>
      <c r="J2" s="183"/>
      <c r="K2" s="183"/>
      <c r="L2" s="184"/>
      <c r="M2" s="184"/>
    </row>
    <row r="3" spans="1:13" ht="21.75" customHeight="1">
      <c r="A3" s="343" t="s">
        <v>120</v>
      </c>
      <c r="B3" s="343"/>
      <c r="C3" s="343"/>
      <c r="D3" s="396"/>
      <c r="E3" s="183"/>
      <c r="F3" s="183"/>
      <c r="G3" s="183"/>
      <c r="H3" s="183"/>
      <c r="I3" s="183"/>
      <c r="J3" s="183"/>
      <c r="K3" s="183"/>
      <c r="L3" s="184"/>
      <c r="M3" s="184"/>
    </row>
    <row r="4" spans="1:13" ht="18.75">
      <c r="A4" s="343"/>
      <c r="B4" s="343"/>
      <c r="C4" s="343"/>
      <c r="D4" s="396"/>
      <c r="E4" s="183"/>
      <c r="F4" s="183"/>
      <c r="G4" s="183"/>
      <c r="H4" s="183"/>
      <c r="I4" s="183"/>
      <c r="J4" s="183"/>
      <c r="K4" s="183"/>
      <c r="L4" s="184"/>
      <c r="M4" s="184"/>
    </row>
    <row r="5" spans="1:13" ht="18.75">
      <c r="A5" s="813" t="s">
        <v>741</v>
      </c>
      <c r="B5" s="813"/>
      <c r="C5" s="813"/>
      <c r="D5" s="813"/>
      <c r="E5" s="813"/>
      <c r="F5" s="813"/>
      <c r="G5" s="813"/>
      <c r="H5" s="813"/>
      <c r="I5" s="813"/>
      <c r="J5" s="813"/>
      <c r="K5" s="813"/>
      <c r="L5" s="184"/>
      <c r="M5" s="184"/>
    </row>
    <row r="6" spans="1:13" ht="18.75">
      <c r="A6" s="813" t="s">
        <v>742</v>
      </c>
      <c r="B6" s="813"/>
      <c r="C6" s="813"/>
      <c r="D6" s="813"/>
      <c r="E6" s="813"/>
      <c r="F6" s="813"/>
      <c r="G6" s="813"/>
      <c r="H6" s="813"/>
      <c r="I6" s="813"/>
      <c r="J6" s="813"/>
      <c r="K6" s="813"/>
      <c r="L6" s="184"/>
      <c r="M6" s="184"/>
    </row>
    <row r="7" spans="1:13" ht="18.75">
      <c r="A7" s="347"/>
      <c r="B7" s="347"/>
      <c r="C7" s="347"/>
      <c r="D7" s="347"/>
      <c r="E7" s="347"/>
      <c r="F7" s="347"/>
      <c r="G7" s="347"/>
      <c r="H7" s="184"/>
      <c r="I7" s="184"/>
      <c r="J7" s="184"/>
      <c r="K7" s="184"/>
      <c r="L7" s="184"/>
      <c r="M7" s="184"/>
    </row>
    <row r="8" spans="1:13" ht="13.5" customHeight="1">
      <c r="A8" s="397" t="s">
        <v>123</v>
      </c>
      <c r="B8" s="397"/>
      <c r="C8" s="398"/>
      <c r="D8" s="396"/>
      <c r="E8" s="183"/>
      <c r="F8" s="183"/>
      <c r="G8" s="183"/>
      <c r="H8" s="184"/>
      <c r="I8" s="184"/>
      <c r="J8" s="184"/>
      <c r="K8" s="184"/>
      <c r="L8" s="184"/>
      <c r="M8" s="184"/>
    </row>
    <row r="9" spans="1:13" ht="19.5" thickBot="1">
      <c r="A9" s="399"/>
      <c r="B9" s="398"/>
      <c r="C9" s="398"/>
      <c r="D9" s="396"/>
      <c r="E9" s="400"/>
      <c r="F9" s="400"/>
      <c r="G9" s="400"/>
      <c r="H9" s="400"/>
      <c r="I9" s="401"/>
      <c r="J9" s="402"/>
      <c r="K9" s="402"/>
      <c r="L9" s="716" t="s">
        <v>124</v>
      </c>
      <c r="M9" s="716"/>
    </row>
    <row r="10" spans="1:13" ht="18.75" customHeight="1">
      <c r="A10" s="802" t="s">
        <v>125</v>
      </c>
      <c r="B10" s="803"/>
      <c r="C10" s="804"/>
      <c r="D10" s="799" t="s">
        <v>126</v>
      </c>
      <c r="E10" s="814" t="s">
        <v>127</v>
      </c>
      <c r="F10" s="814"/>
      <c r="G10" s="706"/>
      <c r="H10" s="706"/>
      <c r="I10" s="706"/>
      <c r="J10" s="706"/>
      <c r="K10" s="707" t="s">
        <v>128</v>
      </c>
      <c r="L10" s="707"/>
      <c r="M10" s="708"/>
    </row>
    <row r="11" spans="1:13" ht="36.75" customHeight="1">
      <c r="A11" s="805"/>
      <c r="B11" s="806"/>
      <c r="C11" s="807"/>
      <c r="D11" s="834"/>
      <c r="E11" s="815" t="s">
        <v>129</v>
      </c>
      <c r="F11" s="815"/>
      <c r="G11" s="709" t="s">
        <v>130</v>
      </c>
      <c r="H11" s="709"/>
      <c r="I11" s="709"/>
      <c r="J11" s="816"/>
      <c r="K11" s="712">
        <v>2023</v>
      </c>
      <c r="L11" s="712">
        <v>2024</v>
      </c>
      <c r="M11" s="714">
        <v>2025</v>
      </c>
    </row>
    <row r="12" spans="1:13" ht="102" customHeight="1" thickBot="1">
      <c r="A12" s="808"/>
      <c r="B12" s="809"/>
      <c r="C12" s="810"/>
      <c r="D12" s="835"/>
      <c r="E12" s="63" t="s">
        <v>131</v>
      </c>
      <c r="F12" s="64" t="s">
        <v>743</v>
      </c>
      <c r="G12" s="64" t="s">
        <v>132</v>
      </c>
      <c r="H12" s="64" t="s">
        <v>133</v>
      </c>
      <c r="I12" s="64" t="s">
        <v>134</v>
      </c>
      <c r="J12" s="64" t="s">
        <v>135</v>
      </c>
      <c r="K12" s="713"/>
      <c r="L12" s="713"/>
      <c r="M12" s="715"/>
    </row>
    <row r="13" spans="1:13" ht="39" customHeight="1">
      <c r="A13" s="817" t="s">
        <v>744</v>
      </c>
      <c r="B13" s="818"/>
      <c r="C13" s="818"/>
      <c r="D13" s="387" t="s">
        <v>745</v>
      </c>
      <c r="E13" s="647">
        <f>G13+H13+I13+J13</f>
        <v>1439108</v>
      </c>
      <c r="F13" s="648">
        <f>F14+F32+F42+F103+F114+F122</f>
        <v>262</v>
      </c>
      <c r="G13" s="648">
        <f aca="true" t="shared" si="0" ref="G13:M13">G14+G32+G42+G103+G114+G122</f>
        <v>410739</v>
      </c>
      <c r="H13" s="648">
        <f t="shared" si="0"/>
        <v>494761</v>
      </c>
      <c r="I13" s="648">
        <f t="shared" si="0"/>
        <v>309364</v>
      </c>
      <c r="J13" s="648">
        <f t="shared" si="0"/>
        <v>224244</v>
      </c>
      <c r="K13" s="674">
        <f t="shared" si="0"/>
        <v>1514786.738</v>
      </c>
      <c r="L13" s="674">
        <f t="shared" si="0"/>
        <v>1513722.3</v>
      </c>
      <c r="M13" s="675">
        <f t="shared" si="0"/>
        <v>1443505.9199999997</v>
      </c>
    </row>
    <row r="14" spans="1:13" ht="34.5" customHeight="1">
      <c r="A14" s="819" t="s">
        <v>746</v>
      </c>
      <c r="B14" s="820"/>
      <c r="C14" s="820"/>
      <c r="D14" s="403" t="s">
        <v>747</v>
      </c>
      <c r="E14" s="629">
        <f>G14+H14+I14+J14</f>
        <v>285666</v>
      </c>
      <c r="F14" s="629">
        <f>F15+F19+F26+F27</f>
        <v>0</v>
      </c>
      <c r="G14" s="629">
        <f aca="true" t="shared" si="1" ref="G14:M14">G15+G19+G26+G27</f>
        <v>106841</v>
      </c>
      <c r="H14" s="629">
        <f t="shared" si="1"/>
        <v>87842</v>
      </c>
      <c r="I14" s="629">
        <f t="shared" si="1"/>
        <v>56659</v>
      </c>
      <c r="J14" s="629">
        <f t="shared" si="1"/>
        <v>34324</v>
      </c>
      <c r="K14" s="676">
        <f t="shared" si="1"/>
        <v>300807.045</v>
      </c>
      <c r="L14" s="676">
        <f t="shared" si="1"/>
        <v>301976.25</v>
      </c>
      <c r="M14" s="677">
        <f t="shared" si="1"/>
        <v>302540.925</v>
      </c>
    </row>
    <row r="15" spans="1:13" ht="18" customHeight="1">
      <c r="A15" s="109" t="s">
        <v>748</v>
      </c>
      <c r="B15" s="271"/>
      <c r="C15" s="272"/>
      <c r="D15" s="103" t="s">
        <v>749</v>
      </c>
      <c r="E15" s="630">
        <f aca="true" t="shared" si="2" ref="E15:E78">G15+H15+I15+J15</f>
        <v>235575</v>
      </c>
      <c r="F15" s="631">
        <f>F17</f>
        <v>0</v>
      </c>
      <c r="G15" s="631">
        <f aca="true" t="shared" si="3" ref="G15:M15">G17</f>
        <v>93419</v>
      </c>
      <c r="H15" s="631">
        <f t="shared" si="3"/>
        <v>69997</v>
      </c>
      <c r="I15" s="631">
        <f t="shared" si="3"/>
        <v>43021</v>
      </c>
      <c r="J15" s="631">
        <f t="shared" si="3"/>
        <v>29138</v>
      </c>
      <c r="K15" s="501">
        <f t="shared" si="3"/>
        <v>248060.47499999998</v>
      </c>
      <c r="L15" s="501">
        <f t="shared" si="3"/>
        <v>247353.75</v>
      </c>
      <c r="M15" s="678">
        <f t="shared" si="3"/>
        <v>246175.875</v>
      </c>
    </row>
    <row r="16" spans="1:13" ht="18" customHeight="1">
      <c r="A16" s="300" t="s">
        <v>750</v>
      </c>
      <c r="B16" s="315"/>
      <c r="C16" s="302"/>
      <c r="D16" s="107"/>
      <c r="E16" s="630"/>
      <c r="F16" s="631"/>
      <c r="G16" s="632"/>
      <c r="H16" s="632"/>
      <c r="I16" s="633"/>
      <c r="J16" s="632"/>
      <c r="K16" s="101"/>
      <c r="L16" s="463"/>
      <c r="M16" s="679"/>
    </row>
    <row r="17" spans="1:13" ht="18.75">
      <c r="A17" s="404"/>
      <c r="B17" s="214" t="s">
        <v>751</v>
      </c>
      <c r="C17" s="272"/>
      <c r="D17" s="107" t="s">
        <v>752</v>
      </c>
      <c r="E17" s="630">
        <f t="shared" si="2"/>
        <v>235575</v>
      </c>
      <c r="F17" s="631">
        <f>F18</f>
        <v>0</v>
      </c>
      <c r="G17" s="631">
        <f aca="true" t="shared" si="4" ref="G17:M17">G18</f>
        <v>93419</v>
      </c>
      <c r="H17" s="631">
        <f t="shared" si="4"/>
        <v>69997</v>
      </c>
      <c r="I17" s="631">
        <f t="shared" si="4"/>
        <v>43021</v>
      </c>
      <c r="J17" s="631">
        <f t="shared" si="4"/>
        <v>29138</v>
      </c>
      <c r="K17" s="501">
        <f t="shared" si="4"/>
        <v>248060.47499999998</v>
      </c>
      <c r="L17" s="501">
        <f t="shared" si="4"/>
        <v>247353.75</v>
      </c>
      <c r="M17" s="678">
        <f t="shared" si="4"/>
        <v>246175.875</v>
      </c>
    </row>
    <row r="18" spans="1:13" ht="18.75">
      <c r="A18" s="404"/>
      <c r="B18" s="214"/>
      <c r="C18" s="279" t="s">
        <v>753</v>
      </c>
      <c r="D18" s="107" t="s">
        <v>754</v>
      </c>
      <c r="E18" s="630">
        <f t="shared" si="2"/>
        <v>235575</v>
      </c>
      <c r="F18" s="631">
        <f>F176+F330</f>
        <v>0</v>
      </c>
      <c r="G18" s="631">
        <f aca="true" t="shared" si="5" ref="G18:M18">G176+G330</f>
        <v>93419</v>
      </c>
      <c r="H18" s="631">
        <f t="shared" si="5"/>
        <v>69997</v>
      </c>
      <c r="I18" s="631">
        <f t="shared" si="5"/>
        <v>43021</v>
      </c>
      <c r="J18" s="631">
        <f t="shared" si="5"/>
        <v>29138</v>
      </c>
      <c r="K18" s="501">
        <f t="shared" si="5"/>
        <v>248060.47499999998</v>
      </c>
      <c r="L18" s="501">
        <f t="shared" si="5"/>
        <v>247353.75</v>
      </c>
      <c r="M18" s="678">
        <f t="shared" si="5"/>
        <v>246175.875</v>
      </c>
    </row>
    <row r="19" spans="1:13" ht="27" customHeight="1">
      <c r="A19" s="719" t="s">
        <v>755</v>
      </c>
      <c r="B19" s="720"/>
      <c r="C19" s="720"/>
      <c r="D19" s="103" t="s">
        <v>756</v>
      </c>
      <c r="E19" s="630">
        <f t="shared" si="2"/>
        <v>13690</v>
      </c>
      <c r="F19" s="631">
        <f>F21+F22+F23+F24+F25</f>
        <v>0</v>
      </c>
      <c r="G19" s="631">
        <f aca="true" t="shared" si="6" ref="G19:M19">G21+G22+G23+G24+G25</f>
        <v>2521</v>
      </c>
      <c r="H19" s="631">
        <f t="shared" si="6"/>
        <v>5645</v>
      </c>
      <c r="I19" s="631">
        <f t="shared" si="6"/>
        <v>2838</v>
      </c>
      <c r="J19" s="631">
        <f t="shared" si="6"/>
        <v>2686</v>
      </c>
      <c r="K19" s="501">
        <f t="shared" si="6"/>
        <v>14415.57</v>
      </c>
      <c r="L19" s="501">
        <f t="shared" si="6"/>
        <v>14374.5</v>
      </c>
      <c r="M19" s="678">
        <f t="shared" si="6"/>
        <v>14306.05</v>
      </c>
    </row>
    <row r="20" spans="1:13" ht="18" customHeight="1">
      <c r="A20" s="300" t="s">
        <v>750</v>
      </c>
      <c r="B20" s="315"/>
      <c r="C20" s="302"/>
      <c r="D20" s="107"/>
      <c r="E20" s="630"/>
      <c r="F20" s="631"/>
      <c r="G20" s="632"/>
      <c r="H20" s="632"/>
      <c r="I20" s="633"/>
      <c r="J20" s="632"/>
      <c r="K20" s="101"/>
      <c r="L20" s="463"/>
      <c r="M20" s="679"/>
    </row>
    <row r="21" spans="1:13" ht="18" customHeight="1">
      <c r="A21" s="405"/>
      <c r="B21" s="406" t="s">
        <v>757</v>
      </c>
      <c r="C21" s="272"/>
      <c r="D21" s="107" t="s">
        <v>758</v>
      </c>
      <c r="E21" s="630">
        <f t="shared" si="2"/>
        <v>2500</v>
      </c>
      <c r="F21" s="631">
        <f>F179+F333</f>
        <v>0</v>
      </c>
      <c r="G21" s="631">
        <f aca="true" t="shared" si="7" ref="G21:M21">G179+G333</f>
        <v>0</v>
      </c>
      <c r="H21" s="631">
        <f t="shared" si="7"/>
        <v>2500</v>
      </c>
      <c r="I21" s="631">
        <f t="shared" si="7"/>
        <v>0</v>
      </c>
      <c r="J21" s="631">
        <f t="shared" si="7"/>
        <v>0</v>
      </c>
      <c r="K21" s="501">
        <f t="shared" si="7"/>
        <v>2632.5</v>
      </c>
      <c r="L21" s="501">
        <f t="shared" si="7"/>
        <v>2625</v>
      </c>
      <c r="M21" s="678">
        <f t="shared" si="7"/>
        <v>2612.5</v>
      </c>
    </row>
    <row r="22" spans="1:13" ht="29.25" customHeight="1">
      <c r="A22" s="273"/>
      <c r="B22" s="756" t="s">
        <v>759</v>
      </c>
      <c r="C22" s="756"/>
      <c r="D22" s="107" t="s">
        <v>760</v>
      </c>
      <c r="E22" s="630">
        <f t="shared" si="2"/>
        <v>0</v>
      </c>
      <c r="F22" s="631">
        <f aca="true" t="shared" si="8" ref="F22:M22">F180+F334</f>
        <v>0</v>
      </c>
      <c r="G22" s="631">
        <f t="shared" si="8"/>
        <v>0</v>
      </c>
      <c r="H22" s="631">
        <f t="shared" si="8"/>
        <v>0</v>
      </c>
      <c r="I22" s="631">
        <f t="shared" si="8"/>
        <v>0</v>
      </c>
      <c r="J22" s="631">
        <f t="shared" si="8"/>
        <v>0</v>
      </c>
      <c r="K22" s="501">
        <f t="shared" si="8"/>
        <v>0</v>
      </c>
      <c r="L22" s="501">
        <f t="shared" si="8"/>
        <v>0</v>
      </c>
      <c r="M22" s="678">
        <f t="shared" si="8"/>
        <v>0</v>
      </c>
    </row>
    <row r="23" spans="1:13" ht="46.5" customHeight="1">
      <c r="A23" s="273"/>
      <c r="B23" s="753" t="s">
        <v>761</v>
      </c>
      <c r="C23" s="753"/>
      <c r="D23" s="107" t="s">
        <v>762</v>
      </c>
      <c r="E23" s="630">
        <f t="shared" si="2"/>
        <v>0</v>
      </c>
      <c r="F23" s="631">
        <f aca="true" t="shared" si="9" ref="F23:M23">F181+F335</f>
        <v>0</v>
      </c>
      <c r="G23" s="631">
        <f t="shared" si="9"/>
        <v>0</v>
      </c>
      <c r="H23" s="631">
        <f t="shared" si="9"/>
        <v>0</v>
      </c>
      <c r="I23" s="631">
        <f t="shared" si="9"/>
        <v>0</v>
      </c>
      <c r="J23" s="631">
        <f t="shared" si="9"/>
        <v>0</v>
      </c>
      <c r="K23" s="501">
        <f t="shared" si="9"/>
        <v>0</v>
      </c>
      <c r="L23" s="501">
        <f t="shared" si="9"/>
        <v>0</v>
      </c>
      <c r="M23" s="678">
        <f t="shared" si="9"/>
        <v>0</v>
      </c>
    </row>
    <row r="24" spans="1:13" ht="18" customHeight="1">
      <c r="A24" s="273"/>
      <c r="B24" s="274" t="s">
        <v>763</v>
      </c>
      <c r="C24" s="272"/>
      <c r="D24" s="107" t="s">
        <v>764</v>
      </c>
      <c r="E24" s="630">
        <f t="shared" si="2"/>
        <v>11190</v>
      </c>
      <c r="F24" s="631">
        <f aca="true" t="shared" si="10" ref="F24:M24">F182+F336</f>
        <v>0</v>
      </c>
      <c r="G24" s="631">
        <f t="shared" si="10"/>
        <v>2521</v>
      </c>
      <c r="H24" s="631">
        <f t="shared" si="10"/>
        <v>3145</v>
      </c>
      <c r="I24" s="631">
        <f t="shared" si="10"/>
        <v>2838</v>
      </c>
      <c r="J24" s="631">
        <f t="shared" si="10"/>
        <v>2686</v>
      </c>
      <c r="K24" s="501">
        <f t="shared" si="10"/>
        <v>11783.07</v>
      </c>
      <c r="L24" s="501">
        <f t="shared" si="10"/>
        <v>11749.5</v>
      </c>
      <c r="M24" s="678">
        <f t="shared" si="10"/>
        <v>11693.55</v>
      </c>
    </row>
    <row r="25" spans="1:13" ht="18" customHeight="1">
      <c r="A25" s="213"/>
      <c r="B25" s="214" t="s">
        <v>765</v>
      </c>
      <c r="C25" s="275"/>
      <c r="D25" s="107" t="s">
        <v>766</v>
      </c>
      <c r="E25" s="630">
        <f t="shared" si="2"/>
        <v>0</v>
      </c>
      <c r="F25" s="631">
        <f aca="true" t="shared" si="11" ref="F25:M25">F183+F337</f>
        <v>0</v>
      </c>
      <c r="G25" s="631">
        <f t="shared" si="11"/>
        <v>0</v>
      </c>
      <c r="H25" s="631">
        <f t="shared" si="11"/>
        <v>0</v>
      </c>
      <c r="I25" s="631">
        <f t="shared" si="11"/>
        <v>0</v>
      </c>
      <c r="J25" s="631">
        <f t="shared" si="11"/>
        <v>0</v>
      </c>
      <c r="K25" s="501">
        <f t="shared" si="11"/>
        <v>0</v>
      </c>
      <c r="L25" s="501">
        <f t="shared" si="11"/>
        <v>0</v>
      </c>
      <c r="M25" s="678">
        <f t="shared" si="11"/>
        <v>0</v>
      </c>
    </row>
    <row r="26" spans="1:13" ht="18" customHeight="1">
      <c r="A26" s="405" t="s">
        <v>767</v>
      </c>
      <c r="B26" s="406"/>
      <c r="C26" s="272"/>
      <c r="D26" s="103" t="s">
        <v>768</v>
      </c>
      <c r="E26" s="630">
        <f t="shared" si="2"/>
        <v>36401</v>
      </c>
      <c r="F26" s="631">
        <f>F184</f>
        <v>0</v>
      </c>
      <c r="G26" s="631">
        <f aca="true" t="shared" si="12" ref="G26:M26">G184</f>
        <v>10901</v>
      </c>
      <c r="H26" s="631">
        <f t="shared" si="12"/>
        <v>12200</v>
      </c>
      <c r="I26" s="631">
        <f t="shared" si="12"/>
        <v>10800</v>
      </c>
      <c r="J26" s="631">
        <f t="shared" si="12"/>
        <v>2500</v>
      </c>
      <c r="K26" s="501">
        <f t="shared" si="12"/>
        <v>38331</v>
      </c>
      <c r="L26" s="501">
        <f t="shared" si="12"/>
        <v>40248</v>
      </c>
      <c r="M26" s="678">
        <f t="shared" si="12"/>
        <v>42059</v>
      </c>
    </row>
    <row r="27" spans="1:13" ht="50.25" customHeight="1">
      <c r="A27" s="719" t="s">
        <v>769</v>
      </c>
      <c r="B27" s="720"/>
      <c r="C27" s="720"/>
      <c r="D27" s="103" t="s">
        <v>770</v>
      </c>
      <c r="E27" s="630">
        <f t="shared" si="2"/>
        <v>0</v>
      </c>
      <c r="F27" s="631">
        <f>F29+F30+F31</f>
        <v>0</v>
      </c>
      <c r="G27" s="631">
        <f aca="true" t="shared" si="13" ref="G27:M27">G29+G30+G31</f>
        <v>0</v>
      </c>
      <c r="H27" s="631">
        <f t="shared" si="13"/>
        <v>0</v>
      </c>
      <c r="I27" s="631">
        <f t="shared" si="13"/>
        <v>0</v>
      </c>
      <c r="J27" s="631">
        <f t="shared" si="13"/>
        <v>0</v>
      </c>
      <c r="K27" s="501">
        <f t="shared" si="13"/>
        <v>0</v>
      </c>
      <c r="L27" s="501">
        <f t="shared" si="13"/>
        <v>0</v>
      </c>
      <c r="M27" s="678">
        <f t="shared" si="13"/>
        <v>0</v>
      </c>
    </row>
    <row r="28" spans="1:13" ht="18.75">
      <c r="A28" s="300" t="s">
        <v>750</v>
      </c>
      <c r="B28" s="315"/>
      <c r="C28" s="302"/>
      <c r="D28" s="107"/>
      <c r="E28" s="630"/>
      <c r="F28" s="631"/>
      <c r="G28" s="632"/>
      <c r="H28" s="632"/>
      <c r="I28" s="633"/>
      <c r="J28" s="632"/>
      <c r="K28" s="101"/>
      <c r="L28" s="463"/>
      <c r="M28" s="679"/>
    </row>
    <row r="29" spans="1:13" ht="40.5" customHeight="1">
      <c r="A29" s="407"/>
      <c r="B29" s="753" t="s">
        <v>771</v>
      </c>
      <c r="C29" s="753"/>
      <c r="D29" s="107" t="s">
        <v>772</v>
      </c>
      <c r="E29" s="630">
        <f t="shared" si="2"/>
        <v>0</v>
      </c>
      <c r="F29" s="631">
        <f>F187</f>
        <v>0</v>
      </c>
      <c r="G29" s="631">
        <f aca="true" t="shared" si="14" ref="G29:M29">G187</f>
        <v>0</v>
      </c>
      <c r="H29" s="631">
        <f t="shared" si="14"/>
        <v>0</v>
      </c>
      <c r="I29" s="631">
        <f t="shared" si="14"/>
        <v>0</v>
      </c>
      <c r="J29" s="631">
        <f t="shared" si="14"/>
        <v>0</v>
      </c>
      <c r="K29" s="501">
        <f t="shared" si="14"/>
        <v>0</v>
      </c>
      <c r="L29" s="501">
        <f t="shared" si="14"/>
        <v>0</v>
      </c>
      <c r="M29" s="678">
        <f t="shared" si="14"/>
        <v>0</v>
      </c>
    </row>
    <row r="30" spans="1:13" ht="18.75">
      <c r="A30" s="407"/>
      <c r="B30" s="753" t="s">
        <v>773</v>
      </c>
      <c r="C30" s="753"/>
      <c r="D30" s="107" t="s">
        <v>774</v>
      </c>
      <c r="E30" s="630">
        <f t="shared" si="2"/>
        <v>0</v>
      </c>
      <c r="F30" s="631">
        <f aca="true" t="shared" si="15" ref="F30:M30">F188</f>
        <v>0</v>
      </c>
      <c r="G30" s="631">
        <f t="shared" si="15"/>
        <v>0</v>
      </c>
      <c r="H30" s="631">
        <f t="shared" si="15"/>
        <v>0</v>
      </c>
      <c r="I30" s="631">
        <f t="shared" si="15"/>
        <v>0</v>
      </c>
      <c r="J30" s="631">
        <f t="shared" si="15"/>
        <v>0</v>
      </c>
      <c r="K30" s="501">
        <f t="shared" si="15"/>
        <v>0</v>
      </c>
      <c r="L30" s="501">
        <f t="shared" si="15"/>
        <v>0</v>
      </c>
      <c r="M30" s="678">
        <f t="shared" si="15"/>
        <v>0</v>
      </c>
    </row>
    <row r="31" spans="1:13" ht="24" customHeight="1">
      <c r="A31" s="407"/>
      <c r="B31" s="753" t="s">
        <v>775</v>
      </c>
      <c r="C31" s="753"/>
      <c r="D31" s="107" t="s">
        <v>776</v>
      </c>
      <c r="E31" s="630">
        <f t="shared" si="2"/>
        <v>0</v>
      </c>
      <c r="F31" s="631">
        <f aca="true" t="shared" si="16" ref="F31:M31">F189</f>
        <v>0</v>
      </c>
      <c r="G31" s="631">
        <f t="shared" si="16"/>
        <v>0</v>
      </c>
      <c r="H31" s="631">
        <f t="shared" si="16"/>
        <v>0</v>
      </c>
      <c r="I31" s="631">
        <f t="shared" si="16"/>
        <v>0</v>
      </c>
      <c r="J31" s="631">
        <f t="shared" si="16"/>
        <v>0</v>
      </c>
      <c r="K31" s="501">
        <f t="shared" si="16"/>
        <v>0</v>
      </c>
      <c r="L31" s="501">
        <f t="shared" si="16"/>
        <v>0</v>
      </c>
      <c r="M31" s="678">
        <f t="shared" si="16"/>
        <v>0</v>
      </c>
    </row>
    <row r="32" spans="1:13" ht="48" customHeight="1">
      <c r="A32" s="757" t="s">
        <v>777</v>
      </c>
      <c r="B32" s="758"/>
      <c r="C32" s="758"/>
      <c r="D32" s="103" t="s">
        <v>778</v>
      </c>
      <c r="E32" s="634">
        <f t="shared" si="2"/>
        <v>54484</v>
      </c>
      <c r="F32" s="581">
        <f>F33+F36</f>
        <v>0</v>
      </c>
      <c r="G32" s="581">
        <f aca="true" t="shared" si="17" ref="G32:M32">G33+G36</f>
        <v>15011</v>
      </c>
      <c r="H32" s="581">
        <f t="shared" si="17"/>
        <v>18143</v>
      </c>
      <c r="I32" s="581">
        <f t="shared" si="17"/>
        <v>11203</v>
      </c>
      <c r="J32" s="581">
        <f t="shared" si="17"/>
        <v>10127</v>
      </c>
      <c r="K32" s="511">
        <f t="shared" si="17"/>
        <v>57371.651999999995</v>
      </c>
      <c r="L32" s="511">
        <f t="shared" si="17"/>
        <v>57208.2</v>
      </c>
      <c r="M32" s="680">
        <f t="shared" si="17"/>
        <v>56935.78</v>
      </c>
    </row>
    <row r="33" spans="1:13" ht="18.75">
      <c r="A33" s="273" t="s">
        <v>779</v>
      </c>
      <c r="B33" s="408"/>
      <c r="C33" s="314"/>
      <c r="D33" s="103" t="s">
        <v>780</v>
      </c>
      <c r="E33" s="630">
        <f t="shared" si="2"/>
        <v>500</v>
      </c>
      <c r="F33" s="631">
        <f>F35</f>
        <v>0</v>
      </c>
      <c r="G33" s="631">
        <f aca="true" t="shared" si="18" ref="G33:M33">G35</f>
        <v>164</v>
      </c>
      <c r="H33" s="631">
        <f t="shared" si="18"/>
        <v>126</v>
      </c>
      <c r="I33" s="631">
        <f t="shared" si="18"/>
        <v>114</v>
      </c>
      <c r="J33" s="631">
        <f t="shared" si="18"/>
        <v>96</v>
      </c>
      <c r="K33" s="501">
        <f t="shared" si="18"/>
        <v>526.5</v>
      </c>
      <c r="L33" s="501">
        <f t="shared" si="18"/>
        <v>525</v>
      </c>
      <c r="M33" s="678">
        <f t="shared" si="18"/>
        <v>522.5</v>
      </c>
    </row>
    <row r="34" spans="1:13" ht="18" customHeight="1">
      <c r="A34" s="300" t="s">
        <v>750</v>
      </c>
      <c r="B34" s="315"/>
      <c r="C34" s="302"/>
      <c r="D34" s="107"/>
      <c r="E34" s="630"/>
      <c r="F34" s="631"/>
      <c r="G34" s="632"/>
      <c r="H34" s="632"/>
      <c r="I34" s="633"/>
      <c r="J34" s="632"/>
      <c r="K34" s="101"/>
      <c r="L34" s="463"/>
      <c r="M34" s="679"/>
    </row>
    <row r="35" spans="1:13" ht="18" customHeight="1">
      <c r="A35" s="404"/>
      <c r="B35" s="214" t="s">
        <v>781</v>
      </c>
      <c r="C35" s="272"/>
      <c r="D35" s="107" t="s">
        <v>782</v>
      </c>
      <c r="E35" s="630">
        <f t="shared" si="2"/>
        <v>500</v>
      </c>
      <c r="F35" s="631">
        <f>F193+F341</f>
        <v>0</v>
      </c>
      <c r="G35" s="631">
        <f aca="true" t="shared" si="19" ref="G35:M35">G193+G341</f>
        <v>164</v>
      </c>
      <c r="H35" s="631">
        <f t="shared" si="19"/>
        <v>126</v>
      </c>
      <c r="I35" s="631">
        <f t="shared" si="19"/>
        <v>114</v>
      </c>
      <c r="J35" s="631">
        <f t="shared" si="19"/>
        <v>96</v>
      </c>
      <c r="K35" s="501">
        <f t="shared" si="19"/>
        <v>526.5</v>
      </c>
      <c r="L35" s="501">
        <f t="shared" si="19"/>
        <v>525</v>
      </c>
      <c r="M35" s="678">
        <f t="shared" si="19"/>
        <v>522.5</v>
      </c>
    </row>
    <row r="36" spans="1:13" ht="22.5" customHeight="1">
      <c r="A36" s="757" t="s">
        <v>783</v>
      </c>
      <c r="B36" s="758"/>
      <c r="C36" s="758"/>
      <c r="D36" s="103" t="s">
        <v>784</v>
      </c>
      <c r="E36" s="630">
        <f t="shared" si="2"/>
        <v>53984</v>
      </c>
      <c r="F36" s="631">
        <f>F38+F40+F41</f>
        <v>0</v>
      </c>
      <c r="G36" s="631">
        <f aca="true" t="shared" si="20" ref="G36:M36">G38+G40+G41</f>
        <v>14847</v>
      </c>
      <c r="H36" s="631">
        <f t="shared" si="20"/>
        <v>18017</v>
      </c>
      <c r="I36" s="631">
        <f t="shared" si="20"/>
        <v>11089</v>
      </c>
      <c r="J36" s="631">
        <f t="shared" si="20"/>
        <v>10031</v>
      </c>
      <c r="K36" s="501">
        <f t="shared" si="20"/>
        <v>56845.151999999995</v>
      </c>
      <c r="L36" s="501">
        <f t="shared" si="20"/>
        <v>56683.2</v>
      </c>
      <c r="M36" s="678">
        <f t="shared" si="20"/>
        <v>56413.28</v>
      </c>
    </row>
    <row r="37" spans="1:13" ht="18.75">
      <c r="A37" s="300" t="s">
        <v>750</v>
      </c>
      <c r="B37" s="315"/>
      <c r="C37" s="302"/>
      <c r="D37" s="107"/>
      <c r="E37" s="630"/>
      <c r="F37" s="631"/>
      <c r="G37" s="632"/>
      <c r="H37" s="632"/>
      <c r="I37" s="633"/>
      <c r="J37" s="632"/>
      <c r="K37" s="101"/>
      <c r="L37" s="463"/>
      <c r="M37" s="679"/>
    </row>
    <row r="38" spans="1:13" ht="18.75">
      <c r="A38" s="213"/>
      <c r="B38" s="278" t="s">
        <v>785</v>
      </c>
      <c r="C38" s="272"/>
      <c r="D38" s="107" t="s">
        <v>786</v>
      </c>
      <c r="E38" s="630">
        <f t="shared" si="2"/>
        <v>53584</v>
      </c>
      <c r="F38" s="631">
        <f>F39</f>
        <v>0</v>
      </c>
      <c r="G38" s="631">
        <f aca="true" t="shared" si="21" ref="G38:M38">G39</f>
        <v>14737</v>
      </c>
      <c r="H38" s="631">
        <f t="shared" si="21"/>
        <v>17907</v>
      </c>
      <c r="I38" s="631">
        <f t="shared" si="21"/>
        <v>10979</v>
      </c>
      <c r="J38" s="631">
        <f t="shared" si="21"/>
        <v>9961</v>
      </c>
      <c r="K38" s="501">
        <f t="shared" si="21"/>
        <v>56423.952</v>
      </c>
      <c r="L38" s="501">
        <f t="shared" si="21"/>
        <v>56263.2</v>
      </c>
      <c r="M38" s="678">
        <f t="shared" si="21"/>
        <v>55995.28</v>
      </c>
    </row>
    <row r="39" spans="1:13" ht="18" customHeight="1">
      <c r="A39" s="213"/>
      <c r="B39" s="278"/>
      <c r="C39" s="279" t="s">
        <v>787</v>
      </c>
      <c r="D39" s="107" t="s">
        <v>788</v>
      </c>
      <c r="E39" s="630">
        <f t="shared" si="2"/>
        <v>53584</v>
      </c>
      <c r="F39" s="631">
        <f>F197+F345</f>
        <v>0</v>
      </c>
      <c r="G39" s="631">
        <f aca="true" t="shared" si="22" ref="G39:M39">G197+G345</f>
        <v>14737</v>
      </c>
      <c r="H39" s="631">
        <f t="shared" si="22"/>
        <v>17907</v>
      </c>
      <c r="I39" s="631">
        <f t="shared" si="22"/>
        <v>10979</v>
      </c>
      <c r="J39" s="631">
        <f t="shared" si="22"/>
        <v>9961</v>
      </c>
      <c r="K39" s="501">
        <f t="shared" si="22"/>
        <v>56423.952</v>
      </c>
      <c r="L39" s="501">
        <f t="shared" si="22"/>
        <v>56263.2</v>
      </c>
      <c r="M39" s="678">
        <f t="shared" si="22"/>
        <v>55995.28</v>
      </c>
    </row>
    <row r="40" spans="1:13" ht="18" customHeight="1">
      <c r="A40" s="213"/>
      <c r="B40" s="278" t="s">
        <v>789</v>
      </c>
      <c r="C40" s="272"/>
      <c r="D40" s="107" t="s">
        <v>790</v>
      </c>
      <c r="E40" s="630">
        <f t="shared" si="2"/>
        <v>400</v>
      </c>
      <c r="F40" s="631">
        <f aca="true" t="shared" si="23" ref="F40:M40">F198+F346</f>
        <v>0</v>
      </c>
      <c r="G40" s="631">
        <f t="shared" si="23"/>
        <v>110</v>
      </c>
      <c r="H40" s="631">
        <f t="shared" si="23"/>
        <v>110</v>
      </c>
      <c r="I40" s="631">
        <f t="shared" si="23"/>
        <v>110</v>
      </c>
      <c r="J40" s="631">
        <f t="shared" si="23"/>
        <v>70</v>
      </c>
      <c r="K40" s="501">
        <f>K198+K346</f>
        <v>421.2</v>
      </c>
      <c r="L40" s="501">
        <f t="shared" si="23"/>
        <v>420</v>
      </c>
      <c r="M40" s="678">
        <f t="shared" si="23"/>
        <v>418</v>
      </c>
    </row>
    <row r="41" spans="1:13" ht="18" customHeight="1">
      <c r="A41" s="213"/>
      <c r="B41" s="278" t="s">
        <v>791</v>
      </c>
      <c r="C41" s="272"/>
      <c r="D41" s="107" t="s">
        <v>792</v>
      </c>
      <c r="E41" s="630">
        <f t="shared" si="2"/>
        <v>0</v>
      </c>
      <c r="F41" s="631">
        <f aca="true" t="shared" si="24" ref="F41:M41">F199+F347</f>
        <v>0</v>
      </c>
      <c r="G41" s="631">
        <f t="shared" si="24"/>
        <v>0</v>
      </c>
      <c r="H41" s="631">
        <f t="shared" si="24"/>
        <v>0</v>
      </c>
      <c r="I41" s="631">
        <f t="shared" si="24"/>
        <v>0</v>
      </c>
      <c r="J41" s="631">
        <f t="shared" si="24"/>
        <v>0</v>
      </c>
      <c r="K41" s="501">
        <f>K199+K347</f>
        <v>0</v>
      </c>
      <c r="L41" s="501">
        <f t="shared" si="24"/>
        <v>0</v>
      </c>
      <c r="M41" s="678">
        <f t="shared" si="24"/>
        <v>0</v>
      </c>
    </row>
    <row r="42" spans="1:13" ht="27.75" customHeight="1">
      <c r="A42" s="719" t="s">
        <v>793</v>
      </c>
      <c r="B42" s="720"/>
      <c r="C42" s="720"/>
      <c r="D42" s="103" t="s">
        <v>794</v>
      </c>
      <c r="E42" s="629">
        <f t="shared" si="2"/>
        <v>642634</v>
      </c>
      <c r="F42" s="635">
        <f>F43+F62+F70+F88</f>
        <v>262</v>
      </c>
      <c r="G42" s="635">
        <f aca="true" t="shared" si="25" ref="G42:M42">G43+G62+G70+G88</f>
        <v>215236</v>
      </c>
      <c r="H42" s="635">
        <f t="shared" si="25"/>
        <v>209224</v>
      </c>
      <c r="I42" s="635">
        <f t="shared" si="25"/>
        <v>122615</v>
      </c>
      <c r="J42" s="635">
        <f t="shared" si="25"/>
        <v>95559</v>
      </c>
      <c r="K42" s="681">
        <f t="shared" si="25"/>
        <v>676693.602</v>
      </c>
      <c r="L42" s="681">
        <f t="shared" si="25"/>
        <v>674765.7</v>
      </c>
      <c r="M42" s="682">
        <f t="shared" si="25"/>
        <v>605330.8799999999</v>
      </c>
    </row>
    <row r="43" spans="1:13" ht="24.75" customHeight="1">
      <c r="A43" s="719" t="s">
        <v>795</v>
      </c>
      <c r="B43" s="720"/>
      <c r="C43" s="720"/>
      <c r="D43" s="103" t="s">
        <v>796</v>
      </c>
      <c r="E43" s="630">
        <f t="shared" si="2"/>
        <v>227904</v>
      </c>
      <c r="F43" s="631">
        <f>F46+F49+F53+F54+F56+F59+F61</f>
        <v>262</v>
      </c>
      <c r="G43" s="631">
        <f aca="true" t="shared" si="26" ref="G43:M43">G46+G49+G53+G54+G56+G59+G61</f>
        <v>86176</v>
      </c>
      <c r="H43" s="631">
        <f t="shared" si="26"/>
        <v>90282</v>
      </c>
      <c r="I43" s="631">
        <f t="shared" si="26"/>
        <v>27796</v>
      </c>
      <c r="J43" s="631">
        <f t="shared" si="26"/>
        <v>23650</v>
      </c>
      <c r="K43" s="501">
        <f t="shared" si="26"/>
        <v>239982.912</v>
      </c>
      <c r="L43" s="501">
        <f t="shared" si="26"/>
        <v>239299.2</v>
      </c>
      <c r="M43" s="678">
        <f t="shared" si="26"/>
        <v>171938.03</v>
      </c>
    </row>
    <row r="44" spans="1:13" ht="18" customHeight="1">
      <c r="A44" s="300" t="s">
        <v>750</v>
      </c>
      <c r="B44" s="315"/>
      <c r="C44" s="302"/>
      <c r="D44" s="107"/>
      <c r="E44" s="630"/>
      <c r="F44" s="631"/>
      <c r="G44" s="632"/>
      <c r="H44" s="632"/>
      <c r="I44" s="633"/>
      <c r="J44" s="632"/>
      <c r="K44" s="101"/>
      <c r="L44" s="463"/>
      <c r="M44" s="679"/>
    </row>
    <row r="45" spans="1:13" s="411" customFormat="1" ht="18" customHeight="1" hidden="1">
      <c r="A45" s="409"/>
      <c r="B45" s="821" t="s">
        <v>797</v>
      </c>
      <c r="C45" s="822"/>
      <c r="D45" s="410" t="s">
        <v>798</v>
      </c>
      <c r="E45" s="630">
        <f t="shared" si="2"/>
        <v>0</v>
      </c>
      <c r="F45" s="636"/>
      <c r="G45" s="637"/>
      <c r="H45" s="637"/>
      <c r="I45" s="638"/>
      <c r="J45" s="637"/>
      <c r="K45" s="683"/>
      <c r="L45" s="684"/>
      <c r="M45" s="685"/>
    </row>
    <row r="46" spans="1:13" ht="18.75">
      <c r="A46" s="213"/>
      <c r="B46" s="214" t="s">
        <v>799</v>
      </c>
      <c r="C46" s="106"/>
      <c r="D46" s="107" t="s">
        <v>800</v>
      </c>
      <c r="E46" s="630">
        <f t="shared" si="2"/>
        <v>130142</v>
      </c>
      <c r="F46" s="631">
        <f>SUM(F47:F48)</f>
        <v>146</v>
      </c>
      <c r="G46" s="631">
        <f aca="true" t="shared" si="27" ref="G46:M46">SUM(G47:G48)</f>
        <v>41503</v>
      </c>
      <c r="H46" s="631">
        <f t="shared" si="27"/>
        <v>63505</v>
      </c>
      <c r="I46" s="631">
        <f t="shared" si="27"/>
        <v>13912</v>
      </c>
      <c r="J46" s="631">
        <f t="shared" si="27"/>
        <v>11222</v>
      </c>
      <c r="K46" s="501">
        <f t="shared" si="27"/>
        <v>137039.526</v>
      </c>
      <c r="L46" s="501">
        <f t="shared" si="27"/>
        <v>136649.1</v>
      </c>
      <c r="M46" s="678">
        <f t="shared" si="27"/>
        <v>135998.39</v>
      </c>
    </row>
    <row r="47" spans="1:13" ht="18.75">
      <c r="A47" s="213"/>
      <c r="B47" s="214"/>
      <c r="C47" s="279" t="s">
        <v>801</v>
      </c>
      <c r="D47" s="107" t="s">
        <v>802</v>
      </c>
      <c r="E47" s="630">
        <f t="shared" si="2"/>
        <v>39800</v>
      </c>
      <c r="F47" s="631">
        <f aca="true" t="shared" si="28" ref="F47:M48">F205+F353</f>
        <v>105</v>
      </c>
      <c r="G47" s="631">
        <f t="shared" si="28"/>
        <v>16060</v>
      </c>
      <c r="H47" s="631">
        <f t="shared" si="28"/>
        <v>10321</v>
      </c>
      <c r="I47" s="631">
        <f t="shared" si="28"/>
        <v>7377</v>
      </c>
      <c r="J47" s="631">
        <f t="shared" si="28"/>
        <v>6042</v>
      </c>
      <c r="K47" s="501">
        <f t="shared" si="28"/>
        <v>41909.4</v>
      </c>
      <c r="L47" s="501">
        <f t="shared" si="28"/>
        <v>41790</v>
      </c>
      <c r="M47" s="678">
        <f t="shared" si="28"/>
        <v>41591</v>
      </c>
    </row>
    <row r="48" spans="1:13" ht="18.75">
      <c r="A48" s="213"/>
      <c r="B48" s="214"/>
      <c r="C48" s="279" t="s">
        <v>803</v>
      </c>
      <c r="D48" s="107" t="s">
        <v>804</v>
      </c>
      <c r="E48" s="630">
        <f t="shared" si="2"/>
        <v>90342</v>
      </c>
      <c r="F48" s="631">
        <f t="shared" si="28"/>
        <v>41</v>
      </c>
      <c r="G48" s="631">
        <f t="shared" si="28"/>
        <v>25443</v>
      </c>
      <c r="H48" s="631">
        <f t="shared" si="28"/>
        <v>53184</v>
      </c>
      <c r="I48" s="631">
        <f t="shared" si="28"/>
        <v>6535</v>
      </c>
      <c r="J48" s="631">
        <f t="shared" si="28"/>
        <v>5180</v>
      </c>
      <c r="K48" s="501">
        <f t="shared" si="28"/>
        <v>95130.126</v>
      </c>
      <c r="L48" s="501">
        <f t="shared" si="28"/>
        <v>94859.1</v>
      </c>
      <c r="M48" s="678">
        <f t="shared" si="28"/>
        <v>94407.39</v>
      </c>
    </row>
    <row r="49" spans="1:13" ht="18.75">
      <c r="A49" s="213"/>
      <c r="B49" s="214" t="s">
        <v>805</v>
      </c>
      <c r="C49" s="314"/>
      <c r="D49" s="107" t="s">
        <v>806</v>
      </c>
      <c r="E49" s="630">
        <f t="shared" si="2"/>
        <v>63370</v>
      </c>
      <c r="F49" s="631">
        <f>SUM(F50:F52)</f>
        <v>93</v>
      </c>
      <c r="G49" s="631">
        <f aca="true" t="shared" si="29" ref="G49:L49">SUM(G50:G52)</f>
        <v>35245</v>
      </c>
      <c r="H49" s="631">
        <f t="shared" si="29"/>
        <v>14149</v>
      </c>
      <c r="I49" s="631">
        <f t="shared" si="29"/>
        <v>7994</v>
      </c>
      <c r="J49" s="631">
        <f t="shared" si="29"/>
        <v>5982</v>
      </c>
      <c r="K49" s="501">
        <f t="shared" si="29"/>
        <v>66728.61</v>
      </c>
      <c r="L49" s="501">
        <f t="shared" si="29"/>
        <v>66538.5</v>
      </c>
      <c r="M49" s="679"/>
    </row>
    <row r="50" spans="1:13" ht="18.75">
      <c r="A50" s="213"/>
      <c r="B50" s="214"/>
      <c r="C50" s="279" t="s">
        <v>807</v>
      </c>
      <c r="D50" s="107" t="s">
        <v>808</v>
      </c>
      <c r="E50" s="630">
        <f t="shared" si="2"/>
        <v>34373</v>
      </c>
      <c r="F50" s="631">
        <f aca="true" t="shared" si="30" ref="F50:M50">F208+F356</f>
        <v>28</v>
      </c>
      <c r="G50" s="631">
        <f t="shared" si="30"/>
        <v>18592</v>
      </c>
      <c r="H50" s="631">
        <f t="shared" si="30"/>
        <v>8036</v>
      </c>
      <c r="I50" s="631">
        <f t="shared" si="30"/>
        <v>4550</v>
      </c>
      <c r="J50" s="631">
        <f t="shared" si="30"/>
        <v>3195</v>
      </c>
      <c r="K50" s="501">
        <f t="shared" si="30"/>
        <v>36194.769</v>
      </c>
      <c r="L50" s="501">
        <f t="shared" si="30"/>
        <v>36091.649999999994</v>
      </c>
      <c r="M50" s="678">
        <f t="shared" si="30"/>
        <v>35919.784999999996</v>
      </c>
    </row>
    <row r="51" spans="1:13" ht="18" customHeight="1">
      <c r="A51" s="213"/>
      <c r="B51" s="214"/>
      <c r="C51" s="279" t="s">
        <v>809</v>
      </c>
      <c r="D51" s="107" t="s">
        <v>810</v>
      </c>
      <c r="E51" s="630">
        <f t="shared" si="2"/>
        <v>28997</v>
      </c>
      <c r="F51" s="631">
        <f aca="true" t="shared" si="31" ref="F51:M51">F209+F357</f>
        <v>65</v>
      </c>
      <c r="G51" s="631">
        <f t="shared" si="31"/>
        <v>16653</v>
      </c>
      <c r="H51" s="631">
        <f t="shared" si="31"/>
        <v>6113</v>
      </c>
      <c r="I51" s="631">
        <f t="shared" si="31"/>
        <v>3444</v>
      </c>
      <c r="J51" s="631">
        <f t="shared" si="31"/>
        <v>2787</v>
      </c>
      <c r="K51" s="501">
        <f t="shared" si="31"/>
        <v>30533.841</v>
      </c>
      <c r="L51" s="501">
        <f t="shared" si="31"/>
        <v>30446.85</v>
      </c>
      <c r="M51" s="678">
        <f t="shared" si="31"/>
        <v>30301.864999999998</v>
      </c>
    </row>
    <row r="52" spans="1:13" ht="18" customHeight="1">
      <c r="A52" s="213"/>
      <c r="B52" s="214"/>
      <c r="C52" s="215" t="s">
        <v>811</v>
      </c>
      <c r="D52" s="107" t="s">
        <v>812</v>
      </c>
      <c r="E52" s="630">
        <f t="shared" si="2"/>
        <v>0</v>
      </c>
      <c r="F52" s="631">
        <f aca="true" t="shared" si="32" ref="F52:M52">F210+F358</f>
        <v>0</v>
      </c>
      <c r="G52" s="631">
        <f t="shared" si="32"/>
        <v>0</v>
      </c>
      <c r="H52" s="631">
        <f t="shared" si="32"/>
        <v>0</v>
      </c>
      <c r="I52" s="631">
        <f t="shared" si="32"/>
        <v>0</v>
      </c>
      <c r="J52" s="631">
        <f t="shared" si="32"/>
        <v>0</v>
      </c>
      <c r="K52" s="501">
        <f t="shared" si="32"/>
        <v>0</v>
      </c>
      <c r="L52" s="501">
        <f t="shared" si="32"/>
        <v>0</v>
      </c>
      <c r="M52" s="678">
        <f t="shared" si="32"/>
        <v>0</v>
      </c>
    </row>
    <row r="53" spans="1:13" ht="18.75">
      <c r="A53" s="213"/>
      <c r="B53" s="214" t="s">
        <v>813</v>
      </c>
      <c r="C53" s="279"/>
      <c r="D53" s="107" t="s">
        <v>814</v>
      </c>
      <c r="E53" s="630">
        <f t="shared" si="2"/>
        <v>58</v>
      </c>
      <c r="F53" s="631">
        <f aca="true" t="shared" si="33" ref="F53:M53">F211+F359</f>
        <v>0</v>
      </c>
      <c r="G53" s="631">
        <f t="shared" si="33"/>
        <v>34</v>
      </c>
      <c r="H53" s="631">
        <f t="shared" si="33"/>
        <v>16</v>
      </c>
      <c r="I53" s="631">
        <f t="shared" si="33"/>
        <v>4</v>
      </c>
      <c r="J53" s="631">
        <f t="shared" si="33"/>
        <v>4</v>
      </c>
      <c r="K53" s="501">
        <f t="shared" si="33"/>
        <v>61.074</v>
      </c>
      <c r="L53" s="501">
        <f t="shared" si="33"/>
        <v>60.9</v>
      </c>
      <c r="M53" s="678">
        <f t="shared" si="33"/>
        <v>60.61</v>
      </c>
    </row>
    <row r="54" spans="1:13" ht="18.75">
      <c r="A54" s="213"/>
      <c r="B54" s="214" t="s">
        <v>815</v>
      </c>
      <c r="C54" s="106"/>
      <c r="D54" s="107" t="s">
        <v>816</v>
      </c>
      <c r="E54" s="630">
        <f t="shared" si="2"/>
        <v>4045</v>
      </c>
      <c r="F54" s="631">
        <f>F55</f>
        <v>23</v>
      </c>
      <c r="G54" s="631">
        <f aca="true" t="shared" si="34" ref="G54:M54">G55</f>
        <v>1371</v>
      </c>
      <c r="H54" s="631">
        <f t="shared" si="34"/>
        <v>1180</v>
      </c>
      <c r="I54" s="631">
        <f t="shared" si="34"/>
        <v>728</v>
      </c>
      <c r="J54" s="631">
        <f t="shared" si="34"/>
        <v>766</v>
      </c>
      <c r="K54" s="501">
        <f t="shared" si="34"/>
        <v>4259.385</v>
      </c>
      <c r="L54" s="501">
        <f t="shared" si="34"/>
        <v>4247.25</v>
      </c>
      <c r="M54" s="678">
        <f t="shared" si="34"/>
        <v>4227.025</v>
      </c>
    </row>
    <row r="55" spans="1:13" ht="18" customHeight="1">
      <c r="A55" s="213"/>
      <c r="B55" s="214"/>
      <c r="C55" s="279" t="s">
        <v>817</v>
      </c>
      <c r="D55" s="107" t="s">
        <v>818</v>
      </c>
      <c r="E55" s="630">
        <f t="shared" si="2"/>
        <v>4045</v>
      </c>
      <c r="F55" s="631">
        <f aca="true" t="shared" si="35" ref="F55:M55">F213+F361</f>
        <v>23</v>
      </c>
      <c r="G55" s="631">
        <f t="shared" si="35"/>
        <v>1371</v>
      </c>
      <c r="H55" s="631">
        <f t="shared" si="35"/>
        <v>1180</v>
      </c>
      <c r="I55" s="631">
        <f t="shared" si="35"/>
        <v>728</v>
      </c>
      <c r="J55" s="631">
        <f t="shared" si="35"/>
        <v>766</v>
      </c>
      <c r="K55" s="501">
        <f t="shared" si="35"/>
        <v>4259.385</v>
      </c>
      <c r="L55" s="501">
        <f t="shared" si="35"/>
        <v>4247.25</v>
      </c>
      <c r="M55" s="678">
        <f t="shared" si="35"/>
        <v>4227.025</v>
      </c>
    </row>
    <row r="56" spans="1:13" ht="18.75">
      <c r="A56" s="213"/>
      <c r="B56" s="214" t="s">
        <v>819</v>
      </c>
      <c r="C56" s="279"/>
      <c r="D56" s="107" t="s">
        <v>820</v>
      </c>
      <c r="E56" s="630">
        <f t="shared" si="2"/>
        <v>0</v>
      </c>
      <c r="F56" s="631">
        <f>SUM(F57:F58)</f>
        <v>0</v>
      </c>
      <c r="G56" s="631">
        <f aca="true" t="shared" si="36" ref="G56:M56">SUM(G57:G58)</f>
        <v>0</v>
      </c>
      <c r="H56" s="631">
        <f t="shared" si="36"/>
        <v>0</v>
      </c>
      <c r="I56" s="631">
        <f t="shared" si="36"/>
        <v>0</v>
      </c>
      <c r="J56" s="631">
        <f t="shared" si="36"/>
        <v>0</v>
      </c>
      <c r="K56" s="501">
        <f t="shared" si="36"/>
        <v>0</v>
      </c>
      <c r="L56" s="501">
        <f t="shared" si="36"/>
        <v>0</v>
      </c>
      <c r="M56" s="678">
        <f t="shared" si="36"/>
        <v>0</v>
      </c>
    </row>
    <row r="57" spans="1:13" ht="18" customHeight="1">
      <c r="A57" s="213"/>
      <c r="B57" s="214"/>
      <c r="C57" s="279" t="s">
        <v>821</v>
      </c>
      <c r="D57" s="107" t="s">
        <v>822</v>
      </c>
      <c r="E57" s="630">
        <f t="shared" si="2"/>
        <v>0</v>
      </c>
      <c r="F57" s="631">
        <f aca="true" t="shared" si="37" ref="F57:M58">F215+F363</f>
        <v>0</v>
      </c>
      <c r="G57" s="631">
        <f t="shared" si="37"/>
        <v>0</v>
      </c>
      <c r="H57" s="631">
        <f t="shared" si="37"/>
        <v>0</v>
      </c>
      <c r="I57" s="631">
        <f t="shared" si="37"/>
        <v>0</v>
      </c>
      <c r="J57" s="631">
        <f t="shared" si="37"/>
        <v>0</v>
      </c>
      <c r="K57" s="501">
        <f t="shared" si="37"/>
        <v>0</v>
      </c>
      <c r="L57" s="501">
        <f t="shared" si="37"/>
        <v>0</v>
      </c>
      <c r="M57" s="678">
        <f t="shared" si="37"/>
        <v>0</v>
      </c>
    </row>
    <row r="58" spans="1:13" ht="18" customHeight="1">
      <c r="A58" s="213"/>
      <c r="B58" s="214"/>
      <c r="C58" s="279" t="s">
        <v>823</v>
      </c>
      <c r="D58" s="107" t="s">
        <v>824</v>
      </c>
      <c r="E58" s="630">
        <f t="shared" si="2"/>
        <v>0</v>
      </c>
      <c r="F58" s="631">
        <f t="shared" si="37"/>
        <v>0</v>
      </c>
      <c r="G58" s="631">
        <f t="shared" si="37"/>
        <v>0</v>
      </c>
      <c r="H58" s="631">
        <f t="shared" si="37"/>
        <v>0</v>
      </c>
      <c r="I58" s="631">
        <f t="shared" si="37"/>
        <v>0</v>
      </c>
      <c r="J58" s="631">
        <f t="shared" si="37"/>
        <v>0</v>
      </c>
      <c r="K58" s="501">
        <f t="shared" si="37"/>
        <v>0</v>
      </c>
      <c r="L58" s="501">
        <f t="shared" si="37"/>
        <v>0</v>
      </c>
      <c r="M58" s="678">
        <f t="shared" si="37"/>
        <v>0</v>
      </c>
    </row>
    <row r="59" spans="1:14" ht="18.75">
      <c r="A59" s="213"/>
      <c r="B59" s="214" t="s">
        <v>825</v>
      </c>
      <c r="C59" s="279"/>
      <c r="D59" s="107" t="s">
        <v>826</v>
      </c>
      <c r="E59" s="630">
        <f t="shared" si="2"/>
        <v>287</v>
      </c>
      <c r="F59" s="631">
        <f>F60</f>
        <v>0</v>
      </c>
      <c r="G59" s="631">
        <f aca="true" t="shared" si="38" ref="G59:M59">G60</f>
        <v>287</v>
      </c>
      <c r="H59" s="631">
        <f t="shared" si="38"/>
        <v>0</v>
      </c>
      <c r="I59" s="631">
        <f t="shared" si="38"/>
        <v>0</v>
      </c>
      <c r="J59" s="631">
        <f t="shared" si="38"/>
        <v>0</v>
      </c>
      <c r="K59" s="501">
        <f t="shared" si="38"/>
        <v>302.211</v>
      </c>
      <c r="L59" s="501">
        <f t="shared" si="38"/>
        <v>301.35</v>
      </c>
      <c r="M59" s="678">
        <f t="shared" si="38"/>
        <v>299.915</v>
      </c>
      <c r="N59" s="184"/>
    </row>
    <row r="60" spans="1:14" ht="18.75">
      <c r="A60" s="213"/>
      <c r="B60" s="214"/>
      <c r="C60" s="279" t="s">
        <v>827</v>
      </c>
      <c r="D60" s="107" t="s">
        <v>828</v>
      </c>
      <c r="E60" s="630">
        <f t="shared" si="2"/>
        <v>287</v>
      </c>
      <c r="F60" s="631">
        <f>F218</f>
        <v>0</v>
      </c>
      <c r="G60" s="631">
        <f aca="true" t="shared" si="39" ref="G60:M60">G218</f>
        <v>287</v>
      </c>
      <c r="H60" s="631">
        <f t="shared" si="39"/>
        <v>0</v>
      </c>
      <c r="I60" s="631">
        <f t="shared" si="39"/>
        <v>0</v>
      </c>
      <c r="J60" s="631">
        <f t="shared" si="39"/>
        <v>0</v>
      </c>
      <c r="K60" s="501">
        <f t="shared" si="39"/>
        <v>302.211</v>
      </c>
      <c r="L60" s="501">
        <f t="shared" si="39"/>
        <v>301.35</v>
      </c>
      <c r="M60" s="678">
        <f t="shared" si="39"/>
        <v>299.915</v>
      </c>
      <c r="N60" s="184"/>
    </row>
    <row r="61" spans="1:13" ht="18" customHeight="1">
      <c r="A61" s="213"/>
      <c r="B61" s="274" t="s">
        <v>829</v>
      </c>
      <c r="C61" s="215"/>
      <c r="D61" s="107" t="s">
        <v>830</v>
      </c>
      <c r="E61" s="630">
        <f t="shared" si="2"/>
        <v>30002</v>
      </c>
      <c r="F61" s="631">
        <f aca="true" t="shared" si="40" ref="F61:M61">F219+F367</f>
        <v>0</v>
      </c>
      <c r="G61" s="631">
        <f t="shared" si="40"/>
        <v>7736</v>
      </c>
      <c r="H61" s="631">
        <f t="shared" si="40"/>
        <v>11432</v>
      </c>
      <c r="I61" s="631">
        <f t="shared" si="40"/>
        <v>5158</v>
      </c>
      <c r="J61" s="631">
        <f t="shared" si="40"/>
        <v>5676</v>
      </c>
      <c r="K61" s="501">
        <f t="shared" si="40"/>
        <v>31592.106</v>
      </c>
      <c r="L61" s="501">
        <f t="shared" si="40"/>
        <v>31502.1</v>
      </c>
      <c r="M61" s="678">
        <f t="shared" si="40"/>
        <v>31352.09</v>
      </c>
    </row>
    <row r="62" spans="1:13" ht="18" customHeight="1">
      <c r="A62" s="273" t="s">
        <v>831</v>
      </c>
      <c r="B62" s="274"/>
      <c r="C62" s="111"/>
      <c r="D62" s="103" t="s">
        <v>832</v>
      </c>
      <c r="E62" s="630">
        <f t="shared" si="2"/>
        <v>5036</v>
      </c>
      <c r="F62" s="631">
        <f>F64+F67+F68</f>
        <v>0</v>
      </c>
      <c r="G62" s="631">
        <f aca="true" t="shared" si="41" ref="G62:M62">G64+G67+G68</f>
        <v>565</v>
      </c>
      <c r="H62" s="631">
        <f t="shared" si="41"/>
        <v>4460</v>
      </c>
      <c r="I62" s="631">
        <f t="shared" si="41"/>
        <v>0</v>
      </c>
      <c r="J62" s="631">
        <f t="shared" si="41"/>
        <v>11</v>
      </c>
      <c r="K62" s="501">
        <f t="shared" si="41"/>
        <v>5302.908</v>
      </c>
      <c r="L62" s="501">
        <f t="shared" si="41"/>
        <v>5287.8</v>
      </c>
      <c r="M62" s="678">
        <f t="shared" si="41"/>
        <v>5262.62</v>
      </c>
    </row>
    <row r="63" spans="1:13" ht="18" customHeight="1">
      <c r="A63" s="300" t="s">
        <v>750</v>
      </c>
      <c r="B63" s="315"/>
      <c r="C63" s="302"/>
      <c r="D63" s="107"/>
      <c r="E63" s="630"/>
      <c r="F63" s="631"/>
      <c r="G63" s="632"/>
      <c r="H63" s="632"/>
      <c r="I63" s="633"/>
      <c r="J63" s="632"/>
      <c r="K63" s="101"/>
      <c r="L63" s="463"/>
      <c r="M63" s="679"/>
    </row>
    <row r="64" spans="1:13" ht="18.75">
      <c r="A64" s="217"/>
      <c r="B64" s="756" t="s">
        <v>833</v>
      </c>
      <c r="C64" s="756"/>
      <c r="D64" s="107" t="s">
        <v>834</v>
      </c>
      <c r="E64" s="630">
        <f t="shared" si="2"/>
        <v>0</v>
      </c>
      <c r="F64" s="631">
        <f>F65+F66</f>
        <v>0</v>
      </c>
      <c r="G64" s="631">
        <f aca="true" t="shared" si="42" ref="G64:M64">G65+G66</f>
        <v>0</v>
      </c>
      <c r="H64" s="631">
        <f t="shared" si="42"/>
        <v>0</v>
      </c>
      <c r="I64" s="631">
        <f t="shared" si="42"/>
        <v>0</v>
      </c>
      <c r="J64" s="631">
        <f t="shared" si="42"/>
        <v>0</v>
      </c>
      <c r="K64" s="501">
        <f t="shared" si="42"/>
        <v>0</v>
      </c>
      <c r="L64" s="501">
        <f t="shared" si="42"/>
        <v>0</v>
      </c>
      <c r="M64" s="678">
        <f t="shared" si="42"/>
        <v>0</v>
      </c>
    </row>
    <row r="65" spans="1:13" ht="18" customHeight="1">
      <c r="A65" s="217"/>
      <c r="B65" s="274"/>
      <c r="C65" s="215" t="s">
        <v>835</v>
      </c>
      <c r="D65" s="107" t="s">
        <v>836</v>
      </c>
      <c r="E65" s="630">
        <f t="shared" si="2"/>
        <v>0</v>
      </c>
      <c r="F65" s="631">
        <f>F223+F369</f>
        <v>0</v>
      </c>
      <c r="G65" s="631">
        <f aca="true" t="shared" si="43" ref="G65:M65">G223+G369</f>
        <v>0</v>
      </c>
      <c r="H65" s="631">
        <f t="shared" si="43"/>
        <v>0</v>
      </c>
      <c r="I65" s="631">
        <f t="shared" si="43"/>
        <v>0</v>
      </c>
      <c r="J65" s="631">
        <f t="shared" si="43"/>
        <v>0</v>
      </c>
      <c r="K65" s="501">
        <f t="shared" si="43"/>
        <v>0</v>
      </c>
      <c r="L65" s="501">
        <f t="shared" si="43"/>
        <v>0</v>
      </c>
      <c r="M65" s="678">
        <f t="shared" si="43"/>
        <v>0</v>
      </c>
    </row>
    <row r="66" spans="1:13" ht="18" customHeight="1">
      <c r="A66" s="217"/>
      <c r="B66" s="274"/>
      <c r="C66" s="215" t="s">
        <v>837</v>
      </c>
      <c r="D66" s="107" t="s">
        <v>838</v>
      </c>
      <c r="E66" s="630">
        <f t="shared" si="2"/>
        <v>0</v>
      </c>
      <c r="F66" s="631">
        <f aca="true" t="shared" si="44" ref="F66:M66">F224+F370</f>
        <v>0</v>
      </c>
      <c r="G66" s="631">
        <f t="shared" si="44"/>
        <v>0</v>
      </c>
      <c r="H66" s="631">
        <f t="shared" si="44"/>
        <v>0</v>
      </c>
      <c r="I66" s="631">
        <f t="shared" si="44"/>
        <v>0</v>
      </c>
      <c r="J66" s="631">
        <f t="shared" si="44"/>
        <v>0</v>
      </c>
      <c r="K66" s="501">
        <f t="shared" si="44"/>
        <v>0</v>
      </c>
      <c r="L66" s="501">
        <f t="shared" si="44"/>
        <v>0</v>
      </c>
      <c r="M66" s="678">
        <f t="shared" si="44"/>
        <v>0</v>
      </c>
    </row>
    <row r="67" spans="1:13" ht="18" customHeight="1">
      <c r="A67" s="217"/>
      <c r="B67" s="274" t="s">
        <v>839</v>
      </c>
      <c r="C67" s="215"/>
      <c r="D67" s="107" t="s">
        <v>840</v>
      </c>
      <c r="E67" s="630">
        <f t="shared" si="2"/>
        <v>0</v>
      </c>
      <c r="F67" s="631">
        <f aca="true" t="shared" si="45" ref="F67:M67">F225+F371</f>
        <v>0</v>
      </c>
      <c r="G67" s="631">
        <f t="shared" si="45"/>
        <v>0</v>
      </c>
      <c r="H67" s="631">
        <f t="shared" si="45"/>
        <v>0</v>
      </c>
      <c r="I67" s="631">
        <f t="shared" si="45"/>
        <v>0</v>
      </c>
      <c r="J67" s="631">
        <f t="shared" si="45"/>
        <v>0</v>
      </c>
      <c r="K67" s="501">
        <f t="shared" si="45"/>
        <v>0</v>
      </c>
      <c r="L67" s="501">
        <f t="shared" si="45"/>
        <v>0</v>
      </c>
      <c r="M67" s="678">
        <f t="shared" si="45"/>
        <v>0</v>
      </c>
    </row>
    <row r="68" spans="1:13" ht="18.75">
      <c r="A68" s="213"/>
      <c r="B68" s="214" t="s">
        <v>841</v>
      </c>
      <c r="C68" s="279"/>
      <c r="D68" s="107" t="s">
        <v>842</v>
      </c>
      <c r="E68" s="630">
        <f t="shared" si="2"/>
        <v>5036</v>
      </c>
      <c r="F68" s="631">
        <f>F69</f>
        <v>0</v>
      </c>
      <c r="G68" s="632">
        <f>G69</f>
        <v>565</v>
      </c>
      <c r="H68" s="632">
        <f aca="true" t="shared" si="46" ref="H68:M68">H69</f>
        <v>4460</v>
      </c>
      <c r="I68" s="632">
        <f t="shared" si="46"/>
        <v>0</v>
      </c>
      <c r="J68" s="632">
        <f t="shared" si="46"/>
        <v>11</v>
      </c>
      <c r="K68" s="463">
        <f t="shared" si="46"/>
        <v>5302.908</v>
      </c>
      <c r="L68" s="463">
        <f t="shared" si="46"/>
        <v>5287.8</v>
      </c>
      <c r="M68" s="671">
        <f t="shared" si="46"/>
        <v>5262.62</v>
      </c>
    </row>
    <row r="69" spans="1:13" ht="18" customHeight="1">
      <c r="A69" s="213"/>
      <c r="B69" s="214"/>
      <c r="C69" s="215" t="s">
        <v>843</v>
      </c>
      <c r="D69" s="107" t="s">
        <v>844</v>
      </c>
      <c r="E69" s="630">
        <f t="shared" si="2"/>
        <v>5036</v>
      </c>
      <c r="F69" s="631">
        <f>F227+F373</f>
        <v>0</v>
      </c>
      <c r="G69" s="631">
        <f aca="true" t="shared" si="47" ref="G69:M69">G227+G373</f>
        <v>565</v>
      </c>
      <c r="H69" s="631">
        <f t="shared" si="47"/>
        <v>4460</v>
      </c>
      <c r="I69" s="631">
        <f t="shared" si="47"/>
        <v>0</v>
      </c>
      <c r="J69" s="631">
        <f t="shared" si="47"/>
        <v>11</v>
      </c>
      <c r="K69" s="501">
        <f t="shared" si="47"/>
        <v>5302.908</v>
      </c>
      <c r="L69" s="501">
        <f t="shared" si="47"/>
        <v>5287.8</v>
      </c>
      <c r="M69" s="678">
        <f t="shared" si="47"/>
        <v>5262.62</v>
      </c>
    </row>
    <row r="70" spans="1:13" ht="28.5" customHeight="1">
      <c r="A70" s="719" t="s">
        <v>845</v>
      </c>
      <c r="B70" s="720"/>
      <c r="C70" s="720"/>
      <c r="D70" s="103" t="s">
        <v>846</v>
      </c>
      <c r="E70" s="630">
        <f t="shared" si="2"/>
        <v>128257</v>
      </c>
      <c r="F70" s="631">
        <f>F72+F82+F86+F87</f>
        <v>0</v>
      </c>
      <c r="G70" s="631">
        <f aca="true" t="shared" si="48" ref="G70:M70">G72+G82+G86+G87</f>
        <v>33908</v>
      </c>
      <c r="H70" s="631">
        <f t="shared" si="48"/>
        <v>34306</v>
      </c>
      <c r="I70" s="631">
        <f t="shared" si="48"/>
        <v>32295</v>
      </c>
      <c r="J70" s="631">
        <f t="shared" si="48"/>
        <v>27748</v>
      </c>
      <c r="K70" s="501">
        <f t="shared" si="48"/>
        <v>135054.62099999998</v>
      </c>
      <c r="L70" s="501">
        <f t="shared" si="48"/>
        <v>134669.85</v>
      </c>
      <c r="M70" s="678">
        <f t="shared" si="48"/>
        <v>134028.565</v>
      </c>
    </row>
    <row r="71" spans="1:13" ht="18" customHeight="1">
      <c r="A71" s="300" t="s">
        <v>750</v>
      </c>
      <c r="B71" s="315"/>
      <c r="C71" s="302"/>
      <c r="D71" s="107"/>
      <c r="E71" s="630"/>
      <c r="F71" s="631"/>
      <c r="G71" s="632"/>
      <c r="H71" s="632"/>
      <c r="I71" s="633"/>
      <c r="J71" s="632"/>
      <c r="K71" s="101"/>
      <c r="L71" s="463"/>
      <c r="M71" s="679"/>
    </row>
    <row r="72" spans="1:13" ht="26.25" customHeight="1">
      <c r="A72" s="217"/>
      <c r="B72" s="756" t="s">
        <v>847</v>
      </c>
      <c r="C72" s="756"/>
      <c r="D72" s="107" t="s">
        <v>848</v>
      </c>
      <c r="E72" s="630">
        <f t="shared" si="2"/>
        <v>0</v>
      </c>
      <c r="F72" s="631">
        <f>SUM(F73:F81)</f>
        <v>0</v>
      </c>
      <c r="G72" s="631">
        <f aca="true" t="shared" si="49" ref="G72:M72">SUM(G73:G81)</f>
        <v>0</v>
      </c>
      <c r="H72" s="631">
        <f t="shared" si="49"/>
        <v>0</v>
      </c>
      <c r="I72" s="631">
        <f t="shared" si="49"/>
        <v>0</v>
      </c>
      <c r="J72" s="631">
        <f t="shared" si="49"/>
        <v>0</v>
      </c>
      <c r="K72" s="501">
        <f t="shared" si="49"/>
        <v>0</v>
      </c>
      <c r="L72" s="501">
        <f t="shared" si="49"/>
        <v>0</v>
      </c>
      <c r="M72" s="678">
        <f t="shared" si="49"/>
        <v>0</v>
      </c>
    </row>
    <row r="73" spans="1:13" ht="18" customHeight="1">
      <c r="A73" s="217"/>
      <c r="B73" s="214"/>
      <c r="C73" s="215" t="s">
        <v>849</v>
      </c>
      <c r="D73" s="290" t="s">
        <v>850</v>
      </c>
      <c r="E73" s="630">
        <f t="shared" si="2"/>
        <v>0</v>
      </c>
      <c r="F73" s="631">
        <f>F231+F377</f>
        <v>0</v>
      </c>
      <c r="G73" s="631">
        <f aca="true" t="shared" si="50" ref="G73:M73">G231+G377</f>
        <v>0</v>
      </c>
      <c r="H73" s="631">
        <f t="shared" si="50"/>
        <v>0</v>
      </c>
      <c r="I73" s="631">
        <f t="shared" si="50"/>
        <v>0</v>
      </c>
      <c r="J73" s="631">
        <f t="shared" si="50"/>
        <v>0</v>
      </c>
      <c r="K73" s="501">
        <f t="shared" si="50"/>
        <v>0</v>
      </c>
      <c r="L73" s="501">
        <f t="shared" si="50"/>
        <v>0</v>
      </c>
      <c r="M73" s="678">
        <f t="shared" si="50"/>
        <v>0</v>
      </c>
    </row>
    <row r="74" spans="1:13" ht="18" customHeight="1">
      <c r="A74" s="217"/>
      <c r="B74" s="214"/>
      <c r="C74" s="111" t="s">
        <v>851</v>
      </c>
      <c r="D74" s="290" t="s">
        <v>852</v>
      </c>
      <c r="E74" s="630">
        <f t="shared" si="2"/>
        <v>0</v>
      </c>
      <c r="F74" s="631">
        <f aca="true" t="shared" si="51" ref="F74:M74">F232+F378</f>
        <v>0</v>
      </c>
      <c r="G74" s="631">
        <f t="shared" si="51"/>
        <v>0</v>
      </c>
      <c r="H74" s="631">
        <f t="shared" si="51"/>
        <v>0</v>
      </c>
      <c r="I74" s="631">
        <f t="shared" si="51"/>
        <v>0</v>
      </c>
      <c r="J74" s="631">
        <f t="shared" si="51"/>
        <v>0</v>
      </c>
      <c r="K74" s="501">
        <f t="shared" si="51"/>
        <v>0</v>
      </c>
      <c r="L74" s="501">
        <f t="shared" si="51"/>
        <v>0</v>
      </c>
      <c r="M74" s="678">
        <f t="shared" si="51"/>
        <v>0</v>
      </c>
    </row>
    <row r="75" spans="1:13" ht="18" customHeight="1">
      <c r="A75" s="217"/>
      <c r="B75" s="214"/>
      <c r="C75" s="215" t="s">
        <v>853</v>
      </c>
      <c r="D75" s="290" t="s">
        <v>854</v>
      </c>
      <c r="E75" s="630">
        <f t="shared" si="2"/>
        <v>0</v>
      </c>
      <c r="F75" s="631">
        <f aca="true" t="shared" si="52" ref="F75:M75">F233+F379</f>
        <v>0</v>
      </c>
      <c r="G75" s="631">
        <f t="shared" si="52"/>
        <v>0</v>
      </c>
      <c r="H75" s="631">
        <f t="shared" si="52"/>
        <v>0</v>
      </c>
      <c r="I75" s="631">
        <f t="shared" si="52"/>
        <v>0</v>
      </c>
      <c r="J75" s="631">
        <f t="shared" si="52"/>
        <v>0</v>
      </c>
      <c r="K75" s="501">
        <f t="shared" si="52"/>
        <v>0</v>
      </c>
      <c r="L75" s="501">
        <f t="shared" si="52"/>
        <v>0</v>
      </c>
      <c r="M75" s="678">
        <f t="shared" si="52"/>
        <v>0</v>
      </c>
    </row>
    <row r="76" spans="1:13" ht="18" customHeight="1">
      <c r="A76" s="217"/>
      <c r="B76" s="214"/>
      <c r="C76" s="111" t="s">
        <v>855</v>
      </c>
      <c r="D76" s="290" t="s">
        <v>856</v>
      </c>
      <c r="E76" s="630">
        <f t="shared" si="2"/>
        <v>0</v>
      </c>
      <c r="F76" s="631">
        <f aca="true" t="shared" si="53" ref="F76:M76">F234+F380</f>
        <v>0</v>
      </c>
      <c r="G76" s="631">
        <f t="shared" si="53"/>
        <v>0</v>
      </c>
      <c r="H76" s="631">
        <f t="shared" si="53"/>
        <v>0</v>
      </c>
      <c r="I76" s="631">
        <f t="shared" si="53"/>
        <v>0</v>
      </c>
      <c r="J76" s="631">
        <f t="shared" si="53"/>
        <v>0</v>
      </c>
      <c r="K76" s="501">
        <f t="shared" si="53"/>
        <v>0</v>
      </c>
      <c r="L76" s="501">
        <f t="shared" si="53"/>
        <v>0</v>
      </c>
      <c r="M76" s="678">
        <f t="shared" si="53"/>
        <v>0</v>
      </c>
    </row>
    <row r="77" spans="1:13" ht="18" customHeight="1">
      <c r="A77" s="217"/>
      <c r="B77" s="214"/>
      <c r="C77" s="111" t="s">
        <v>857</v>
      </c>
      <c r="D77" s="290" t="s">
        <v>858</v>
      </c>
      <c r="E77" s="630">
        <f t="shared" si="2"/>
        <v>0</v>
      </c>
      <c r="F77" s="631">
        <f aca="true" t="shared" si="54" ref="F77:M77">F235+F381</f>
        <v>0</v>
      </c>
      <c r="G77" s="631">
        <f t="shared" si="54"/>
        <v>0</v>
      </c>
      <c r="H77" s="631">
        <f t="shared" si="54"/>
        <v>0</v>
      </c>
      <c r="I77" s="631">
        <f t="shared" si="54"/>
        <v>0</v>
      </c>
      <c r="J77" s="631">
        <f t="shared" si="54"/>
        <v>0</v>
      </c>
      <c r="K77" s="501">
        <f t="shared" si="54"/>
        <v>0</v>
      </c>
      <c r="L77" s="501">
        <f t="shared" si="54"/>
        <v>0</v>
      </c>
      <c r="M77" s="678">
        <f t="shared" si="54"/>
        <v>0</v>
      </c>
    </row>
    <row r="78" spans="1:13" ht="18" customHeight="1">
      <c r="A78" s="217"/>
      <c r="B78" s="214"/>
      <c r="C78" s="111" t="s">
        <v>859</v>
      </c>
      <c r="D78" s="290" t="s">
        <v>860</v>
      </c>
      <c r="E78" s="630">
        <f t="shared" si="2"/>
        <v>0</v>
      </c>
      <c r="F78" s="631">
        <f aca="true" t="shared" si="55" ref="F78:M78">F236+F382</f>
        <v>0</v>
      </c>
      <c r="G78" s="631">
        <f t="shared" si="55"/>
        <v>0</v>
      </c>
      <c r="H78" s="631">
        <f t="shared" si="55"/>
        <v>0</v>
      </c>
      <c r="I78" s="631">
        <f t="shared" si="55"/>
        <v>0</v>
      </c>
      <c r="J78" s="631">
        <f t="shared" si="55"/>
        <v>0</v>
      </c>
      <c r="K78" s="501">
        <f t="shared" si="55"/>
        <v>0</v>
      </c>
      <c r="L78" s="501">
        <f t="shared" si="55"/>
        <v>0</v>
      </c>
      <c r="M78" s="678">
        <f t="shared" si="55"/>
        <v>0</v>
      </c>
    </row>
    <row r="79" spans="1:13" ht="18" customHeight="1">
      <c r="A79" s="217"/>
      <c r="B79" s="214"/>
      <c r="C79" s="111" t="s">
        <v>861</v>
      </c>
      <c r="D79" s="290" t="s">
        <v>862</v>
      </c>
      <c r="E79" s="630">
        <f aca="true" t="shared" si="56" ref="E79:E143">G79+H79+I79+J79</f>
        <v>0</v>
      </c>
      <c r="F79" s="631">
        <f aca="true" t="shared" si="57" ref="F79:M79">F237+F383</f>
        <v>0</v>
      </c>
      <c r="G79" s="631">
        <f t="shared" si="57"/>
        <v>0</v>
      </c>
      <c r="H79" s="631">
        <f t="shared" si="57"/>
        <v>0</v>
      </c>
      <c r="I79" s="631">
        <f t="shared" si="57"/>
        <v>0</v>
      </c>
      <c r="J79" s="631">
        <f t="shared" si="57"/>
        <v>0</v>
      </c>
      <c r="K79" s="501">
        <f t="shared" si="57"/>
        <v>0</v>
      </c>
      <c r="L79" s="501">
        <f t="shared" si="57"/>
        <v>0</v>
      </c>
      <c r="M79" s="678">
        <f t="shared" si="57"/>
        <v>0</v>
      </c>
    </row>
    <row r="80" spans="1:13" ht="18" customHeight="1">
      <c r="A80" s="217"/>
      <c r="B80" s="214"/>
      <c r="C80" s="111" t="s">
        <v>863</v>
      </c>
      <c r="D80" s="290" t="s">
        <v>864</v>
      </c>
      <c r="E80" s="630">
        <f t="shared" si="56"/>
        <v>0</v>
      </c>
      <c r="F80" s="631">
        <f aca="true" t="shared" si="58" ref="F80:M80">F238+F384</f>
        <v>0</v>
      </c>
      <c r="G80" s="631">
        <f t="shared" si="58"/>
        <v>0</v>
      </c>
      <c r="H80" s="631">
        <f t="shared" si="58"/>
        <v>0</v>
      </c>
      <c r="I80" s="631">
        <f t="shared" si="58"/>
        <v>0</v>
      </c>
      <c r="J80" s="631">
        <f t="shared" si="58"/>
        <v>0</v>
      </c>
      <c r="K80" s="501">
        <f t="shared" si="58"/>
        <v>0</v>
      </c>
      <c r="L80" s="501">
        <f t="shared" si="58"/>
        <v>0</v>
      </c>
      <c r="M80" s="678">
        <f t="shared" si="58"/>
        <v>0</v>
      </c>
    </row>
    <row r="81" spans="1:13" ht="18.75">
      <c r="A81" s="217"/>
      <c r="B81" s="214"/>
      <c r="C81" s="215" t="s">
        <v>865</v>
      </c>
      <c r="D81" s="290" t="s">
        <v>866</v>
      </c>
      <c r="E81" s="630">
        <f t="shared" si="56"/>
        <v>0</v>
      </c>
      <c r="F81" s="631">
        <f aca="true" t="shared" si="59" ref="F81:M81">F239+F385</f>
        <v>0</v>
      </c>
      <c r="G81" s="631">
        <f t="shared" si="59"/>
        <v>0</v>
      </c>
      <c r="H81" s="631">
        <f t="shared" si="59"/>
        <v>0</v>
      </c>
      <c r="I81" s="631">
        <f t="shared" si="59"/>
        <v>0</v>
      </c>
      <c r="J81" s="631">
        <f t="shared" si="59"/>
        <v>0</v>
      </c>
      <c r="K81" s="501">
        <f t="shared" si="59"/>
        <v>0</v>
      </c>
      <c r="L81" s="501">
        <f t="shared" si="59"/>
        <v>0</v>
      </c>
      <c r="M81" s="678">
        <f t="shared" si="59"/>
        <v>0</v>
      </c>
    </row>
    <row r="82" spans="1:13" ht="18.75">
      <c r="A82" s="217"/>
      <c r="B82" s="214" t="s">
        <v>867</v>
      </c>
      <c r="C82" s="215"/>
      <c r="D82" s="107" t="s">
        <v>868</v>
      </c>
      <c r="E82" s="630">
        <f t="shared" si="56"/>
        <v>122407</v>
      </c>
      <c r="F82" s="631">
        <f>SUM(F83:F85)</f>
        <v>0</v>
      </c>
      <c r="G82" s="631">
        <f aca="true" t="shared" si="60" ref="G82:M82">SUM(G83:G85)</f>
        <v>31739</v>
      </c>
      <c r="H82" s="631">
        <f t="shared" si="60"/>
        <v>32408</v>
      </c>
      <c r="I82" s="631">
        <f t="shared" si="60"/>
        <v>31453</v>
      </c>
      <c r="J82" s="631">
        <f t="shared" si="60"/>
        <v>26807</v>
      </c>
      <c r="K82" s="501">
        <f t="shared" si="60"/>
        <v>128894.571</v>
      </c>
      <c r="L82" s="501">
        <f t="shared" si="60"/>
        <v>128527.35</v>
      </c>
      <c r="M82" s="678">
        <f t="shared" si="60"/>
        <v>127915.315</v>
      </c>
    </row>
    <row r="83" spans="1:13" ht="18" customHeight="1">
      <c r="A83" s="217"/>
      <c r="B83" s="214"/>
      <c r="C83" s="215" t="s">
        <v>869</v>
      </c>
      <c r="D83" s="290" t="s">
        <v>870</v>
      </c>
      <c r="E83" s="630">
        <f t="shared" si="56"/>
        <v>0</v>
      </c>
      <c r="F83" s="631">
        <f aca="true" t="shared" si="61" ref="F83:M83">F241+F387</f>
        <v>0</v>
      </c>
      <c r="G83" s="631">
        <f t="shared" si="61"/>
        <v>0</v>
      </c>
      <c r="H83" s="631">
        <f t="shared" si="61"/>
        <v>0</v>
      </c>
      <c r="I83" s="631">
        <f t="shared" si="61"/>
        <v>0</v>
      </c>
      <c r="J83" s="631">
        <f t="shared" si="61"/>
        <v>0</v>
      </c>
      <c r="K83" s="501">
        <f t="shared" si="61"/>
        <v>0</v>
      </c>
      <c r="L83" s="501">
        <f t="shared" si="61"/>
        <v>0</v>
      </c>
      <c r="M83" s="678">
        <f t="shared" si="61"/>
        <v>0</v>
      </c>
    </row>
    <row r="84" spans="1:13" ht="18" customHeight="1">
      <c r="A84" s="217"/>
      <c r="B84" s="214"/>
      <c r="C84" s="215" t="s">
        <v>871</v>
      </c>
      <c r="D84" s="290" t="s">
        <v>872</v>
      </c>
      <c r="E84" s="630">
        <f t="shared" si="56"/>
        <v>0</v>
      </c>
      <c r="F84" s="631">
        <f aca="true" t="shared" si="62" ref="F84:M84">F242+F388</f>
        <v>0</v>
      </c>
      <c r="G84" s="631">
        <f t="shared" si="62"/>
        <v>0</v>
      </c>
      <c r="H84" s="631">
        <f t="shared" si="62"/>
        <v>0</v>
      </c>
      <c r="I84" s="631">
        <f t="shared" si="62"/>
        <v>0</v>
      </c>
      <c r="J84" s="631">
        <f t="shared" si="62"/>
        <v>0</v>
      </c>
      <c r="K84" s="501">
        <f t="shared" si="62"/>
        <v>0</v>
      </c>
      <c r="L84" s="501">
        <f t="shared" si="62"/>
        <v>0</v>
      </c>
      <c r="M84" s="678">
        <f t="shared" si="62"/>
        <v>0</v>
      </c>
    </row>
    <row r="85" spans="1:13" ht="26.25" customHeight="1">
      <c r="A85" s="217"/>
      <c r="B85" s="214"/>
      <c r="C85" s="111" t="s">
        <v>873</v>
      </c>
      <c r="D85" s="290" t="s">
        <v>874</v>
      </c>
      <c r="E85" s="630">
        <f t="shared" si="56"/>
        <v>122407</v>
      </c>
      <c r="F85" s="631">
        <f aca="true" t="shared" si="63" ref="F85:M85">F243+F389</f>
        <v>0</v>
      </c>
      <c r="G85" s="631">
        <f t="shared" si="63"/>
        <v>31739</v>
      </c>
      <c r="H85" s="631">
        <f t="shared" si="63"/>
        <v>32408</v>
      </c>
      <c r="I85" s="631">
        <f t="shared" si="63"/>
        <v>31453</v>
      </c>
      <c r="J85" s="631">
        <f t="shared" si="63"/>
        <v>26807</v>
      </c>
      <c r="K85" s="501">
        <f t="shared" si="63"/>
        <v>128894.571</v>
      </c>
      <c r="L85" s="501">
        <f t="shared" si="63"/>
        <v>128527.35</v>
      </c>
      <c r="M85" s="678">
        <f t="shared" si="63"/>
        <v>127915.315</v>
      </c>
    </row>
    <row r="86" spans="1:13" ht="18" customHeight="1">
      <c r="A86" s="217"/>
      <c r="B86" s="214" t="s">
        <v>875</v>
      </c>
      <c r="C86" s="314"/>
      <c r="D86" s="107" t="s">
        <v>876</v>
      </c>
      <c r="E86" s="630">
        <f t="shared" si="56"/>
        <v>2000</v>
      </c>
      <c r="F86" s="631">
        <f aca="true" t="shared" si="64" ref="F86:M86">F244+F390</f>
        <v>0</v>
      </c>
      <c r="G86" s="631">
        <f t="shared" si="64"/>
        <v>1000</v>
      </c>
      <c r="H86" s="631">
        <f t="shared" si="64"/>
        <v>1000</v>
      </c>
      <c r="I86" s="631">
        <f t="shared" si="64"/>
        <v>0</v>
      </c>
      <c r="J86" s="631">
        <f t="shared" si="64"/>
        <v>0</v>
      </c>
      <c r="K86" s="501">
        <f t="shared" si="64"/>
        <v>2106</v>
      </c>
      <c r="L86" s="501">
        <f t="shared" si="64"/>
        <v>2100</v>
      </c>
      <c r="M86" s="678">
        <f t="shared" si="64"/>
        <v>2090</v>
      </c>
    </row>
    <row r="87" spans="1:13" ht="24" customHeight="1">
      <c r="A87" s="217"/>
      <c r="B87" s="214" t="s">
        <v>877</v>
      </c>
      <c r="C87" s="314"/>
      <c r="D87" s="107" t="s">
        <v>878</v>
      </c>
      <c r="E87" s="630">
        <f t="shared" si="56"/>
        <v>3850</v>
      </c>
      <c r="F87" s="631">
        <f aca="true" t="shared" si="65" ref="F87:M87">F245+F391</f>
        <v>0</v>
      </c>
      <c r="G87" s="631">
        <f t="shared" si="65"/>
        <v>1169</v>
      </c>
      <c r="H87" s="631">
        <f t="shared" si="65"/>
        <v>898</v>
      </c>
      <c r="I87" s="631">
        <f t="shared" si="65"/>
        <v>842</v>
      </c>
      <c r="J87" s="631">
        <f t="shared" si="65"/>
        <v>941</v>
      </c>
      <c r="K87" s="501">
        <f t="shared" si="65"/>
        <v>4054.05</v>
      </c>
      <c r="L87" s="501">
        <f t="shared" si="65"/>
        <v>4042.5</v>
      </c>
      <c r="M87" s="678">
        <f t="shared" si="65"/>
        <v>4023.25</v>
      </c>
    </row>
    <row r="88" spans="1:13" ht="42" customHeight="1">
      <c r="A88" s="719" t="s">
        <v>879</v>
      </c>
      <c r="B88" s="720"/>
      <c r="C88" s="720"/>
      <c r="D88" s="103" t="s">
        <v>880</v>
      </c>
      <c r="E88" s="630">
        <f t="shared" si="56"/>
        <v>281437</v>
      </c>
      <c r="F88" s="631">
        <f>F90+F91+F93+F94+F95+F96+F97+F100</f>
        <v>0</v>
      </c>
      <c r="G88" s="631">
        <f aca="true" t="shared" si="66" ref="G88:M88">G90+G91+G93+G94+G95+G96+G97+G100</f>
        <v>94587</v>
      </c>
      <c r="H88" s="631">
        <f t="shared" si="66"/>
        <v>80176</v>
      </c>
      <c r="I88" s="631">
        <f t="shared" si="66"/>
        <v>62524</v>
      </c>
      <c r="J88" s="631">
        <f t="shared" si="66"/>
        <v>44150</v>
      </c>
      <c r="K88" s="501">
        <f t="shared" si="66"/>
        <v>296353.161</v>
      </c>
      <c r="L88" s="501">
        <f t="shared" si="66"/>
        <v>295508.85</v>
      </c>
      <c r="M88" s="678">
        <f t="shared" si="66"/>
        <v>294101.665</v>
      </c>
    </row>
    <row r="89" spans="1:13" ht="18" customHeight="1">
      <c r="A89" s="300" t="s">
        <v>750</v>
      </c>
      <c r="B89" s="315"/>
      <c r="C89" s="302"/>
      <c r="D89" s="107"/>
      <c r="E89" s="630"/>
      <c r="F89" s="631"/>
      <c r="G89" s="632"/>
      <c r="H89" s="632"/>
      <c r="I89" s="633"/>
      <c r="J89" s="632"/>
      <c r="K89" s="101"/>
      <c r="L89" s="463"/>
      <c r="M89" s="679"/>
    </row>
    <row r="90" spans="1:13" ht="18" customHeight="1">
      <c r="A90" s="213"/>
      <c r="B90" s="214" t="s">
        <v>881</v>
      </c>
      <c r="C90" s="279"/>
      <c r="D90" s="107" t="s">
        <v>882</v>
      </c>
      <c r="E90" s="630">
        <f t="shared" si="56"/>
        <v>11936</v>
      </c>
      <c r="F90" s="631">
        <f aca="true" t="shared" si="67" ref="F90:M90">F248+F394</f>
        <v>0</v>
      </c>
      <c r="G90" s="631">
        <f t="shared" si="67"/>
        <v>5317</v>
      </c>
      <c r="H90" s="631">
        <f t="shared" si="67"/>
        <v>3091</v>
      </c>
      <c r="I90" s="631">
        <f t="shared" si="67"/>
        <v>2206</v>
      </c>
      <c r="J90" s="631">
        <f t="shared" si="67"/>
        <v>1322</v>
      </c>
      <c r="K90" s="501">
        <f t="shared" si="67"/>
        <v>12568.608</v>
      </c>
      <c r="L90" s="501">
        <f t="shared" si="67"/>
        <v>12532.8</v>
      </c>
      <c r="M90" s="678">
        <f t="shared" si="67"/>
        <v>12473.119999999999</v>
      </c>
    </row>
    <row r="91" spans="1:13" ht="18.75">
      <c r="A91" s="213"/>
      <c r="B91" s="274" t="s">
        <v>883</v>
      </c>
      <c r="C91" s="279"/>
      <c r="D91" s="107" t="s">
        <v>884</v>
      </c>
      <c r="E91" s="630">
        <f t="shared" si="56"/>
        <v>102099</v>
      </c>
      <c r="F91" s="631">
        <f>F92</f>
        <v>0</v>
      </c>
      <c r="G91" s="631">
        <f aca="true" t="shared" si="68" ref="G91:M91">G92</f>
        <v>29380</v>
      </c>
      <c r="H91" s="631">
        <f t="shared" si="68"/>
        <v>27150</v>
      </c>
      <c r="I91" s="631">
        <f t="shared" si="68"/>
        <v>26079</v>
      </c>
      <c r="J91" s="631">
        <f t="shared" si="68"/>
        <v>19490</v>
      </c>
      <c r="K91" s="501">
        <f t="shared" si="68"/>
        <v>107510.247</v>
      </c>
      <c r="L91" s="501">
        <f t="shared" si="68"/>
        <v>107203.95</v>
      </c>
      <c r="M91" s="678">
        <f t="shared" si="68"/>
        <v>106693.455</v>
      </c>
    </row>
    <row r="92" spans="1:13" ht="18.75">
      <c r="A92" s="213"/>
      <c r="B92" s="274"/>
      <c r="C92" s="279" t="s">
        <v>885</v>
      </c>
      <c r="D92" s="107" t="s">
        <v>886</v>
      </c>
      <c r="E92" s="630">
        <f t="shared" si="56"/>
        <v>102099</v>
      </c>
      <c r="F92" s="631">
        <f aca="true" t="shared" si="69" ref="F92:M92">F250+F396</f>
        <v>0</v>
      </c>
      <c r="G92" s="631">
        <f t="shared" si="69"/>
        <v>29380</v>
      </c>
      <c r="H92" s="631">
        <f t="shared" si="69"/>
        <v>27150</v>
      </c>
      <c r="I92" s="631">
        <f t="shared" si="69"/>
        <v>26079</v>
      </c>
      <c r="J92" s="631">
        <f t="shared" si="69"/>
        <v>19490</v>
      </c>
      <c r="K92" s="501">
        <f t="shared" si="69"/>
        <v>107510.247</v>
      </c>
      <c r="L92" s="501">
        <f t="shared" si="69"/>
        <v>107203.95</v>
      </c>
      <c r="M92" s="678">
        <f t="shared" si="69"/>
        <v>106693.455</v>
      </c>
    </row>
    <row r="93" spans="1:13" ht="18.75">
      <c r="A93" s="213"/>
      <c r="B93" s="274" t="s">
        <v>887</v>
      </c>
      <c r="C93" s="215"/>
      <c r="D93" s="107" t="s">
        <v>888</v>
      </c>
      <c r="E93" s="630">
        <f t="shared" si="56"/>
        <v>31730</v>
      </c>
      <c r="F93" s="631">
        <f aca="true" t="shared" si="70" ref="F93:M93">F251+F397</f>
        <v>0</v>
      </c>
      <c r="G93" s="631">
        <f t="shared" si="70"/>
        <v>11207</v>
      </c>
      <c r="H93" s="631">
        <f t="shared" si="70"/>
        <v>8409</v>
      </c>
      <c r="I93" s="631">
        <f t="shared" si="70"/>
        <v>7079</v>
      </c>
      <c r="J93" s="631">
        <f t="shared" si="70"/>
        <v>5035</v>
      </c>
      <c r="K93" s="501">
        <f t="shared" si="70"/>
        <v>33411.69</v>
      </c>
      <c r="L93" s="501">
        <f t="shared" si="70"/>
        <v>33316.5</v>
      </c>
      <c r="M93" s="678">
        <f t="shared" si="70"/>
        <v>33157.85</v>
      </c>
    </row>
    <row r="94" spans="1:13" ht="18.75">
      <c r="A94" s="217"/>
      <c r="B94" s="274" t="s">
        <v>889</v>
      </c>
      <c r="C94" s="215"/>
      <c r="D94" s="107" t="s">
        <v>890</v>
      </c>
      <c r="E94" s="630">
        <f t="shared" si="56"/>
        <v>0</v>
      </c>
      <c r="F94" s="631">
        <f aca="true" t="shared" si="71" ref="F94:M94">F252+F398</f>
        <v>0</v>
      </c>
      <c r="G94" s="631">
        <f t="shared" si="71"/>
        <v>0</v>
      </c>
      <c r="H94" s="631">
        <f t="shared" si="71"/>
        <v>0</v>
      </c>
      <c r="I94" s="631">
        <f t="shared" si="71"/>
        <v>0</v>
      </c>
      <c r="J94" s="631">
        <f t="shared" si="71"/>
        <v>0</v>
      </c>
      <c r="K94" s="501">
        <f t="shared" si="71"/>
        <v>0</v>
      </c>
      <c r="L94" s="501">
        <f t="shared" si="71"/>
        <v>0</v>
      </c>
      <c r="M94" s="678">
        <f t="shared" si="71"/>
        <v>0</v>
      </c>
    </row>
    <row r="95" spans="1:13" ht="18.75">
      <c r="A95" s="217"/>
      <c r="B95" s="826" t="s">
        <v>1733</v>
      </c>
      <c r="C95" s="827"/>
      <c r="D95" s="107" t="s">
        <v>1732</v>
      </c>
      <c r="E95" s="630">
        <f t="shared" si="56"/>
        <v>35640</v>
      </c>
      <c r="F95" s="631">
        <f>F253+F399</f>
        <v>0</v>
      </c>
      <c r="G95" s="631">
        <f aca="true" t="shared" si="72" ref="G95:M95">G253+G399</f>
        <v>14028</v>
      </c>
      <c r="H95" s="631">
        <f t="shared" si="72"/>
        <v>11359</v>
      </c>
      <c r="I95" s="631">
        <f t="shared" si="72"/>
        <v>5515</v>
      </c>
      <c r="J95" s="631">
        <f t="shared" si="72"/>
        <v>4738</v>
      </c>
      <c r="K95" s="501">
        <f t="shared" si="72"/>
        <v>37528.92</v>
      </c>
      <c r="L95" s="501">
        <f t="shared" si="72"/>
        <v>37422</v>
      </c>
      <c r="M95" s="678">
        <f t="shared" si="72"/>
        <v>37243.8</v>
      </c>
    </row>
    <row r="96" spans="1:13" ht="18.75">
      <c r="A96" s="217"/>
      <c r="B96" s="274" t="s">
        <v>891</v>
      </c>
      <c r="C96" s="274"/>
      <c r="D96" s="107" t="s">
        <v>892</v>
      </c>
      <c r="E96" s="630">
        <f t="shared" si="56"/>
        <v>11350</v>
      </c>
      <c r="F96" s="631">
        <f aca="true" t="shared" si="73" ref="F96:M96">F254+F400</f>
        <v>0</v>
      </c>
      <c r="G96" s="631">
        <f t="shared" si="73"/>
        <v>2702</v>
      </c>
      <c r="H96" s="631">
        <f t="shared" si="73"/>
        <v>2966</v>
      </c>
      <c r="I96" s="631">
        <f t="shared" si="73"/>
        <v>2844</v>
      </c>
      <c r="J96" s="631">
        <f t="shared" si="73"/>
        <v>2838</v>
      </c>
      <c r="K96" s="501">
        <f t="shared" si="73"/>
        <v>11951.55</v>
      </c>
      <c r="L96" s="501">
        <f t="shared" si="73"/>
        <v>11917.5</v>
      </c>
      <c r="M96" s="678">
        <f t="shared" si="73"/>
        <v>11860.75</v>
      </c>
    </row>
    <row r="97" spans="1:13" ht="18.75">
      <c r="A97" s="217"/>
      <c r="B97" s="274" t="s">
        <v>893</v>
      </c>
      <c r="C97" s="215"/>
      <c r="D97" s="107" t="s">
        <v>894</v>
      </c>
      <c r="E97" s="630">
        <f t="shared" si="56"/>
        <v>6700</v>
      </c>
      <c r="F97" s="631">
        <f>F98+F99</f>
        <v>0</v>
      </c>
      <c r="G97" s="631">
        <f aca="true" t="shared" si="74" ref="G97:M97">G98+G99</f>
        <v>2000</v>
      </c>
      <c r="H97" s="631">
        <f t="shared" si="74"/>
        <v>2000</v>
      </c>
      <c r="I97" s="631">
        <f t="shared" si="74"/>
        <v>1700</v>
      </c>
      <c r="J97" s="631">
        <f t="shared" si="74"/>
        <v>1000</v>
      </c>
      <c r="K97" s="501">
        <f t="shared" si="74"/>
        <v>7055.1</v>
      </c>
      <c r="L97" s="501">
        <f t="shared" si="74"/>
        <v>7035</v>
      </c>
      <c r="M97" s="678">
        <f t="shared" si="74"/>
        <v>7001.5</v>
      </c>
    </row>
    <row r="98" spans="1:13" ht="18.75">
      <c r="A98" s="217"/>
      <c r="B98" s="274"/>
      <c r="C98" s="279" t="s">
        <v>895</v>
      </c>
      <c r="D98" s="107" t="s">
        <v>896</v>
      </c>
      <c r="E98" s="630">
        <f t="shared" si="56"/>
        <v>6700</v>
      </c>
      <c r="F98" s="631">
        <f aca="true" t="shared" si="75" ref="F98:M99">F256+F402</f>
        <v>0</v>
      </c>
      <c r="G98" s="631">
        <f t="shared" si="75"/>
        <v>2000</v>
      </c>
      <c r="H98" s="631">
        <f t="shared" si="75"/>
        <v>2000</v>
      </c>
      <c r="I98" s="631">
        <f t="shared" si="75"/>
        <v>1700</v>
      </c>
      <c r="J98" s="631">
        <f t="shared" si="75"/>
        <v>1000</v>
      </c>
      <c r="K98" s="501">
        <f t="shared" si="75"/>
        <v>7055.1</v>
      </c>
      <c r="L98" s="501">
        <f t="shared" si="75"/>
        <v>7035</v>
      </c>
      <c r="M98" s="678">
        <f t="shared" si="75"/>
        <v>7001.5</v>
      </c>
    </row>
    <row r="99" spans="1:13" ht="18.75">
      <c r="A99" s="217"/>
      <c r="B99" s="274"/>
      <c r="C99" s="279" t="s">
        <v>897</v>
      </c>
      <c r="D99" s="107" t="s">
        <v>898</v>
      </c>
      <c r="E99" s="630">
        <f t="shared" si="56"/>
        <v>0</v>
      </c>
      <c r="F99" s="631">
        <f t="shared" si="75"/>
        <v>0</v>
      </c>
      <c r="G99" s="631">
        <f t="shared" si="75"/>
        <v>0</v>
      </c>
      <c r="H99" s="631">
        <f t="shared" si="75"/>
        <v>0</v>
      </c>
      <c r="I99" s="631">
        <f t="shared" si="75"/>
        <v>0</v>
      </c>
      <c r="J99" s="631">
        <f t="shared" si="75"/>
        <v>0</v>
      </c>
      <c r="K99" s="501">
        <f t="shared" si="75"/>
        <v>0</v>
      </c>
      <c r="L99" s="501">
        <f t="shared" si="75"/>
        <v>0</v>
      </c>
      <c r="M99" s="678">
        <f t="shared" si="75"/>
        <v>0</v>
      </c>
    </row>
    <row r="100" spans="1:13" ht="26.25" customHeight="1">
      <c r="A100" s="213"/>
      <c r="B100" s="753" t="s">
        <v>899</v>
      </c>
      <c r="C100" s="753"/>
      <c r="D100" s="107" t="s">
        <v>900</v>
      </c>
      <c r="E100" s="630">
        <f t="shared" si="56"/>
        <v>81982</v>
      </c>
      <c r="F100" s="631">
        <f>F101</f>
        <v>0</v>
      </c>
      <c r="G100" s="631">
        <f aca="true" t="shared" si="76" ref="G100:M100">G101</f>
        <v>29953</v>
      </c>
      <c r="H100" s="631">
        <f t="shared" si="76"/>
        <v>25201</v>
      </c>
      <c r="I100" s="631">
        <f t="shared" si="76"/>
        <v>17101</v>
      </c>
      <c r="J100" s="631">
        <f t="shared" si="76"/>
        <v>9727</v>
      </c>
      <c r="K100" s="501">
        <f t="shared" si="76"/>
        <v>86327.046</v>
      </c>
      <c r="L100" s="501">
        <f t="shared" si="76"/>
        <v>86081.09999999999</v>
      </c>
      <c r="M100" s="678">
        <f t="shared" si="76"/>
        <v>85671.19</v>
      </c>
    </row>
    <row r="101" spans="1:13" ht="18" customHeight="1">
      <c r="A101" s="213"/>
      <c r="B101" s="214"/>
      <c r="C101" s="215" t="s">
        <v>901</v>
      </c>
      <c r="D101" s="107" t="s">
        <v>902</v>
      </c>
      <c r="E101" s="630">
        <f t="shared" si="56"/>
        <v>81982</v>
      </c>
      <c r="F101" s="631">
        <f aca="true" t="shared" si="77" ref="F101:M101">F259+F405</f>
        <v>0</v>
      </c>
      <c r="G101" s="631">
        <f t="shared" si="77"/>
        <v>29953</v>
      </c>
      <c r="H101" s="631">
        <f t="shared" si="77"/>
        <v>25201</v>
      </c>
      <c r="I101" s="631">
        <f t="shared" si="77"/>
        <v>17101</v>
      </c>
      <c r="J101" s="631">
        <f t="shared" si="77"/>
        <v>9727</v>
      </c>
      <c r="K101" s="501">
        <f t="shared" si="77"/>
        <v>86327.046</v>
      </c>
      <c r="L101" s="501">
        <f t="shared" si="77"/>
        <v>86081.09999999999</v>
      </c>
      <c r="M101" s="678">
        <f t="shared" si="77"/>
        <v>85671.19</v>
      </c>
    </row>
    <row r="102" spans="1:13" ht="38.25" customHeight="1">
      <c r="A102" s="719" t="s">
        <v>903</v>
      </c>
      <c r="B102" s="720"/>
      <c r="C102" s="720"/>
      <c r="D102" s="103"/>
      <c r="E102" s="630"/>
      <c r="F102" s="631"/>
      <c r="G102" s="632"/>
      <c r="H102" s="632"/>
      <c r="I102" s="633"/>
      <c r="J102" s="632"/>
      <c r="K102" s="101"/>
      <c r="L102" s="463"/>
      <c r="M102" s="679"/>
    </row>
    <row r="103" spans="1:13" ht="26.25" customHeight="1">
      <c r="A103" s="719" t="s">
        <v>904</v>
      </c>
      <c r="B103" s="720"/>
      <c r="C103" s="720"/>
      <c r="D103" s="103" t="s">
        <v>905</v>
      </c>
      <c r="E103" s="630">
        <f t="shared" si="56"/>
        <v>189866</v>
      </c>
      <c r="F103" s="631">
        <f>F105+F108+F111+F112+F113</f>
        <v>0</v>
      </c>
      <c r="G103" s="631">
        <f aca="true" t="shared" si="78" ref="G103:M103">G105+G108+G111+G112+G113</f>
        <v>18492</v>
      </c>
      <c r="H103" s="631">
        <f t="shared" si="78"/>
        <v>77051</v>
      </c>
      <c r="I103" s="631">
        <f t="shared" si="78"/>
        <v>48631</v>
      </c>
      <c r="J103" s="631">
        <f t="shared" si="78"/>
        <v>45692</v>
      </c>
      <c r="K103" s="501">
        <f t="shared" si="78"/>
        <v>199930.163</v>
      </c>
      <c r="L103" s="501">
        <f t="shared" si="78"/>
        <v>200585.55</v>
      </c>
      <c r="M103" s="678">
        <f t="shared" si="78"/>
        <v>200841.195</v>
      </c>
    </row>
    <row r="104" spans="1:13" ht="18" customHeight="1">
      <c r="A104" s="300" t="s">
        <v>750</v>
      </c>
      <c r="B104" s="315"/>
      <c r="C104" s="302"/>
      <c r="D104" s="107"/>
      <c r="E104" s="630"/>
      <c r="F104" s="631"/>
      <c r="G104" s="632"/>
      <c r="H104" s="632"/>
      <c r="I104" s="633"/>
      <c r="J104" s="632"/>
      <c r="K104" s="101"/>
      <c r="L104" s="463"/>
      <c r="M104" s="679"/>
    </row>
    <row r="105" spans="1:13" ht="18.75">
      <c r="A105" s="217"/>
      <c r="B105" s="214" t="s">
        <v>906</v>
      </c>
      <c r="C105" s="314"/>
      <c r="D105" s="107" t="s">
        <v>907</v>
      </c>
      <c r="E105" s="630">
        <f t="shared" si="56"/>
        <v>79745</v>
      </c>
      <c r="F105" s="631">
        <f>SUM(F106:F107)</f>
        <v>0</v>
      </c>
      <c r="G105" s="631">
        <f aca="true" t="shared" si="79" ref="G105:M105">SUM(G106:G107)</f>
        <v>5715</v>
      </c>
      <c r="H105" s="631">
        <f t="shared" si="79"/>
        <v>31000</v>
      </c>
      <c r="I105" s="631">
        <f t="shared" si="79"/>
        <v>26000</v>
      </c>
      <c r="J105" s="631">
        <f t="shared" si="79"/>
        <v>17030</v>
      </c>
      <c r="K105" s="501">
        <f t="shared" si="79"/>
        <v>83971.485</v>
      </c>
      <c r="L105" s="501">
        <f t="shared" si="79"/>
        <v>83732.25</v>
      </c>
      <c r="M105" s="678">
        <f t="shared" si="79"/>
        <v>83333.525</v>
      </c>
    </row>
    <row r="106" spans="1:13" ht="18.75">
      <c r="A106" s="217"/>
      <c r="B106" s="214"/>
      <c r="C106" s="215" t="s">
        <v>908</v>
      </c>
      <c r="D106" s="107" t="s">
        <v>909</v>
      </c>
      <c r="E106" s="630">
        <f t="shared" si="56"/>
        <v>26000</v>
      </c>
      <c r="F106" s="631">
        <f aca="true" t="shared" si="80" ref="F106:M107">F264+F410</f>
        <v>0</v>
      </c>
      <c r="G106" s="631">
        <f t="shared" si="80"/>
        <v>4000</v>
      </c>
      <c r="H106" s="631">
        <f t="shared" si="80"/>
        <v>10000</v>
      </c>
      <c r="I106" s="631">
        <f t="shared" si="80"/>
        <v>8000</v>
      </c>
      <c r="J106" s="631">
        <f t="shared" si="80"/>
        <v>4000</v>
      </c>
      <c r="K106" s="501">
        <f t="shared" si="80"/>
        <v>27378</v>
      </c>
      <c r="L106" s="501">
        <f t="shared" si="80"/>
        <v>27300</v>
      </c>
      <c r="M106" s="678">
        <f t="shared" si="80"/>
        <v>27170</v>
      </c>
    </row>
    <row r="107" spans="1:13" ht="18.75">
      <c r="A107" s="217"/>
      <c r="B107" s="214"/>
      <c r="C107" s="106" t="s">
        <v>910</v>
      </c>
      <c r="D107" s="107" t="s">
        <v>911</v>
      </c>
      <c r="E107" s="630">
        <f t="shared" si="56"/>
        <v>53745</v>
      </c>
      <c r="F107" s="631">
        <f t="shared" si="80"/>
        <v>0</v>
      </c>
      <c r="G107" s="631">
        <f t="shared" si="80"/>
        <v>1715</v>
      </c>
      <c r="H107" s="631">
        <f t="shared" si="80"/>
        <v>21000</v>
      </c>
      <c r="I107" s="631">
        <f t="shared" si="80"/>
        <v>18000</v>
      </c>
      <c r="J107" s="631">
        <f t="shared" si="80"/>
        <v>13030</v>
      </c>
      <c r="K107" s="501">
        <f t="shared" si="80"/>
        <v>56593.485</v>
      </c>
      <c r="L107" s="501">
        <f t="shared" si="80"/>
        <v>56432.25</v>
      </c>
      <c r="M107" s="678">
        <f t="shared" si="80"/>
        <v>56163.525</v>
      </c>
    </row>
    <row r="108" spans="1:13" ht="30" customHeight="1">
      <c r="A108" s="217"/>
      <c r="B108" s="753" t="s">
        <v>912</v>
      </c>
      <c r="C108" s="753"/>
      <c r="D108" s="107" t="s">
        <v>913</v>
      </c>
      <c r="E108" s="630">
        <f t="shared" si="56"/>
        <v>5530</v>
      </c>
      <c r="F108" s="631">
        <f>SUM(F109:F110)</f>
        <v>0</v>
      </c>
      <c r="G108" s="631">
        <f aca="true" t="shared" si="81" ref="G108:M108">SUM(G109:G110)</f>
        <v>317</v>
      </c>
      <c r="H108" s="631">
        <f t="shared" si="81"/>
        <v>2795</v>
      </c>
      <c r="I108" s="631">
        <f t="shared" si="81"/>
        <v>1830</v>
      </c>
      <c r="J108" s="631">
        <f t="shared" si="81"/>
        <v>588</v>
      </c>
      <c r="K108" s="501">
        <f t="shared" si="81"/>
        <v>5823.09</v>
      </c>
      <c r="L108" s="501">
        <f t="shared" si="81"/>
        <v>5806.5</v>
      </c>
      <c r="M108" s="678">
        <f t="shared" si="81"/>
        <v>5778.85</v>
      </c>
    </row>
    <row r="109" spans="1:13" ht="18" customHeight="1">
      <c r="A109" s="217"/>
      <c r="B109" s="274"/>
      <c r="C109" s="279" t="s">
        <v>914</v>
      </c>
      <c r="D109" s="107" t="s">
        <v>915</v>
      </c>
      <c r="E109" s="630">
        <f t="shared" si="56"/>
        <v>5530</v>
      </c>
      <c r="F109" s="631">
        <f aca="true" t="shared" si="82" ref="F109:M113">F267+F413</f>
        <v>0</v>
      </c>
      <c r="G109" s="631">
        <f t="shared" si="82"/>
        <v>317</v>
      </c>
      <c r="H109" s="631">
        <f t="shared" si="82"/>
        <v>2795</v>
      </c>
      <c r="I109" s="631">
        <f t="shared" si="82"/>
        <v>1830</v>
      </c>
      <c r="J109" s="631">
        <f t="shared" si="82"/>
        <v>588</v>
      </c>
      <c r="K109" s="501">
        <f t="shared" si="82"/>
        <v>5823.09</v>
      </c>
      <c r="L109" s="501">
        <f t="shared" si="82"/>
        <v>5806.5</v>
      </c>
      <c r="M109" s="678">
        <f t="shared" si="82"/>
        <v>5778.85</v>
      </c>
    </row>
    <row r="110" spans="1:13" ht="18" customHeight="1">
      <c r="A110" s="217"/>
      <c r="B110" s="274"/>
      <c r="C110" s="279" t="s">
        <v>916</v>
      </c>
      <c r="D110" s="107" t="s">
        <v>917</v>
      </c>
      <c r="E110" s="630">
        <f t="shared" si="56"/>
        <v>0</v>
      </c>
      <c r="F110" s="631">
        <f t="shared" si="82"/>
        <v>0</v>
      </c>
      <c r="G110" s="631">
        <f t="shared" si="82"/>
        <v>0</v>
      </c>
      <c r="H110" s="631">
        <f t="shared" si="82"/>
        <v>0</v>
      </c>
      <c r="I110" s="631">
        <f t="shared" si="82"/>
        <v>0</v>
      </c>
      <c r="J110" s="631">
        <f t="shared" si="82"/>
        <v>0</v>
      </c>
      <c r="K110" s="501">
        <f t="shared" si="82"/>
        <v>0</v>
      </c>
      <c r="L110" s="501">
        <f t="shared" si="82"/>
        <v>0</v>
      </c>
      <c r="M110" s="678">
        <f t="shared" si="82"/>
        <v>0</v>
      </c>
    </row>
    <row r="111" spans="1:13" ht="18" customHeight="1">
      <c r="A111" s="217"/>
      <c r="B111" s="214" t="s">
        <v>918</v>
      </c>
      <c r="C111" s="279"/>
      <c r="D111" s="107" t="s">
        <v>919</v>
      </c>
      <c r="E111" s="630">
        <f t="shared" si="56"/>
        <v>0</v>
      </c>
      <c r="F111" s="631">
        <f t="shared" si="82"/>
        <v>0</v>
      </c>
      <c r="G111" s="631">
        <f t="shared" si="82"/>
        <v>0</v>
      </c>
      <c r="H111" s="631">
        <f t="shared" si="82"/>
        <v>0</v>
      </c>
      <c r="I111" s="631">
        <f t="shared" si="82"/>
        <v>0</v>
      </c>
      <c r="J111" s="631">
        <f t="shared" si="82"/>
        <v>0</v>
      </c>
      <c r="K111" s="501">
        <f t="shared" si="82"/>
        <v>0</v>
      </c>
      <c r="L111" s="501">
        <f t="shared" si="82"/>
        <v>0</v>
      </c>
      <c r="M111" s="678">
        <f t="shared" si="82"/>
        <v>0</v>
      </c>
    </row>
    <row r="112" spans="1:13" ht="18" customHeight="1">
      <c r="A112" s="217"/>
      <c r="B112" s="214" t="s">
        <v>920</v>
      </c>
      <c r="C112" s="279"/>
      <c r="D112" s="107" t="s">
        <v>921</v>
      </c>
      <c r="E112" s="630">
        <f t="shared" si="56"/>
        <v>0</v>
      </c>
      <c r="F112" s="631">
        <f t="shared" si="82"/>
        <v>0</v>
      </c>
      <c r="G112" s="631">
        <f t="shared" si="82"/>
        <v>0</v>
      </c>
      <c r="H112" s="631">
        <f t="shared" si="82"/>
        <v>0</v>
      </c>
      <c r="I112" s="631">
        <f t="shared" si="82"/>
        <v>0</v>
      </c>
      <c r="J112" s="631">
        <f t="shared" si="82"/>
        <v>0</v>
      </c>
      <c r="K112" s="501">
        <f t="shared" si="82"/>
        <v>0</v>
      </c>
      <c r="L112" s="501">
        <f t="shared" si="82"/>
        <v>0</v>
      </c>
      <c r="M112" s="678">
        <f t="shared" si="82"/>
        <v>0</v>
      </c>
    </row>
    <row r="113" spans="1:13" ht="18" customHeight="1">
      <c r="A113" s="217"/>
      <c r="B113" s="214" t="s">
        <v>922</v>
      </c>
      <c r="C113" s="314"/>
      <c r="D113" s="107" t="s">
        <v>923</v>
      </c>
      <c r="E113" s="630">
        <f t="shared" si="56"/>
        <v>104591</v>
      </c>
      <c r="F113" s="631">
        <f t="shared" si="82"/>
        <v>0</v>
      </c>
      <c r="G113" s="631">
        <f t="shared" si="82"/>
        <v>12460</v>
      </c>
      <c r="H113" s="631">
        <f t="shared" si="82"/>
        <v>43256</v>
      </c>
      <c r="I113" s="631">
        <f t="shared" si="82"/>
        <v>20801</v>
      </c>
      <c r="J113" s="631">
        <f t="shared" si="82"/>
        <v>28074</v>
      </c>
      <c r="K113" s="501">
        <f t="shared" si="82"/>
        <v>110135.588</v>
      </c>
      <c r="L113" s="501">
        <f t="shared" si="82"/>
        <v>111046.8</v>
      </c>
      <c r="M113" s="678">
        <f t="shared" si="82"/>
        <v>111728.82</v>
      </c>
    </row>
    <row r="114" spans="1:13" ht="18.75">
      <c r="A114" s="273" t="s">
        <v>924</v>
      </c>
      <c r="B114" s="274"/>
      <c r="C114" s="314"/>
      <c r="D114" s="103" t="s">
        <v>925</v>
      </c>
      <c r="E114" s="630">
        <f t="shared" si="56"/>
        <v>120751</v>
      </c>
      <c r="F114" s="631">
        <f>F116+F117+F120+F121</f>
        <v>0</v>
      </c>
      <c r="G114" s="631">
        <f aca="true" t="shared" si="83" ref="G114:M114">G116+G117+G120+G121</f>
        <v>40410</v>
      </c>
      <c r="H114" s="631">
        <f t="shared" si="83"/>
        <v>42150</v>
      </c>
      <c r="I114" s="631">
        <f t="shared" si="83"/>
        <v>19828</v>
      </c>
      <c r="J114" s="631">
        <f t="shared" si="83"/>
        <v>18363</v>
      </c>
      <c r="K114" s="501">
        <f t="shared" si="83"/>
        <v>127150.803</v>
      </c>
      <c r="L114" s="501">
        <f t="shared" si="83"/>
        <v>126788.55</v>
      </c>
      <c r="M114" s="678">
        <f t="shared" si="83"/>
        <v>126184.795</v>
      </c>
    </row>
    <row r="115" spans="1:13" ht="18" customHeight="1">
      <c r="A115" s="300" t="s">
        <v>750</v>
      </c>
      <c r="B115" s="315"/>
      <c r="C115" s="302"/>
      <c r="D115" s="107"/>
      <c r="E115" s="630">
        <f t="shared" si="56"/>
        <v>0</v>
      </c>
      <c r="F115" s="631"/>
      <c r="G115" s="632"/>
      <c r="H115" s="632"/>
      <c r="I115" s="633"/>
      <c r="J115" s="632"/>
      <c r="K115" s="101"/>
      <c r="L115" s="463"/>
      <c r="M115" s="679"/>
    </row>
    <row r="116" spans="1:13" ht="18" customHeight="1">
      <c r="A116" s="300"/>
      <c r="B116" s="301" t="s">
        <v>926</v>
      </c>
      <c r="C116" s="302"/>
      <c r="D116" s="107" t="s">
        <v>927</v>
      </c>
      <c r="E116" s="630">
        <f t="shared" si="56"/>
        <v>0</v>
      </c>
      <c r="F116" s="631">
        <f aca="true" t="shared" si="84" ref="F116:M116">F274+F420</f>
        <v>0</v>
      </c>
      <c r="G116" s="631">
        <f t="shared" si="84"/>
        <v>0</v>
      </c>
      <c r="H116" s="631">
        <f t="shared" si="84"/>
        <v>0</v>
      </c>
      <c r="I116" s="631">
        <f t="shared" si="84"/>
        <v>0</v>
      </c>
      <c r="J116" s="631">
        <f t="shared" si="84"/>
        <v>0</v>
      </c>
      <c r="K116" s="501">
        <f t="shared" si="84"/>
        <v>0</v>
      </c>
      <c r="L116" s="501">
        <f t="shared" si="84"/>
        <v>0</v>
      </c>
      <c r="M116" s="678">
        <f t="shared" si="84"/>
        <v>0</v>
      </c>
    </row>
    <row r="117" spans="1:13" ht="18.75">
      <c r="A117" s="217"/>
      <c r="B117" s="214" t="s">
        <v>928</v>
      </c>
      <c r="C117" s="279"/>
      <c r="D117" s="107" t="s">
        <v>929</v>
      </c>
      <c r="E117" s="630">
        <f t="shared" si="56"/>
        <v>108550</v>
      </c>
      <c r="F117" s="631">
        <f>SUM(F118:F119)</f>
        <v>0</v>
      </c>
      <c r="G117" s="631">
        <f aca="true" t="shared" si="85" ref="G117:M117">SUM(G118:G119)</f>
        <v>40000</v>
      </c>
      <c r="H117" s="631">
        <f t="shared" si="85"/>
        <v>42050</v>
      </c>
      <c r="I117" s="631">
        <f t="shared" si="85"/>
        <v>14500</v>
      </c>
      <c r="J117" s="631">
        <f t="shared" si="85"/>
        <v>12000</v>
      </c>
      <c r="K117" s="501">
        <f t="shared" si="85"/>
        <v>114303.15</v>
      </c>
      <c r="L117" s="501">
        <f t="shared" si="85"/>
        <v>113977.5</v>
      </c>
      <c r="M117" s="678">
        <f t="shared" si="85"/>
        <v>113434.75</v>
      </c>
    </row>
    <row r="118" spans="1:13" ht="18.75">
      <c r="A118" s="217"/>
      <c r="B118" s="214"/>
      <c r="C118" s="279" t="s">
        <v>930</v>
      </c>
      <c r="D118" s="107" t="s">
        <v>931</v>
      </c>
      <c r="E118" s="630">
        <f t="shared" si="56"/>
        <v>103000</v>
      </c>
      <c r="F118" s="631">
        <f aca="true" t="shared" si="86" ref="F118:M121">F276+F422</f>
        <v>0</v>
      </c>
      <c r="G118" s="631">
        <f t="shared" si="86"/>
        <v>40000</v>
      </c>
      <c r="H118" s="631">
        <f t="shared" si="86"/>
        <v>40000</v>
      </c>
      <c r="I118" s="631">
        <f t="shared" si="86"/>
        <v>13000</v>
      </c>
      <c r="J118" s="631">
        <f t="shared" si="86"/>
        <v>10000</v>
      </c>
      <c r="K118" s="501">
        <f t="shared" si="86"/>
        <v>108459</v>
      </c>
      <c r="L118" s="501">
        <f t="shared" si="86"/>
        <v>108150</v>
      </c>
      <c r="M118" s="678">
        <f t="shared" si="86"/>
        <v>107635</v>
      </c>
    </row>
    <row r="119" spans="1:13" ht="18.75">
      <c r="A119" s="217"/>
      <c r="B119" s="214"/>
      <c r="C119" s="279" t="s">
        <v>932</v>
      </c>
      <c r="D119" s="107" t="s">
        <v>933</v>
      </c>
      <c r="E119" s="630">
        <f t="shared" si="56"/>
        <v>5550</v>
      </c>
      <c r="F119" s="631">
        <f t="shared" si="86"/>
        <v>0</v>
      </c>
      <c r="G119" s="631">
        <f t="shared" si="86"/>
        <v>0</v>
      </c>
      <c r="H119" s="631">
        <f t="shared" si="86"/>
        <v>2050</v>
      </c>
      <c r="I119" s="631">
        <f t="shared" si="86"/>
        <v>1500</v>
      </c>
      <c r="J119" s="631">
        <f t="shared" si="86"/>
        <v>2000</v>
      </c>
      <c r="K119" s="501">
        <f t="shared" si="86"/>
        <v>5844.15</v>
      </c>
      <c r="L119" s="501">
        <f t="shared" si="86"/>
        <v>5827.5</v>
      </c>
      <c r="M119" s="678">
        <f t="shared" si="86"/>
        <v>5799.75</v>
      </c>
    </row>
    <row r="120" spans="1:13" ht="18.75">
      <c r="A120" s="217"/>
      <c r="B120" s="214" t="s">
        <v>934</v>
      </c>
      <c r="C120" s="279"/>
      <c r="D120" s="107" t="s">
        <v>935</v>
      </c>
      <c r="E120" s="630">
        <f t="shared" si="56"/>
        <v>12201</v>
      </c>
      <c r="F120" s="631">
        <f t="shared" si="86"/>
        <v>0</v>
      </c>
      <c r="G120" s="631">
        <f t="shared" si="86"/>
        <v>410</v>
      </c>
      <c r="H120" s="631">
        <f t="shared" si="86"/>
        <v>100</v>
      </c>
      <c r="I120" s="631">
        <f t="shared" si="86"/>
        <v>5328</v>
      </c>
      <c r="J120" s="631">
        <f t="shared" si="86"/>
        <v>6363</v>
      </c>
      <c r="K120" s="501">
        <f t="shared" si="86"/>
        <v>12847.653</v>
      </c>
      <c r="L120" s="501">
        <f t="shared" si="86"/>
        <v>12811.05</v>
      </c>
      <c r="M120" s="678">
        <f t="shared" si="86"/>
        <v>12750.045</v>
      </c>
    </row>
    <row r="121" spans="1:13" ht="18.75">
      <c r="A121" s="217"/>
      <c r="B121" s="214" t="s">
        <v>936</v>
      </c>
      <c r="C121" s="279"/>
      <c r="D121" s="107" t="s">
        <v>937</v>
      </c>
      <c r="E121" s="630">
        <f t="shared" si="56"/>
        <v>0</v>
      </c>
      <c r="F121" s="631">
        <f t="shared" si="86"/>
        <v>0</v>
      </c>
      <c r="G121" s="631">
        <f t="shared" si="86"/>
        <v>0</v>
      </c>
      <c r="H121" s="631">
        <f t="shared" si="86"/>
        <v>0</v>
      </c>
      <c r="I121" s="631">
        <f t="shared" si="86"/>
        <v>0</v>
      </c>
      <c r="J121" s="631">
        <f t="shared" si="86"/>
        <v>0</v>
      </c>
      <c r="K121" s="501">
        <f t="shared" si="86"/>
        <v>0</v>
      </c>
      <c r="L121" s="501">
        <f t="shared" si="86"/>
        <v>0</v>
      </c>
      <c r="M121" s="678">
        <f t="shared" si="86"/>
        <v>0</v>
      </c>
    </row>
    <row r="122" spans="1:13" ht="29.25" customHeight="1">
      <c r="A122" s="719" t="s">
        <v>938</v>
      </c>
      <c r="B122" s="720"/>
      <c r="C122" s="720"/>
      <c r="D122" s="103" t="s">
        <v>939</v>
      </c>
      <c r="E122" s="629">
        <f t="shared" si="56"/>
        <v>145707</v>
      </c>
      <c r="F122" s="635">
        <f>F123+F132+F137+F144+F156</f>
        <v>0</v>
      </c>
      <c r="G122" s="635">
        <f aca="true" t="shared" si="87" ref="G122:M122">G123+G132+G137+G144+G156</f>
        <v>14749</v>
      </c>
      <c r="H122" s="635">
        <f t="shared" si="87"/>
        <v>60351</v>
      </c>
      <c r="I122" s="635">
        <f t="shared" si="87"/>
        <v>50428</v>
      </c>
      <c r="J122" s="635">
        <f t="shared" si="87"/>
        <v>20179</v>
      </c>
      <c r="K122" s="681">
        <f t="shared" si="87"/>
        <v>152833.473</v>
      </c>
      <c r="L122" s="681">
        <f t="shared" si="87"/>
        <v>152398.05000000002</v>
      </c>
      <c r="M122" s="682">
        <f t="shared" si="87"/>
        <v>151672.345</v>
      </c>
    </row>
    <row r="123" spans="1:13" ht="27.75" customHeight="1">
      <c r="A123" s="719" t="s">
        <v>940</v>
      </c>
      <c r="B123" s="720"/>
      <c r="C123" s="720"/>
      <c r="D123" s="103" t="s">
        <v>941</v>
      </c>
      <c r="E123" s="630">
        <f t="shared" si="56"/>
        <v>0</v>
      </c>
      <c r="F123" s="631">
        <f>F125+F130+F131</f>
        <v>0</v>
      </c>
      <c r="G123" s="631">
        <f aca="true" t="shared" si="88" ref="G123:M123">G125+G130+G131</f>
        <v>0</v>
      </c>
      <c r="H123" s="631">
        <f t="shared" si="88"/>
        <v>0</v>
      </c>
      <c r="I123" s="631">
        <f t="shared" si="88"/>
        <v>0</v>
      </c>
      <c r="J123" s="631">
        <f t="shared" si="88"/>
        <v>0</v>
      </c>
      <c r="K123" s="501">
        <f t="shared" si="88"/>
        <v>0</v>
      </c>
      <c r="L123" s="501">
        <f t="shared" si="88"/>
        <v>0</v>
      </c>
      <c r="M123" s="678">
        <f t="shared" si="88"/>
        <v>0</v>
      </c>
    </row>
    <row r="124" spans="1:13" ht="18.75">
      <c r="A124" s="300" t="s">
        <v>750</v>
      </c>
      <c r="B124" s="315"/>
      <c r="C124" s="302"/>
      <c r="D124" s="107"/>
      <c r="E124" s="630"/>
      <c r="F124" s="631"/>
      <c r="G124" s="632"/>
      <c r="H124" s="632"/>
      <c r="I124" s="633"/>
      <c r="J124" s="632"/>
      <c r="K124" s="101"/>
      <c r="L124" s="463"/>
      <c r="M124" s="679"/>
    </row>
    <row r="125" spans="1:13" ht="18.75">
      <c r="A125" s="217"/>
      <c r="B125" s="756" t="s">
        <v>942</v>
      </c>
      <c r="C125" s="756"/>
      <c r="D125" s="107" t="s">
        <v>943</v>
      </c>
      <c r="E125" s="630">
        <f t="shared" si="56"/>
        <v>0</v>
      </c>
      <c r="F125" s="631">
        <f>SUM(F126:F129)</f>
        <v>0</v>
      </c>
      <c r="G125" s="631">
        <f aca="true" t="shared" si="89" ref="G125:M125">SUM(G126:G129)</f>
        <v>0</v>
      </c>
      <c r="H125" s="631">
        <f t="shared" si="89"/>
        <v>0</v>
      </c>
      <c r="I125" s="631">
        <f t="shared" si="89"/>
        <v>0</v>
      </c>
      <c r="J125" s="631">
        <f t="shared" si="89"/>
        <v>0</v>
      </c>
      <c r="K125" s="501">
        <f t="shared" si="89"/>
        <v>0</v>
      </c>
      <c r="L125" s="501">
        <f t="shared" si="89"/>
        <v>0</v>
      </c>
      <c r="M125" s="678">
        <f t="shared" si="89"/>
        <v>0</v>
      </c>
    </row>
    <row r="126" spans="1:13" ht="18.75">
      <c r="A126" s="217"/>
      <c r="B126" s="214"/>
      <c r="C126" s="279" t="s">
        <v>944</v>
      </c>
      <c r="D126" s="107" t="s">
        <v>945</v>
      </c>
      <c r="E126" s="630">
        <f t="shared" si="56"/>
        <v>0</v>
      </c>
      <c r="F126" s="631">
        <f aca="true" t="shared" si="90" ref="F126:M129">F284+F430</f>
        <v>0</v>
      </c>
      <c r="G126" s="631">
        <f t="shared" si="90"/>
        <v>0</v>
      </c>
      <c r="H126" s="631">
        <f t="shared" si="90"/>
        <v>0</v>
      </c>
      <c r="I126" s="631">
        <f t="shared" si="90"/>
        <v>0</v>
      </c>
      <c r="J126" s="631">
        <f t="shared" si="90"/>
        <v>0</v>
      </c>
      <c r="K126" s="501">
        <f t="shared" si="90"/>
        <v>0</v>
      </c>
      <c r="L126" s="501">
        <f t="shared" si="90"/>
        <v>0</v>
      </c>
      <c r="M126" s="678">
        <f t="shared" si="90"/>
        <v>0</v>
      </c>
    </row>
    <row r="127" spans="1:13" ht="18.75">
      <c r="A127" s="217"/>
      <c r="B127" s="214"/>
      <c r="C127" s="279" t="s">
        <v>946</v>
      </c>
      <c r="D127" s="107" t="s">
        <v>947</v>
      </c>
      <c r="E127" s="630">
        <f t="shared" si="56"/>
        <v>0</v>
      </c>
      <c r="F127" s="631">
        <f t="shared" si="90"/>
        <v>0</v>
      </c>
      <c r="G127" s="631">
        <f t="shared" si="90"/>
        <v>0</v>
      </c>
      <c r="H127" s="631">
        <f t="shared" si="90"/>
        <v>0</v>
      </c>
      <c r="I127" s="631">
        <f t="shared" si="90"/>
        <v>0</v>
      </c>
      <c r="J127" s="631">
        <f t="shared" si="90"/>
        <v>0</v>
      </c>
      <c r="K127" s="501">
        <f t="shared" si="90"/>
        <v>0</v>
      </c>
      <c r="L127" s="501">
        <f t="shared" si="90"/>
        <v>0</v>
      </c>
      <c r="M127" s="678">
        <f t="shared" si="90"/>
        <v>0</v>
      </c>
    </row>
    <row r="128" spans="1:13" ht="18.75">
      <c r="A128" s="217"/>
      <c r="B128" s="214"/>
      <c r="C128" s="279" t="s">
        <v>948</v>
      </c>
      <c r="D128" s="107" t="s">
        <v>949</v>
      </c>
      <c r="E128" s="630">
        <f t="shared" si="56"/>
        <v>0</v>
      </c>
      <c r="F128" s="631">
        <f t="shared" si="90"/>
        <v>0</v>
      </c>
      <c r="G128" s="631">
        <f t="shared" si="90"/>
        <v>0</v>
      </c>
      <c r="H128" s="631">
        <f t="shared" si="90"/>
        <v>0</v>
      </c>
      <c r="I128" s="631">
        <f t="shared" si="90"/>
        <v>0</v>
      </c>
      <c r="J128" s="631">
        <f t="shared" si="90"/>
        <v>0</v>
      </c>
      <c r="K128" s="501">
        <f t="shared" si="90"/>
        <v>0</v>
      </c>
      <c r="L128" s="501">
        <f t="shared" si="90"/>
        <v>0</v>
      </c>
      <c r="M128" s="678">
        <f t="shared" si="90"/>
        <v>0</v>
      </c>
    </row>
    <row r="129" spans="1:13" ht="18.75">
      <c r="A129" s="217"/>
      <c r="B129" s="214"/>
      <c r="C129" s="215" t="s">
        <v>950</v>
      </c>
      <c r="D129" s="107" t="s">
        <v>951</v>
      </c>
      <c r="E129" s="630">
        <f t="shared" si="56"/>
        <v>0</v>
      </c>
      <c r="F129" s="631">
        <f t="shared" si="90"/>
        <v>0</v>
      </c>
      <c r="G129" s="631">
        <f t="shared" si="90"/>
        <v>0</v>
      </c>
      <c r="H129" s="631">
        <f t="shared" si="90"/>
        <v>0</v>
      </c>
      <c r="I129" s="631">
        <f t="shared" si="90"/>
        <v>0</v>
      </c>
      <c r="J129" s="631">
        <f t="shared" si="90"/>
        <v>0</v>
      </c>
      <c r="K129" s="501">
        <f t="shared" si="90"/>
        <v>0</v>
      </c>
      <c r="L129" s="501">
        <f t="shared" si="90"/>
        <v>0</v>
      </c>
      <c r="M129" s="678">
        <f t="shared" si="90"/>
        <v>0</v>
      </c>
    </row>
    <row r="130" spans="1:13" ht="18.75">
      <c r="A130" s="217"/>
      <c r="B130" s="214" t="s">
        <v>952</v>
      </c>
      <c r="C130" s="215"/>
      <c r="D130" s="107" t="s">
        <v>953</v>
      </c>
      <c r="E130" s="630">
        <f t="shared" si="56"/>
        <v>0</v>
      </c>
      <c r="F130" s="631">
        <f>F131</f>
        <v>0</v>
      </c>
      <c r="G130" s="631">
        <f aca="true" t="shared" si="91" ref="G130:M130">G131</f>
        <v>0</v>
      </c>
      <c r="H130" s="631">
        <f t="shared" si="91"/>
        <v>0</v>
      </c>
      <c r="I130" s="631">
        <f t="shared" si="91"/>
        <v>0</v>
      </c>
      <c r="J130" s="631">
        <f t="shared" si="91"/>
        <v>0</v>
      </c>
      <c r="K130" s="501">
        <f t="shared" si="91"/>
        <v>0</v>
      </c>
      <c r="L130" s="501">
        <f t="shared" si="91"/>
        <v>0</v>
      </c>
      <c r="M130" s="678">
        <f t="shared" si="91"/>
        <v>0</v>
      </c>
    </row>
    <row r="131" spans="1:13" ht="18.75">
      <c r="A131" s="217"/>
      <c r="B131" s="214"/>
      <c r="C131" s="215" t="s">
        <v>954</v>
      </c>
      <c r="D131" s="107" t="s">
        <v>955</v>
      </c>
      <c r="E131" s="630">
        <f t="shared" si="56"/>
        <v>0</v>
      </c>
      <c r="F131" s="631">
        <f aca="true" t="shared" si="92" ref="F131:M131">F289+F435</f>
        <v>0</v>
      </c>
      <c r="G131" s="631">
        <f t="shared" si="92"/>
        <v>0</v>
      </c>
      <c r="H131" s="631">
        <f t="shared" si="92"/>
        <v>0</v>
      </c>
      <c r="I131" s="631">
        <f t="shared" si="92"/>
        <v>0</v>
      </c>
      <c r="J131" s="631">
        <f t="shared" si="92"/>
        <v>0</v>
      </c>
      <c r="K131" s="501">
        <f t="shared" si="92"/>
        <v>0</v>
      </c>
      <c r="L131" s="501">
        <f t="shared" si="92"/>
        <v>0</v>
      </c>
      <c r="M131" s="678">
        <f t="shared" si="92"/>
        <v>0</v>
      </c>
    </row>
    <row r="132" spans="1:13" ht="18.75">
      <c r="A132" s="273" t="s">
        <v>956</v>
      </c>
      <c r="B132" s="214"/>
      <c r="C132" s="314"/>
      <c r="D132" s="103" t="s">
        <v>957</v>
      </c>
      <c r="E132" s="630">
        <f t="shared" si="56"/>
        <v>0</v>
      </c>
      <c r="F132" s="631">
        <f>F134+F135+F136</f>
        <v>0</v>
      </c>
      <c r="G132" s="631">
        <f aca="true" t="shared" si="93" ref="G132:M132">G134+G135+G136</f>
        <v>0</v>
      </c>
      <c r="H132" s="631">
        <f t="shared" si="93"/>
        <v>0</v>
      </c>
      <c r="I132" s="631">
        <f t="shared" si="93"/>
        <v>0</v>
      </c>
      <c r="J132" s="631">
        <f t="shared" si="93"/>
        <v>0</v>
      </c>
      <c r="K132" s="501">
        <f t="shared" si="93"/>
        <v>0</v>
      </c>
      <c r="L132" s="501">
        <f t="shared" si="93"/>
        <v>0</v>
      </c>
      <c r="M132" s="678">
        <f t="shared" si="93"/>
        <v>0</v>
      </c>
    </row>
    <row r="133" spans="1:13" ht="18.75">
      <c r="A133" s="300" t="s">
        <v>750</v>
      </c>
      <c r="B133" s="315"/>
      <c r="C133" s="302"/>
      <c r="D133" s="107"/>
      <c r="E133" s="630"/>
      <c r="F133" s="631"/>
      <c r="G133" s="632"/>
      <c r="H133" s="632"/>
      <c r="I133" s="633"/>
      <c r="J133" s="632"/>
      <c r="K133" s="101"/>
      <c r="L133" s="463"/>
      <c r="M133" s="679"/>
    </row>
    <row r="134" spans="1:13" ht="18.75">
      <c r="A134" s="273"/>
      <c r="B134" s="214" t="s">
        <v>958</v>
      </c>
      <c r="C134" s="215"/>
      <c r="D134" s="107" t="s">
        <v>959</v>
      </c>
      <c r="E134" s="630">
        <f t="shared" si="56"/>
        <v>0</v>
      </c>
      <c r="F134" s="631">
        <f aca="true" t="shared" si="94" ref="F134:M136">F292+F438</f>
        <v>0</v>
      </c>
      <c r="G134" s="631">
        <f t="shared" si="94"/>
        <v>0</v>
      </c>
      <c r="H134" s="631">
        <f t="shared" si="94"/>
        <v>0</v>
      </c>
      <c r="I134" s="631">
        <f t="shared" si="94"/>
        <v>0</v>
      </c>
      <c r="J134" s="631">
        <f t="shared" si="94"/>
        <v>0</v>
      </c>
      <c r="K134" s="501">
        <f t="shared" si="94"/>
        <v>0</v>
      </c>
      <c r="L134" s="501">
        <f t="shared" si="94"/>
        <v>0</v>
      </c>
      <c r="M134" s="678">
        <f t="shared" si="94"/>
        <v>0</v>
      </c>
    </row>
    <row r="135" spans="1:13" ht="18.75">
      <c r="A135" s="273"/>
      <c r="B135" s="214" t="s">
        <v>960</v>
      </c>
      <c r="C135" s="215"/>
      <c r="D135" s="107" t="s">
        <v>961</v>
      </c>
      <c r="E135" s="630">
        <f t="shared" si="56"/>
        <v>0</v>
      </c>
      <c r="F135" s="631">
        <f t="shared" si="94"/>
        <v>0</v>
      </c>
      <c r="G135" s="631">
        <f t="shared" si="94"/>
        <v>0</v>
      </c>
      <c r="H135" s="631">
        <f t="shared" si="94"/>
        <v>0</v>
      </c>
      <c r="I135" s="631">
        <f t="shared" si="94"/>
        <v>0</v>
      </c>
      <c r="J135" s="631">
        <f t="shared" si="94"/>
        <v>0</v>
      </c>
      <c r="K135" s="501">
        <f t="shared" si="94"/>
        <v>0</v>
      </c>
      <c r="L135" s="501">
        <f t="shared" si="94"/>
        <v>0</v>
      </c>
      <c r="M135" s="678">
        <f t="shared" si="94"/>
        <v>0</v>
      </c>
    </row>
    <row r="136" spans="1:13" ht="18.75">
      <c r="A136" s="273"/>
      <c r="B136" s="274" t="s">
        <v>962</v>
      </c>
      <c r="C136" s="215"/>
      <c r="D136" s="107" t="s">
        <v>963</v>
      </c>
      <c r="E136" s="630">
        <f t="shared" si="56"/>
        <v>0</v>
      </c>
      <c r="F136" s="631">
        <f t="shared" si="94"/>
        <v>0</v>
      </c>
      <c r="G136" s="631">
        <f t="shared" si="94"/>
        <v>0</v>
      </c>
      <c r="H136" s="631">
        <f t="shared" si="94"/>
        <v>0</v>
      </c>
      <c r="I136" s="631">
        <f t="shared" si="94"/>
        <v>0</v>
      </c>
      <c r="J136" s="631">
        <f t="shared" si="94"/>
        <v>0</v>
      </c>
      <c r="K136" s="501">
        <f t="shared" si="94"/>
        <v>0</v>
      </c>
      <c r="L136" s="501">
        <f t="shared" si="94"/>
        <v>0</v>
      </c>
      <c r="M136" s="678">
        <f t="shared" si="94"/>
        <v>0</v>
      </c>
    </row>
    <row r="137" spans="1:13" ht="18.75">
      <c r="A137" s="717" t="s">
        <v>964</v>
      </c>
      <c r="B137" s="718"/>
      <c r="C137" s="718"/>
      <c r="D137" s="103" t="s">
        <v>965</v>
      </c>
      <c r="E137" s="630">
        <f t="shared" si="56"/>
        <v>0</v>
      </c>
      <c r="F137" s="631">
        <f>F139+F143</f>
        <v>0</v>
      </c>
      <c r="G137" s="631">
        <f aca="true" t="shared" si="95" ref="G137:M137">G139+G143</f>
        <v>0</v>
      </c>
      <c r="H137" s="631">
        <f t="shared" si="95"/>
        <v>0</v>
      </c>
      <c r="I137" s="631">
        <f t="shared" si="95"/>
        <v>0</v>
      </c>
      <c r="J137" s="631">
        <f t="shared" si="95"/>
        <v>0</v>
      </c>
      <c r="K137" s="501">
        <f t="shared" si="95"/>
        <v>0</v>
      </c>
      <c r="L137" s="501">
        <f t="shared" si="95"/>
        <v>0</v>
      </c>
      <c r="M137" s="678">
        <f t="shared" si="95"/>
        <v>0</v>
      </c>
    </row>
    <row r="138" spans="1:13" ht="18" customHeight="1">
      <c r="A138" s="300" t="s">
        <v>750</v>
      </c>
      <c r="B138" s="315"/>
      <c r="C138" s="302"/>
      <c r="D138" s="107"/>
      <c r="E138" s="630"/>
      <c r="F138" s="631"/>
      <c r="G138" s="632"/>
      <c r="H138" s="632"/>
      <c r="I138" s="633"/>
      <c r="J138" s="632"/>
      <c r="K138" s="101"/>
      <c r="L138" s="463"/>
      <c r="M138" s="679"/>
    </row>
    <row r="139" spans="1:13" ht="18.75">
      <c r="A139" s="217"/>
      <c r="B139" s="274" t="s">
        <v>966</v>
      </c>
      <c r="C139" s="314"/>
      <c r="D139" s="107" t="s">
        <v>967</v>
      </c>
      <c r="E139" s="630">
        <f t="shared" si="56"/>
        <v>0</v>
      </c>
      <c r="F139" s="631">
        <f>SUM(F140:F142)</f>
        <v>0</v>
      </c>
      <c r="G139" s="631">
        <f aca="true" t="shared" si="96" ref="G139:M139">SUM(G140:G142)</f>
        <v>0</v>
      </c>
      <c r="H139" s="631">
        <f t="shared" si="96"/>
        <v>0</v>
      </c>
      <c r="I139" s="631">
        <f t="shared" si="96"/>
        <v>0</v>
      </c>
      <c r="J139" s="631">
        <f t="shared" si="96"/>
        <v>0</v>
      </c>
      <c r="K139" s="501">
        <f t="shared" si="96"/>
        <v>0</v>
      </c>
      <c r="L139" s="501">
        <f t="shared" si="96"/>
        <v>0</v>
      </c>
      <c r="M139" s="678">
        <f t="shared" si="96"/>
        <v>0</v>
      </c>
    </row>
    <row r="140" spans="1:13" ht="18.75">
      <c r="A140" s="217"/>
      <c r="B140" s="274"/>
      <c r="C140" s="279" t="s">
        <v>968</v>
      </c>
      <c r="D140" s="107" t="s">
        <v>969</v>
      </c>
      <c r="E140" s="630">
        <f t="shared" si="56"/>
        <v>0</v>
      </c>
      <c r="F140" s="631">
        <f aca="true" t="shared" si="97" ref="F140:M143">F296+F444</f>
        <v>0</v>
      </c>
      <c r="G140" s="631">
        <f t="shared" si="97"/>
        <v>0</v>
      </c>
      <c r="H140" s="631">
        <f t="shared" si="97"/>
        <v>0</v>
      </c>
      <c r="I140" s="631">
        <f t="shared" si="97"/>
        <v>0</v>
      </c>
      <c r="J140" s="631">
        <f t="shared" si="97"/>
        <v>0</v>
      </c>
      <c r="K140" s="501">
        <f t="shared" si="97"/>
        <v>0</v>
      </c>
      <c r="L140" s="501">
        <f t="shared" si="97"/>
        <v>0</v>
      </c>
      <c r="M140" s="678">
        <f t="shared" si="97"/>
        <v>0</v>
      </c>
    </row>
    <row r="141" spans="1:13" ht="18.75">
      <c r="A141" s="217"/>
      <c r="B141" s="274"/>
      <c r="C141" s="279" t="s">
        <v>970</v>
      </c>
      <c r="D141" s="107" t="s">
        <v>971</v>
      </c>
      <c r="E141" s="630">
        <f t="shared" si="56"/>
        <v>0</v>
      </c>
      <c r="F141" s="631">
        <f t="shared" si="97"/>
        <v>0</v>
      </c>
      <c r="G141" s="631">
        <f t="shared" si="97"/>
        <v>0</v>
      </c>
      <c r="H141" s="631">
        <f t="shared" si="97"/>
        <v>0</v>
      </c>
      <c r="I141" s="631">
        <f t="shared" si="97"/>
        <v>0</v>
      </c>
      <c r="J141" s="631">
        <f t="shared" si="97"/>
        <v>0</v>
      </c>
      <c r="K141" s="501">
        <f t="shared" si="97"/>
        <v>0</v>
      </c>
      <c r="L141" s="501">
        <f t="shared" si="97"/>
        <v>0</v>
      </c>
      <c r="M141" s="678">
        <f t="shared" si="97"/>
        <v>0</v>
      </c>
    </row>
    <row r="142" spans="1:13" ht="18.75">
      <c r="A142" s="217"/>
      <c r="B142" s="274"/>
      <c r="C142" s="215" t="s">
        <v>972</v>
      </c>
      <c r="D142" s="218" t="s">
        <v>973</v>
      </c>
      <c r="E142" s="630">
        <f t="shared" si="56"/>
        <v>0</v>
      </c>
      <c r="F142" s="631">
        <f t="shared" si="97"/>
        <v>0</v>
      </c>
      <c r="G142" s="631">
        <f t="shared" si="97"/>
        <v>0</v>
      </c>
      <c r="H142" s="631">
        <f t="shared" si="97"/>
        <v>0</v>
      </c>
      <c r="I142" s="631">
        <f t="shared" si="97"/>
        <v>0</v>
      </c>
      <c r="J142" s="631">
        <f t="shared" si="97"/>
        <v>0</v>
      </c>
      <c r="K142" s="501">
        <f t="shared" si="97"/>
        <v>0</v>
      </c>
      <c r="L142" s="501">
        <f t="shared" si="97"/>
        <v>0</v>
      </c>
      <c r="M142" s="678">
        <f t="shared" si="97"/>
        <v>0</v>
      </c>
    </row>
    <row r="143" spans="1:13" ht="18.75">
      <c r="A143" s="217"/>
      <c r="B143" s="750" t="s">
        <v>974</v>
      </c>
      <c r="C143" s="751"/>
      <c r="D143" s="218" t="s">
        <v>975</v>
      </c>
      <c r="E143" s="630">
        <f t="shared" si="56"/>
        <v>0</v>
      </c>
      <c r="F143" s="631">
        <f t="shared" si="97"/>
        <v>0</v>
      </c>
      <c r="G143" s="631">
        <f t="shared" si="97"/>
        <v>0</v>
      </c>
      <c r="H143" s="631">
        <f t="shared" si="97"/>
        <v>0</v>
      </c>
      <c r="I143" s="631">
        <f t="shared" si="97"/>
        <v>0</v>
      </c>
      <c r="J143" s="631">
        <f t="shared" si="97"/>
        <v>0</v>
      </c>
      <c r="K143" s="501">
        <f t="shared" si="97"/>
        <v>0</v>
      </c>
      <c r="L143" s="501">
        <f t="shared" si="97"/>
        <v>0</v>
      </c>
      <c r="M143" s="678">
        <f t="shared" si="97"/>
        <v>0</v>
      </c>
    </row>
    <row r="144" spans="1:13" ht="18.75">
      <c r="A144" s="273" t="s">
        <v>976</v>
      </c>
      <c r="B144" s="274"/>
      <c r="C144" s="314"/>
      <c r="D144" s="103" t="s">
        <v>977</v>
      </c>
      <c r="E144" s="630">
        <f aca="true" t="shared" si="98" ref="E144:E170">G144+H144+I144+J144</f>
        <v>145707</v>
      </c>
      <c r="F144" s="631">
        <f>F146+F150+F152+F155</f>
        <v>0</v>
      </c>
      <c r="G144" s="631">
        <f aca="true" t="shared" si="99" ref="G144:M144">G146+G150+G152+G155</f>
        <v>14749</v>
      </c>
      <c r="H144" s="631">
        <f t="shared" si="99"/>
        <v>60351</v>
      </c>
      <c r="I144" s="631">
        <f t="shared" si="99"/>
        <v>50428</v>
      </c>
      <c r="J144" s="631">
        <f t="shared" si="99"/>
        <v>20179</v>
      </c>
      <c r="K144" s="501">
        <f t="shared" si="99"/>
        <v>152833.473</v>
      </c>
      <c r="L144" s="501">
        <f t="shared" si="99"/>
        <v>152398.05000000002</v>
      </c>
      <c r="M144" s="678">
        <f t="shared" si="99"/>
        <v>151672.345</v>
      </c>
    </row>
    <row r="145" spans="1:13" ht="18.75">
      <c r="A145" s="300" t="s">
        <v>750</v>
      </c>
      <c r="B145" s="315"/>
      <c r="C145" s="302"/>
      <c r="D145" s="107"/>
      <c r="E145" s="630"/>
      <c r="F145" s="631"/>
      <c r="G145" s="632"/>
      <c r="H145" s="632"/>
      <c r="I145" s="633"/>
      <c r="J145" s="632"/>
      <c r="K145" s="101"/>
      <c r="L145" s="463"/>
      <c r="M145" s="679"/>
    </row>
    <row r="146" spans="1:13" ht="18.75">
      <c r="A146" s="217"/>
      <c r="B146" s="214" t="s">
        <v>978</v>
      </c>
      <c r="C146" s="314"/>
      <c r="D146" s="107" t="s">
        <v>979</v>
      </c>
      <c r="E146" s="630">
        <f t="shared" si="98"/>
        <v>145707</v>
      </c>
      <c r="F146" s="631">
        <f>SUM(F147:F149)</f>
        <v>0</v>
      </c>
      <c r="G146" s="631">
        <f aca="true" t="shared" si="100" ref="G146:M146">SUM(G147:G149)</f>
        <v>14749</v>
      </c>
      <c r="H146" s="631">
        <f t="shared" si="100"/>
        <v>60351</v>
      </c>
      <c r="I146" s="631">
        <f t="shared" si="100"/>
        <v>50428</v>
      </c>
      <c r="J146" s="631">
        <f t="shared" si="100"/>
        <v>20179</v>
      </c>
      <c r="K146" s="501">
        <f t="shared" si="100"/>
        <v>152833.473</v>
      </c>
      <c r="L146" s="501">
        <f t="shared" si="100"/>
        <v>152398.05000000002</v>
      </c>
      <c r="M146" s="678">
        <f t="shared" si="100"/>
        <v>151672.345</v>
      </c>
    </row>
    <row r="147" spans="1:13" ht="18.75">
      <c r="A147" s="217"/>
      <c r="B147" s="214"/>
      <c r="C147" s="215" t="s">
        <v>980</v>
      </c>
      <c r="D147" s="218" t="s">
        <v>981</v>
      </c>
      <c r="E147" s="630">
        <f t="shared" si="98"/>
        <v>25385</v>
      </c>
      <c r="F147" s="631">
        <f aca="true" t="shared" si="101" ref="F147:M149">F305+F451</f>
        <v>0</v>
      </c>
      <c r="G147" s="631">
        <f t="shared" si="101"/>
        <v>7834</v>
      </c>
      <c r="H147" s="631">
        <f t="shared" si="101"/>
        <v>7087</v>
      </c>
      <c r="I147" s="631">
        <f t="shared" si="101"/>
        <v>5779</v>
      </c>
      <c r="J147" s="631">
        <f t="shared" si="101"/>
        <v>4685</v>
      </c>
      <c r="K147" s="501">
        <f t="shared" si="101"/>
        <v>26134.407</v>
      </c>
      <c r="L147" s="501">
        <f t="shared" si="101"/>
        <v>26059.95</v>
      </c>
      <c r="M147" s="678">
        <f t="shared" si="101"/>
        <v>25935.855</v>
      </c>
    </row>
    <row r="148" spans="1:13" ht="18.75">
      <c r="A148" s="217"/>
      <c r="B148" s="214"/>
      <c r="C148" s="215" t="s">
        <v>982</v>
      </c>
      <c r="D148" s="218" t="s">
        <v>983</v>
      </c>
      <c r="E148" s="630">
        <f t="shared" si="98"/>
        <v>0</v>
      </c>
      <c r="F148" s="631">
        <f t="shared" si="101"/>
        <v>0</v>
      </c>
      <c r="G148" s="631">
        <f t="shared" si="101"/>
        <v>0</v>
      </c>
      <c r="H148" s="631">
        <f t="shared" si="101"/>
        <v>0</v>
      </c>
      <c r="I148" s="631">
        <f t="shared" si="101"/>
        <v>0</v>
      </c>
      <c r="J148" s="631">
        <f t="shared" si="101"/>
        <v>0</v>
      </c>
      <c r="K148" s="501">
        <f t="shared" si="101"/>
        <v>0</v>
      </c>
      <c r="L148" s="501">
        <f t="shared" si="101"/>
        <v>0</v>
      </c>
      <c r="M148" s="678">
        <f t="shared" si="101"/>
        <v>0</v>
      </c>
    </row>
    <row r="149" spans="1:13" ht="18.75">
      <c r="A149" s="217"/>
      <c r="B149" s="214"/>
      <c r="C149" s="279" t="s">
        <v>984</v>
      </c>
      <c r="D149" s="218" t="s">
        <v>985</v>
      </c>
      <c r="E149" s="630">
        <f t="shared" si="98"/>
        <v>120322</v>
      </c>
      <c r="F149" s="631">
        <f t="shared" si="101"/>
        <v>0</v>
      </c>
      <c r="G149" s="631">
        <f t="shared" si="101"/>
        <v>6915</v>
      </c>
      <c r="H149" s="631">
        <f t="shared" si="101"/>
        <v>53264</v>
      </c>
      <c r="I149" s="631">
        <f t="shared" si="101"/>
        <v>44649</v>
      </c>
      <c r="J149" s="631">
        <f t="shared" si="101"/>
        <v>15494</v>
      </c>
      <c r="K149" s="501">
        <f t="shared" si="101"/>
        <v>126699.066</v>
      </c>
      <c r="L149" s="501">
        <f t="shared" si="101"/>
        <v>126338.1</v>
      </c>
      <c r="M149" s="678">
        <f t="shared" si="101"/>
        <v>125736.49</v>
      </c>
    </row>
    <row r="150" spans="1:13" ht="18.75">
      <c r="A150" s="412"/>
      <c r="B150" s="214" t="s">
        <v>986</v>
      </c>
      <c r="C150" s="279"/>
      <c r="D150" s="107" t="s">
        <v>987</v>
      </c>
      <c r="E150" s="630">
        <f t="shared" si="98"/>
        <v>0</v>
      </c>
      <c r="F150" s="631">
        <f>F151</f>
        <v>0</v>
      </c>
      <c r="G150" s="631">
        <f aca="true" t="shared" si="102" ref="G150:M150">G151</f>
        <v>0</v>
      </c>
      <c r="H150" s="631">
        <f t="shared" si="102"/>
        <v>0</v>
      </c>
      <c r="I150" s="631">
        <f t="shared" si="102"/>
        <v>0</v>
      </c>
      <c r="J150" s="631">
        <f t="shared" si="102"/>
        <v>0</v>
      </c>
      <c r="K150" s="501">
        <f t="shared" si="102"/>
        <v>0</v>
      </c>
      <c r="L150" s="501">
        <f t="shared" si="102"/>
        <v>0</v>
      </c>
      <c r="M150" s="678">
        <f t="shared" si="102"/>
        <v>0</v>
      </c>
    </row>
    <row r="151" spans="1:13" ht="18.75">
      <c r="A151" s="412"/>
      <c r="B151" s="214"/>
      <c r="C151" s="279" t="s">
        <v>988</v>
      </c>
      <c r="D151" s="107" t="s">
        <v>989</v>
      </c>
      <c r="E151" s="630">
        <f t="shared" si="98"/>
        <v>0</v>
      </c>
      <c r="F151" s="631">
        <f aca="true" t="shared" si="103" ref="F151:M151">F309+F455</f>
        <v>0</v>
      </c>
      <c r="G151" s="631">
        <f t="shared" si="103"/>
        <v>0</v>
      </c>
      <c r="H151" s="631">
        <f t="shared" si="103"/>
        <v>0</v>
      </c>
      <c r="I151" s="631">
        <f t="shared" si="103"/>
        <v>0</v>
      </c>
      <c r="J151" s="631">
        <f t="shared" si="103"/>
        <v>0</v>
      </c>
      <c r="K151" s="501">
        <f t="shared" si="103"/>
        <v>0</v>
      </c>
      <c r="L151" s="501">
        <f t="shared" si="103"/>
        <v>0</v>
      </c>
      <c r="M151" s="678">
        <f t="shared" si="103"/>
        <v>0</v>
      </c>
    </row>
    <row r="152" spans="1:13" ht="18.75">
      <c r="A152" s="217"/>
      <c r="B152" s="214" t="s">
        <v>990</v>
      </c>
      <c r="C152" s="279"/>
      <c r="D152" s="107" t="s">
        <v>991</v>
      </c>
      <c r="E152" s="630">
        <f t="shared" si="98"/>
        <v>0</v>
      </c>
      <c r="F152" s="631">
        <f>SUM(F153:F154)</f>
        <v>0</v>
      </c>
      <c r="G152" s="631">
        <f aca="true" t="shared" si="104" ref="G152:M152">SUM(G153:G154)</f>
        <v>0</v>
      </c>
      <c r="H152" s="631">
        <f t="shared" si="104"/>
        <v>0</v>
      </c>
      <c r="I152" s="631">
        <f t="shared" si="104"/>
        <v>0</v>
      </c>
      <c r="J152" s="631">
        <f t="shared" si="104"/>
        <v>0</v>
      </c>
      <c r="K152" s="501">
        <f t="shared" si="104"/>
        <v>0</v>
      </c>
      <c r="L152" s="501">
        <f t="shared" si="104"/>
        <v>0</v>
      </c>
      <c r="M152" s="678">
        <f t="shared" si="104"/>
        <v>0</v>
      </c>
    </row>
    <row r="153" spans="1:13" ht="18.75">
      <c r="A153" s="217"/>
      <c r="B153" s="214"/>
      <c r="C153" s="279" t="s">
        <v>992</v>
      </c>
      <c r="D153" s="107" t="s">
        <v>993</v>
      </c>
      <c r="E153" s="630">
        <f t="shared" si="98"/>
        <v>0</v>
      </c>
      <c r="F153" s="631">
        <f aca="true" t="shared" si="105" ref="F153:M155">F311+F457</f>
        <v>0</v>
      </c>
      <c r="G153" s="631">
        <f t="shared" si="105"/>
        <v>0</v>
      </c>
      <c r="H153" s="631">
        <f t="shared" si="105"/>
        <v>0</v>
      </c>
      <c r="I153" s="631">
        <f t="shared" si="105"/>
        <v>0</v>
      </c>
      <c r="J153" s="631">
        <f t="shared" si="105"/>
        <v>0</v>
      </c>
      <c r="K153" s="501">
        <f t="shared" si="105"/>
        <v>0</v>
      </c>
      <c r="L153" s="501">
        <f t="shared" si="105"/>
        <v>0</v>
      </c>
      <c r="M153" s="678">
        <f t="shared" si="105"/>
        <v>0</v>
      </c>
    </row>
    <row r="154" spans="1:13" ht="18.75">
      <c r="A154" s="217"/>
      <c r="B154" s="214"/>
      <c r="C154" s="279" t="s">
        <v>994</v>
      </c>
      <c r="D154" s="107" t="s">
        <v>995</v>
      </c>
      <c r="E154" s="630">
        <f t="shared" si="98"/>
        <v>0</v>
      </c>
      <c r="F154" s="631">
        <f t="shared" si="105"/>
        <v>0</v>
      </c>
      <c r="G154" s="631">
        <f t="shared" si="105"/>
        <v>0</v>
      </c>
      <c r="H154" s="631">
        <f t="shared" si="105"/>
        <v>0</v>
      </c>
      <c r="I154" s="631">
        <f t="shared" si="105"/>
        <v>0</v>
      </c>
      <c r="J154" s="631">
        <f t="shared" si="105"/>
        <v>0</v>
      </c>
      <c r="K154" s="501">
        <f t="shared" si="105"/>
        <v>0</v>
      </c>
      <c r="L154" s="501">
        <f t="shared" si="105"/>
        <v>0</v>
      </c>
      <c r="M154" s="678">
        <f t="shared" si="105"/>
        <v>0</v>
      </c>
    </row>
    <row r="155" spans="1:13" ht="18.75">
      <c r="A155" s="413"/>
      <c r="B155" s="214" t="s">
        <v>996</v>
      </c>
      <c r="C155" s="302"/>
      <c r="D155" s="107" t="s">
        <v>997</v>
      </c>
      <c r="E155" s="630">
        <f t="shared" si="98"/>
        <v>0</v>
      </c>
      <c r="F155" s="631">
        <f t="shared" si="105"/>
        <v>0</v>
      </c>
      <c r="G155" s="631">
        <f t="shared" si="105"/>
        <v>0</v>
      </c>
      <c r="H155" s="631">
        <f t="shared" si="105"/>
        <v>0</v>
      </c>
      <c r="I155" s="631">
        <f t="shared" si="105"/>
        <v>0</v>
      </c>
      <c r="J155" s="631">
        <f t="shared" si="105"/>
        <v>0</v>
      </c>
      <c r="K155" s="501">
        <f t="shared" si="105"/>
        <v>0</v>
      </c>
      <c r="L155" s="501">
        <f t="shared" si="105"/>
        <v>0</v>
      </c>
      <c r="M155" s="678">
        <f t="shared" si="105"/>
        <v>0</v>
      </c>
    </row>
    <row r="156" spans="1:13" ht="18.75">
      <c r="A156" s="778" t="s">
        <v>998</v>
      </c>
      <c r="B156" s="764"/>
      <c r="C156" s="751"/>
      <c r="D156" s="103" t="s">
        <v>999</v>
      </c>
      <c r="E156" s="630">
        <f t="shared" si="98"/>
        <v>0</v>
      </c>
      <c r="F156" s="631">
        <f>F158+F159+F160+F161+F162</f>
        <v>0</v>
      </c>
      <c r="G156" s="631">
        <f aca="true" t="shared" si="106" ref="G156:M156">G158+G159+G160+G161+G162</f>
        <v>0</v>
      </c>
      <c r="H156" s="631">
        <f t="shared" si="106"/>
        <v>0</v>
      </c>
      <c r="I156" s="631">
        <f t="shared" si="106"/>
        <v>0</v>
      </c>
      <c r="J156" s="631">
        <f t="shared" si="106"/>
        <v>0</v>
      </c>
      <c r="K156" s="501">
        <f t="shared" si="106"/>
        <v>0</v>
      </c>
      <c r="L156" s="501">
        <f t="shared" si="106"/>
        <v>0</v>
      </c>
      <c r="M156" s="678">
        <f t="shared" si="106"/>
        <v>0</v>
      </c>
    </row>
    <row r="157" spans="1:13" ht="18.75">
      <c r="A157" s="300" t="s">
        <v>750</v>
      </c>
      <c r="B157" s="315"/>
      <c r="C157" s="302"/>
      <c r="D157" s="107"/>
      <c r="E157" s="630"/>
      <c r="F157" s="631"/>
      <c r="G157" s="632"/>
      <c r="H157" s="632"/>
      <c r="I157" s="633"/>
      <c r="J157" s="632"/>
      <c r="K157" s="101"/>
      <c r="L157" s="463"/>
      <c r="M157" s="679"/>
    </row>
    <row r="158" spans="1:13" ht="18.75">
      <c r="A158" s="273"/>
      <c r="B158" s="823" t="s">
        <v>1000</v>
      </c>
      <c r="C158" s="823"/>
      <c r="D158" s="107" t="s">
        <v>1001</v>
      </c>
      <c r="E158" s="630">
        <f t="shared" si="98"/>
        <v>0</v>
      </c>
      <c r="F158" s="631">
        <f aca="true" t="shared" si="107" ref="F158:M162">F316+F462</f>
        <v>0</v>
      </c>
      <c r="G158" s="631">
        <f t="shared" si="107"/>
        <v>0</v>
      </c>
      <c r="H158" s="631">
        <f t="shared" si="107"/>
        <v>0</v>
      </c>
      <c r="I158" s="631">
        <f t="shared" si="107"/>
        <v>0</v>
      </c>
      <c r="J158" s="631">
        <f t="shared" si="107"/>
        <v>0</v>
      </c>
      <c r="K158" s="501">
        <f t="shared" si="107"/>
        <v>0</v>
      </c>
      <c r="L158" s="501">
        <f t="shared" si="107"/>
        <v>0</v>
      </c>
      <c r="M158" s="678">
        <f t="shared" si="107"/>
        <v>0</v>
      </c>
    </row>
    <row r="159" spans="1:13" ht="18.75">
      <c r="A159" s="414"/>
      <c r="B159" s="214" t="s">
        <v>1002</v>
      </c>
      <c r="C159" s="215"/>
      <c r="D159" s="107" t="s">
        <v>1003</v>
      </c>
      <c r="E159" s="630">
        <f t="shared" si="98"/>
        <v>0</v>
      </c>
      <c r="F159" s="631">
        <f t="shared" si="107"/>
        <v>0</v>
      </c>
      <c r="G159" s="631">
        <f t="shared" si="107"/>
        <v>0</v>
      </c>
      <c r="H159" s="631">
        <f t="shared" si="107"/>
        <v>0</v>
      </c>
      <c r="I159" s="631">
        <f t="shared" si="107"/>
        <v>0</v>
      </c>
      <c r="J159" s="631">
        <f t="shared" si="107"/>
        <v>0</v>
      </c>
      <c r="K159" s="501">
        <f t="shared" si="107"/>
        <v>0</v>
      </c>
      <c r="L159" s="501">
        <f t="shared" si="107"/>
        <v>0</v>
      </c>
      <c r="M159" s="678">
        <f t="shared" si="107"/>
        <v>0</v>
      </c>
    </row>
    <row r="160" spans="1:13" ht="18.75">
      <c r="A160" s="273"/>
      <c r="B160" s="214" t="s">
        <v>1004</v>
      </c>
      <c r="C160" s="215"/>
      <c r="D160" s="107" t="s">
        <v>1005</v>
      </c>
      <c r="E160" s="630">
        <f t="shared" si="98"/>
        <v>0</v>
      </c>
      <c r="F160" s="631">
        <f t="shared" si="107"/>
        <v>0</v>
      </c>
      <c r="G160" s="631">
        <f t="shared" si="107"/>
        <v>0</v>
      </c>
      <c r="H160" s="631">
        <f t="shared" si="107"/>
        <v>0</v>
      </c>
      <c r="I160" s="631">
        <f t="shared" si="107"/>
        <v>0</v>
      </c>
      <c r="J160" s="631">
        <f t="shared" si="107"/>
        <v>0</v>
      </c>
      <c r="K160" s="501">
        <f t="shared" si="107"/>
        <v>0</v>
      </c>
      <c r="L160" s="501">
        <f t="shared" si="107"/>
        <v>0</v>
      </c>
      <c r="M160" s="678">
        <f t="shared" si="107"/>
        <v>0</v>
      </c>
    </row>
    <row r="161" spans="1:13" ht="18.75">
      <c r="A161" s="273"/>
      <c r="B161" s="214" t="s">
        <v>1006</v>
      </c>
      <c r="C161" s="215"/>
      <c r="D161" s="107" t="s">
        <v>1007</v>
      </c>
      <c r="E161" s="630">
        <f t="shared" si="98"/>
        <v>0</v>
      </c>
      <c r="F161" s="631">
        <f t="shared" si="107"/>
        <v>0</v>
      </c>
      <c r="G161" s="631">
        <f t="shared" si="107"/>
        <v>0</v>
      </c>
      <c r="H161" s="631">
        <f t="shared" si="107"/>
        <v>0</v>
      </c>
      <c r="I161" s="631">
        <f t="shared" si="107"/>
        <v>0</v>
      </c>
      <c r="J161" s="631">
        <f t="shared" si="107"/>
        <v>0</v>
      </c>
      <c r="K161" s="501">
        <f t="shared" si="107"/>
        <v>0</v>
      </c>
      <c r="L161" s="501">
        <f t="shared" si="107"/>
        <v>0</v>
      </c>
      <c r="M161" s="678">
        <f t="shared" si="107"/>
        <v>0</v>
      </c>
    </row>
    <row r="162" spans="1:13" ht="18.75">
      <c r="A162" s="273"/>
      <c r="B162" s="274" t="s">
        <v>1008</v>
      </c>
      <c r="C162" s="215"/>
      <c r="D162" s="107" t="s">
        <v>1009</v>
      </c>
      <c r="E162" s="630">
        <f t="shared" si="98"/>
        <v>0</v>
      </c>
      <c r="F162" s="631">
        <f t="shared" si="107"/>
        <v>0</v>
      </c>
      <c r="G162" s="631">
        <f t="shared" si="107"/>
        <v>0</v>
      </c>
      <c r="H162" s="631">
        <f t="shared" si="107"/>
        <v>0</v>
      </c>
      <c r="I162" s="631">
        <f t="shared" si="107"/>
        <v>0</v>
      </c>
      <c r="J162" s="631">
        <f t="shared" si="107"/>
        <v>0</v>
      </c>
      <c r="K162" s="501">
        <f t="shared" si="107"/>
        <v>0</v>
      </c>
      <c r="L162" s="501">
        <f t="shared" si="107"/>
        <v>0</v>
      </c>
      <c r="M162" s="678">
        <f t="shared" si="107"/>
        <v>0</v>
      </c>
    </row>
    <row r="163" spans="1:13" ht="18.75">
      <c r="A163" s="415" t="s">
        <v>1010</v>
      </c>
      <c r="B163" s="416"/>
      <c r="C163" s="417"/>
      <c r="D163" s="103" t="s">
        <v>1011</v>
      </c>
      <c r="E163" s="630">
        <f t="shared" si="98"/>
        <v>0</v>
      </c>
      <c r="F163" s="631">
        <f>F165+F168</f>
        <v>0</v>
      </c>
      <c r="G163" s="631">
        <f aca="true" t="shared" si="108" ref="G163:M163">G165+G168</f>
        <v>0</v>
      </c>
      <c r="H163" s="631">
        <f t="shared" si="108"/>
        <v>0</v>
      </c>
      <c r="I163" s="631">
        <f t="shared" si="108"/>
        <v>0</v>
      </c>
      <c r="J163" s="631">
        <f t="shared" si="108"/>
        <v>0</v>
      </c>
      <c r="K163" s="501">
        <f t="shared" si="108"/>
        <v>0</v>
      </c>
      <c r="L163" s="501">
        <f t="shared" si="108"/>
        <v>0</v>
      </c>
      <c r="M163" s="678">
        <f t="shared" si="108"/>
        <v>0</v>
      </c>
    </row>
    <row r="164" spans="1:13" ht="18.75">
      <c r="A164" s="300" t="s">
        <v>1012</v>
      </c>
      <c r="B164" s="315"/>
      <c r="C164" s="302"/>
      <c r="D164" s="107" t="s">
        <v>1013</v>
      </c>
      <c r="E164" s="630">
        <f t="shared" si="98"/>
        <v>0</v>
      </c>
      <c r="F164" s="631">
        <f aca="true" t="shared" si="109" ref="F164:M164">F320+F466</f>
        <v>0</v>
      </c>
      <c r="G164" s="631">
        <f t="shared" si="109"/>
        <v>0</v>
      </c>
      <c r="H164" s="631">
        <f t="shared" si="109"/>
        <v>0</v>
      </c>
      <c r="I164" s="631">
        <f t="shared" si="109"/>
        <v>0</v>
      </c>
      <c r="J164" s="631">
        <f t="shared" si="109"/>
        <v>0</v>
      </c>
      <c r="K164" s="501">
        <f t="shared" si="109"/>
        <v>0</v>
      </c>
      <c r="L164" s="501">
        <f t="shared" si="109"/>
        <v>0</v>
      </c>
      <c r="M164" s="678">
        <f t="shared" si="109"/>
        <v>0</v>
      </c>
    </row>
    <row r="165" spans="1:13" ht="18.75">
      <c r="A165" s="300" t="s">
        <v>1014</v>
      </c>
      <c r="B165" s="315"/>
      <c r="C165" s="302"/>
      <c r="D165" s="107" t="s">
        <v>1015</v>
      </c>
      <c r="E165" s="630">
        <f t="shared" si="98"/>
        <v>-46503.98999999993</v>
      </c>
      <c r="F165" s="631">
        <f>F166+F167</f>
        <v>0</v>
      </c>
      <c r="G165" s="631">
        <f aca="true" t="shared" si="110" ref="G165:M165">G166+G167</f>
        <v>14067.26000000001</v>
      </c>
      <c r="H165" s="631">
        <f t="shared" si="110"/>
        <v>-175762.74999999997</v>
      </c>
      <c r="I165" s="631">
        <f t="shared" si="110"/>
        <v>14864.25000000003</v>
      </c>
      <c r="J165" s="631">
        <f t="shared" si="110"/>
        <v>100327.25</v>
      </c>
      <c r="K165" s="501">
        <f t="shared" si="110"/>
        <v>-64503.167590000085</v>
      </c>
      <c r="L165" s="501">
        <f t="shared" si="110"/>
        <v>-67869.59149999975</v>
      </c>
      <c r="M165" s="678">
        <f t="shared" si="110"/>
        <v>27268.41864999954</v>
      </c>
    </row>
    <row r="166" spans="1:13" ht="18.75">
      <c r="A166" s="224"/>
      <c r="B166" s="824" t="s">
        <v>1016</v>
      </c>
      <c r="C166" s="824"/>
      <c r="D166" s="130" t="s">
        <v>1017</v>
      </c>
      <c r="E166" s="630">
        <f t="shared" si="98"/>
        <v>0.02000000001862645</v>
      </c>
      <c r="F166" s="631">
        <f>F322</f>
        <v>0</v>
      </c>
      <c r="G166" s="631">
        <f aca="true" t="shared" si="111" ref="G166:M166">G322</f>
        <v>83521.01000000001</v>
      </c>
      <c r="H166" s="631">
        <f t="shared" si="111"/>
        <v>-114579.34</v>
      </c>
      <c r="I166" s="631">
        <f t="shared" si="111"/>
        <v>384.6700000000128</v>
      </c>
      <c r="J166" s="631">
        <f t="shared" si="111"/>
        <v>30673.679999999993</v>
      </c>
      <c r="K166" s="501">
        <f t="shared" si="111"/>
        <v>283303.67799999996</v>
      </c>
      <c r="L166" s="501">
        <f t="shared" si="111"/>
        <v>280470.3400000002</v>
      </c>
      <c r="M166" s="678">
        <f t="shared" si="111"/>
        <v>375456.15999999945</v>
      </c>
    </row>
    <row r="167" spans="1:13" ht="18.75">
      <c r="A167" s="224"/>
      <c r="B167" s="824" t="s">
        <v>1018</v>
      </c>
      <c r="C167" s="824"/>
      <c r="D167" s="130" t="s">
        <v>1019</v>
      </c>
      <c r="E167" s="630">
        <f t="shared" si="98"/>
        <v>-46504.00999999995</v>
      </c>
      <c r="F167" s="631">
        <f>F468</f>
        <v>0</v>
      </c>
      <c r="G167" s="631">
        <f aca="true" t="shared" si="112" ref="G167:M167">G468</f>
        <v>-69453.75</v>
      </c>
      <c r="H167" s="631">
        <f t="shared" si="112"/>
        <v>-61183.409999999974</v>
      </c>
      <c r="I167" s="631">
        <f t="shared" si="112"/>
        <v>14479.580000000016</v>
      </c>
      <c r="J167" s="631">
        <f t="shared" si="112"/>
        <v>69653.57</v>
      </c>
      <c r="K167" s="501">
        <f t="shared" si="112"/>
        <v>-347806.84559000004</v>
      </c>
      <c r="L167" s="501">
        <f t="shared" si="112"/>
        <v>-348339.93149999995</v>
      </c>
      <c r="M167" s="678">
        <f t="shared" si="112"/>
        <v>-348187.7413499999</v>
      </c>
    </row>
    <row r="168" spans="1:13" ht="22.5">
      <c r="A168" s="418" t="s">
        <v>1718</v>
      </c>
      <c r="B168" s="419"/>
      <c r="C168" s="420"/>
      <c r="D168" s="130" t="s">
        <v>1020</v>
      </c>
      <c r="E168" s="630">
        <f t="shared" si="98"/>
        <v>46503.98999999993</v>
      </c>
      <c r="F168" s="631">
        <f>F169+F170</f>
        <v>0</v>
      </c>
      <c r="G168" s="631">
        <f aca="true" t="shared" si="113" ref="G168:M168">G169+G170</f>
        <v>-14067.26000000001</v>
      </c>
      <c r="H168" s="631">
        <f t="shared" si="113"/>
        <v>175762.74999999997</v>
      </c>
      <c r="I168" s="631">
        <f t="shared" si="113"/>
        <v>-14864.25000000003</v>
      </c>
      <c r="J168" s="631">
        <f t="shared" si="113"/>
        <v>-100327.25</v>
      </c>
      <c r="K168" s="501">
        <f t="shared" si="113"/>
        <v>64503.167590000085</v>
      </c>
      <c r="L168" s="501">
        <f t="shared" si="113"/>
        <v>67869.59149999975</v>
      </c>
      <c r="M168" s="678">
        <f t="shared" si="113"/>
        <v>-27268.41864999954</v>
      </c>
    </row>
    <row r="169" spans="1:13" ht="18.75">
      <c r="A169" s="217"/>
      <c r="B169" s="753" t="s">
        <v>1021</v>
      </c>
      <c r="C169" s="753"/>
      <c r="D169" s="107" t="s">
        <v>1022</v>
      </c>
      <c r="E169" s="630">
        <f t="shared" si="98"/>
        <v>-0.02000000001862645</v>
      </c>
      <c r="F169" s="631">
        <f>F324</f>
        <v>0</v>
      </c>
      <c r="G169" s="631">
        <f aca="true" t="shared" si="114" ref="G169:M169">G324</f>
        <v>-83521.01000000001</v>
      </c>
      <c r="H169" s="631">
        <f t="shared" si="114"/>
        <v>114579.34</v>
      </c>
      <c r="I169" s="631">
        <f t="shared" si="114"/>
        <v>-384.6700000000128</v>
      </c>
      <c r="J169" s="631">
        <f t="shared" si="114"/>
        <v>-30673.679999999993</v>
      </c>
      <c r="K169" s="501">
        <f t="shared" si="114"/>
        <v>-283303.67799999996</v>
      </c>
      <c r="L169" s="501">
        <f t="shared" si="114"/>
        <v>-280470.3400000002</v>
      </c>
      <c r="M169" s="678">
        <f t="shared" si="114"/>
        <v>-375456.15999999945</v>
      </c>
    </row>
    <row r="170" spans="1:13" ht="18.75">
      <c r="A170" s="418"/>
      <c r="B170" s="825" t="s">
        <v>1023</v>
      </c>
      <c r="C170" s="825"/>
      <c r="D170" s="130" t="s">
        <v>1024</v>
      </c>
      <c r="E170" s="630">
        <f t="shared" si="98"/>
        <v>46504.00999999995</v>
      </c>
      <c r="F170" s="639">
        <f>F470</f>
        <v>0</v>
      </c>
      <c r="G170" s="639">
        <f aca="true" t="shared" si="115" ref="G170:M170">G470</f>
        <v>69453.75</v>
      </c>
      <c r="H170" s="639">
        <f t="shared" si="115"/>
        <v>61183.409999999974</v>
      </c>
      <c r="I170" s="639">
        <f t="shared" si="115"/>
        <v>-14479.580000000016</v>
      </c>
      <c r="J170" s="639">
        <f t="shared" si="115"/>
        <v>-69653.57</v>
      </c>
      <c r="K170" s="503">
        <f t="shared" si="115"/>
        <v>347806.84559000004</v>
      </c>
      <c r="L170" s="503">
        <f t="shared" si="115"/>
        <v>348339.93149999995</v>
      </c>
      <c r="M170" s="672">
        <f t="shared" si="115"/>
        <v>348187.7413499999</v>
      </c>
    </row>
    <row r="171" spans="1:13" ht="51" customHeight="1">
      <c r="A171" s="775" t="s">
        <v>1025</v>
      </c>
      <c r="B171" s="776"/>
      <c r="C171" s="776"/>
      <c r="D171" s="387" t="s">
        <v>1026</v>
      </c>
      <c r="E171" s="640">
        <f>G171+H171+I171+J171</f>
        <v>945849</v>
      </c>
      <c r="F171" s="640">
        <f>F172+F190+F200+F261+F272+F280</f>
        <v>262</v>
      </c>
      <c r="G171" s="640">
        <f aca="true" t="shared" si="116" ref="G171:M171">G172+G190+G200+G261+G272+G280</f>
        <v>307483</v>
      </c>
      <c r="H171" s="640">
        <f t="shared" si="116"/>
        <v>295905</v>
      </c>
      <c r="I171" s="640">
        <f t="shared" si="116"/>
        <v>186192</v>
      </c>
      <c r="J171" s="640">
        <f t="shared" si="116"/>
        <v>156269</v>
      </c>
      <c r="K171" s="686">
        <f t="shared" si="116"/>
        <v>995979.7440000001</v>
      </c>
      <c r="L171" s="686">
        <f t="shared" si="116"/>
        <v>995168.4</v>
      </c>
      <c r="M171" s="687">
        <f t="shared" si="116"/>
        <v>894108.1100000001</v>
      </c>
    </row>
    <row r="172" spans="1:13" ht="27.75" customHeight="1">
      <c r="A172" s="719" t="s">
        <v>746</v>
      </c>
      <c r="B172" s="720"/>
      <c r="C172" s="720"/>
      <c r="D172" s="103" t="s">
        <v>747</v>
      </c>
      <c r="E172" s="635">
        <f>G172+H172+I172+J172</f>
        <v>189281</v>
      </c>
      <c r="F172" s="635">
        <f>F173+F177+F184</f>
        <v>0</v>
      </c>
      <c r="G172" s="635">
        <f aca="true" t="shared" si="117" ref="G172:M172">G173+G177+G184</f>
        <v>48968</v>
      </c>
      <c r="H172" s="635">
        <f t="shared" si="117"/>
        <v>69585</v>
      </c>
      <c r="I172" s="635">
        <f t="shared" si="117"/>
        <v>42064</v>
      </c>
      <c r="J172" s="635">
        <f t="shared" si="117"/>
        <v>28664</v>
      </c>
      <c r="K172" s="681">
        <f t="shared" si="117"/>
        <v>199313.63999999998</v>
      </c>
      <c r="L172" s="681">
        <f t="shared" si="117"/>
        <v>200772</v>
      </c>
      <c r="M172" s="682">
        <f t="shared" si="117"/>
        <v>201818.59999999998</v>
      </c>
    </row>
    <row r="173" spans="1:13" ht="18" customHeight="1">
      <c r="A173" s="109" t="s">
        <v>748</v>
      </c>
      <c r="B173" s="271"/>
      <c r="C173" s="272"/>
      <c r="D173" s="103" t="s">
        <v>749</v>
      </c>
      <c r="E173" s="631">
        <f aca="true" t="shared" si="118" ref="E173:E236">G173+H173+I173+J173</f>
        <v>139415</v>
      </c>
      <c r="F173" s="631">
        <f>F175</f>
        <v>0</v>
      </c>
      <c r="G173" s="631">
        <f aca="true" t="shared" si="119" ref="G173:M173">G175</f>
        <v>35546</v>
      </c>
      <c r="H173" s="631">
        <f t="shared" si="119"/>
        <v>51941</v>
      </c>
      <c r="I173" s="631">
        <f t="shared" si="119"/>
        <v>28450</v>
      </c>
      <c r="J173" s="631">
        <f t="shared" si="119"/>
        <v>23478</v>
      </c>
      <c r="K173" s="501">
        <f t="shared" si="119"/>
        <v>146803.995</v>
      </c>
      <c r="L173" s="501">
        <f t="shared" si="119"/>
        <v>146385.75</v>
      </c>
      <c r="M173" s="678">
        <f t="shared" si="119"/>
        <v>145688.675</v>
      </c>
    </row>
    <row r="174" spans="1:13" ht="18" customHeight="1">
      <c r="A174" s="300" t="s">
        <v>750</v>
      </c>
      <c r="B174" s="315"/>
      <c r="C174" s="302"/>
      <c r="D174" s="107"/>
      <c r="E174" s="631"/>
      <c r="F174" s="631"/>
      <c r="G174" s="632"/>
      <c r="H174" s="632"/>
      <c r="I174" s="633"/>
      <c r="J174" s="632"/>
      <c r="K174" s="101"/>
      <c r="L174" s="463"/>
      <c r="M174" s="679"/>
    </row>
    <row r="175" spans="1:13" ht="18.75">
      <c r="A175" s="404"/>
      <c r="B175" s="214" t="s">
        <v>751</v>
      </c>
      <c r="C175" s="272"/>
      <c r="D175" s="107" t="s">
        <v>752</v>
      </c>
      <c r="E175" s="631">
        <f t="shared" si="118"/>
        <v>139415</v>
      </c>
      <c r="F175" s="631">
        <f>F176</f>
        <v>0</v>
      </c>
      <c r="G175" s="631">
        <f aca="true" t="shared" si="120" ref="G175:M175">G176</f>
        <v>35546</v>
      </c>
      <c r="H175" s="631">
        <f t="shared" si="120"/>
        <v>51941</v>
      </c>
      <c r="I175" s="631">
        <f t="shared" si="120"/>
        <v>28450</v>
      </c>
      <c r="J175" s="631">
        <f t="shared" si="120"/>
        <v>23478</v>
      </c>
      <c r="K175" s="501">
        <f t="shared" si="120"/>
        <v>146803.995</v>
      </c>
      <c r="L175" s="501">
        <f t="shared" si="120"/>
        <v>146385.75</v>
      </c>
      <c r="M175" s="678">
        <f t="shared" si="120"/>
        <v>145688.675</v>
      </c>
    </row>
    <row r="176" spans="1:13" ht="18.75">
      <c r="A176" s="404"/>
      <c r="B176" s="214"/>
      <c r="C176" s="279" t="s">
        <v>753</v>
      </c>
      <c r="D176" s="107" t="s">
        <v>754</v>
      </c>
      <c r="E176" s="631">
        <f t="shared" si="118"/>
        <v>139415</v>
      </c>
      <c r="F176" s="631"/>
      <c r="G176" s="632">
        <v>35546</v>
      </c>
      <c r="H176" s="632">
        <v>51941</v>
      </c>
      <c r="I176" s="633">
        <v>28450</v>
      </c>
      <c r="J176" s="632">
        <v>23478</v>
      </c>
      <c r="K176" s="510">
        <f>(E176*5.3/100)+E176</f>
        <v>146803.995</v>
      </c>
      <c r="L176" s="510">
        <f>(E176*5/100)+E176</f>
        <v>146385.75</v>
      </c>
      <c r="M176" s="573">
        <f>(E176*4.5/100)+E176</f>
        <v>145688.675</v>
      </c>
    </row>
    <row r="177" spans="1:13" ht="18.75">
      <c r="A177" s="717" t="s">
        <v>755</v>
      </c>
      <c r="B177" s="718"/>
      <c r="C177" s="718"/>
      <c r="D177" s="103" t="s">
        <v>756</v>
      </c>
      <c r="E177" s="631">
        <f t="shared" si="118"/>
        <v>13465</v>
      </c>
      <c r="F177" s="631">
        <f>F179+F180+F181+F182+F183</f>
        <v>0</v>
      </c>
      <c r="G177" s="631">
        <f aca="true" t="shared" si="121" ref="G177:M177">G179+G180+G181+G182+G183</f>
        <v>2521</v>
      </c>
      <c r="H177" s="631">
        <f t="shared" si="121"/>
        <v>5444</v>
      </c>
      <c r="I177" s="631">
        <f t="shared" si="121"/>
        <v>2814</v>
      </c>
      <c r="J177" s="631">
        <f t="shared" si="121"/>
        <v>2686</v>
      </c>
      <c r="K177" s="501">
        <f t="shared" si="121"/>
        <v>14178.645</v>
      </c>
      <c r="L177" s="501">
        <f t="shared" si="121"/>
        <v>14138.25</v>
      </c>
      <c r="M177" s="678">
        <f t="shared" si="121"/>
        <v>14070.925</v>
      </c>
    </row>
    <row r="178" spans="1:13" ht="18.75">
      <c r="A178" s="300" t="s">
        <v>750</v>
      </c>
      <c r="B178" s="315"/>
      <c r="C178" s="302"/>
      <c r="D178" s="107"/>
      <c r="E178" s="631"/>
      <c r="F178" s="631"/>
      <c r="G178" s="632"/>
      <c r="H178" s="632"/>
      <c r="I178" s="633"/>
      <c r="J178" s="632"/>
      <c r="K178" s="101"/>
      <c r="L178" s="463"/>
      <c r="M178" s="679"/>
    </row>
    <row r="179" spans="1:13" ht="18.75">
      <c r="A179" s="405"/>
      <c r="B179" s="406" t="s">
        <v>757</v>
      </c>
      <c r="C179" s="272"/>
      <c r="D179" s="107" t="s">
        <v>758</v>
      </c>
      <c r="E179" s="631">
        <f t="shared" si="118"/>
        <v>2500</v>
      </c>
      <c r="F179" s="631"/>
      <c r="G179" s="632">
        <v>0</v>
      </c>
      <c r="H179" s="632">
        <v>2500</v>
      </c>
      <c r="I179" s="633"/>
      <c r="J179" s="632"/>
      <c r="K179" s="510">
        <f>(E179*5.3/100)+E179</f>
        <v>2632.5</v>
      </c>
      <c r="L179" s="510">
        <f>(E179*5/100)+E179</f>
        <v>2625</v>
      </c>
      <c r="M179" s="573">
        <f>(E179*4.5/100)+E179</f>
        <v>2612.5</v>
      </c>
    </row>
    <row r="180" spans="1:13" ht="18.75">
      <c r="A180" s="273"/>
      <c r="B180" s="753" t="s">
        <v>759</v>
      </c>
      <c r="C180" s="753"/>
      <c r="D180" s="107" t="s">
        <v>760</v>
      </c>
      <c r="E180" s="631">
        <f t="shared" si="118"/>
        <v>0</v>
      </c>
      <c r="F180" s="631"/>
      <c r="G180" s="632"/>
      <c r="H180" s="632"/>
      <c r="I180" s="633"/>
      <c r="J180" s="632"/>
      <c r="K180" s="101"/>
      <c r="L180" s="463"/>
      <c r="M180" s="679"/>
    </row>
    <row r="181" spans="1:13" ht="18.75">
      <c r="A181" s="273"/>
      <c r="B181" s="753" t="s">
        <v>761</v>
      </c>
      <c r="C181" s="753"/>
      <c r="D181" s="107" t="s">
        <v>762</v>
      </c>
      <c r="E181" s="631">
        <f t="shared" si="118"/>
        <v>0</v>
      </c>
      <c r="F181" s="631"/>
      <c r="G181" s="632"/>
      <c r="H181" s="632"/>
      <c r="I181" s="633"/>
      <c r="J181" s="632"/>
      <c r="K181" s="101"/>
      <c r="L181" s="463"/>
      <c r="M181" s="679"/>
    </row>
    <row r="182" spans="1:13" ht="18.75">
      <c r="A182" s="273"/>
      <c r="B182" s="274" t="s">
        <v>763</v>
      </c>
      <c r="C182" s="272"/>
      <c r="D182" s="107" t="s">
        <v>764</v>
      </c>
      <c r="E182" s="631">
        <f t="shared" si="118"/>
        <v>10965</v>
      </c>
      <c r="F182" s="631"/>
      <c r="G182" s="632">
        <v>2521</v>
      </c>
      <c r="H182" s="632">
        <v>2944</v>
      </c>
      <c r="I182" s="633">
        <v>2814</v>
      </c>
      <c r="J182" s="632">
        <v>2686</v>
      </c>
      <c r="K182" s="510">
        <f>(E182*5.3/100)+E182</f>
        <v>11546.145</v>
      </c>
      <c r="L182" s="510">
        <f>(E182*5/100)+E182</f>
        <v>11513.25</v>
      </c>
      <c r="M182" s="573">
        <f>(E182*4.5/100)+E182</f>
        <v>11458.425</v>
      </c>
    </row>
    <row r="183" spans="1:13" ht="18.75">
      <c r="A183" s="213"/>
      <c r="B183" s="214" t="s">
        <v>765</v>
      </c>
      <c r="C183" s="275"/>
      <c r="D183" s="107" t="s">
        <v>766</v>
      </c>
      <c r="E183" s="631">
        <f t="shared" si="118"/>
        <v>0</v>
      </c>
      <c r="F183" s="631"/>
      <c r="G183" s="632"/>
      <c r="H183" s="632"/>
      <c r="I183" s="633"/>
      <c r="J183" s="632"/>
      <c r="K183" s="101"/>
      <c r="L183" s="463"/>
      <c r="M183" s="679"/>
    </row>
    <row r="184" spans="1:13" ht="18" customHeight="1">
      <c r="A184" s="405" t="s">
        <v>767</v>
      </c>
      <c r="B184" s="406"/>
      <c r="C184" s="272"/>
      <c r="D184" s="103" t="s">
        <v>768</v>
      </c>
      <c r="E184" s="631">
        <f t="shared" si="118"/>
        <v>36401</v>
      </c>
      <c r="F184" s="631"/>
      <c r="G184" s="632">
        <v>10901</v>
      </c>
      <c r="H184" s="632">
        <v>12200</v>
      </c>
      <c r="I184" s="633">
        <v>10800</v>
      </c>
      <c r="J184" s="632">
        <v>2500</v>
      </c>
      <c r="K184" s="101">
        <v>38331</v>
      </c>
      <c r="L184" s="463">
        <v>40248</v>
      </c>
      <c r="M184" s="679">
        <v>42059</v>
      </c>
    </row>
    <row r="185" spans="1:13" ht="39" customHeight="1">
      <c r="A185" s="719" t="s">
        <v>1027</v>
      </c>
      <c r="B185" s="720"/>
      <c r="C185" s="720"/>
      <c r="D185" s="103" t="s">
        <v>770</v>
      </c>
      <c r="E185" s="631">
        <f t="shared" si="118"/>
        <v>0</v>
      </c>
      <c r="F185" s="631">
        <f>F187+F188+F189</f>
        <v>0</v>
      </c>
      <c r="G185" s="631">
        <f aca="true" t="shared" si="122" ref="G185:M185">G187+G188+G189</f>
        <v>0</v>
      </c>
      <c r="H185" s="631">
        <f t="shared" si="122"/>
        <v>0</v>
      </c>
      <c r="I185" s="631">
        <f t="shared" si="122"/>
        <v>0</v>
      </c>
      <c r="J185" s="631">
        <f t="shared" si="122"/>
        <v>0</v>
      </c>
      <c r="K185" s="501">
        <f t="shared" si="122"/>
        <v>0</v>
      </c>
      <c r="L185" s="501">
        <f t="shared" si="122"/>
        <v>0</v>
      </c>
      <c r="M185" s="678">
        <f t="shared" si="122"/>
        <v>0</v>
      </c>
    </row>
    <row r="186" spans="1:13" ht="18.75">
      <c r="A186" s="300" t="s">
        <v>750</v>
      </c>
      <c r="B186" s="315"/>
      <c r="C186" s="302"/>
      <c r="D186" s="107"/>
      <c r="E186" s="631"/>
      <c r="F186" s="631"/>
      <c r="G186" s="632"/>
      <c r="H186" s="632"/>
      <c r="I186" s="633"/>
      <c r="J186" s="632"/>
      <c r="K186" s="101"/>
      <c r="L186" s="463"/>
      <c r="M186" s="679"/>
    </row>
    <row r="187" spans="1:13" ht="18" customHeight="1">
      <c r="A187" s="407"/>
      <c r="B187" s="753" t="s">
        <v>1028</v>
      </c>
      <c r="C187" s="753"/>
      <c r="D187" s="107" t="s">
        <v>772</v>
      </c>
      <c r="E187" s="631">
        <f t="shared" si="118"/>
        <v>0</v>
      </c>
      <c r="F187" s="631"/>
      <c r="G187" s="632"/>
      <c r="H187" s="632"/>
      <c r="I187" s="633"/>
      <c r="J187" s="632"/>
      <c r="K187" s="101"/>
      <c r="L187" s="463"/>
      <c r="M187" s="679"/>
    </row>
    <row r="188" spans="1:13" ht="40.5" customHeight="1">
      <c r="A188" s="407"/>
      <c r="B188" s="753" t="s">
        <v>773</v>
      </c>
      <c r="C188" s="753"/>
      <c r="D188" s="107" t="s">
        <v>774</v>
      </c>
      <c r="E188" s="631">
        <f t="shared" si="118"/>
        <v>0</v>
      </c>
      <c r="F188" s="631"/>
      <c r="G188" s="632"/>
      <c r="H188" s="632"/>
      <c r="I188" s="633"/>
      <c r="J188" s="632"/>
      <c r="K188" s="101"/>
      <c r="L188" s="463"/>
      <c r="M188" s="679"/>
    </row>
    <row r="189" spans="1:13" ht="18.75">
      <c r="A189" s="407"/>
      <c r="B189" s="753" t="s">
        <v>775</v>
      </c>
      <c r="C189" s="753"/>
      <c r="D189" s="107" t="s">
        <v>776</v>
      </c>
      <c r="E189" s="631">
        <f t="shared" si="118"/>
        <v>0</v>
      </c>
      <c r="F189" s="631"/>
      <c r="G189" s="641"/>
      <c r="H189" s="641"/>
      <c r="I189" s="642"/>
      <c r="J189" s="641"/>
      <c r="K189" s="101"/>
      <c r="L189" s="474"/>
      <c r="M189" s="679"/>
    </row>
    <row r="190" spans="1:13" ht="45" customHeight="1">
      <c r="A190" s="757" t="s">
        <v>777</v>
      </c>
      <c r="B190" s="758"/>
      <c r="C190" s="758"/>
      <c r="D190" s="103" t="s">
        <v>778</v>
      </c>
      <c r="E190" s="635">
        <f t="shared" si="118"/>
        <v>51107</v>
      </c>
      <c r="F190" s="635">
        <f>F191+F194</f>
        <v>0</v>
      </c>
      <c r="G190" s="635">
        <f aca="true" t="shared" si="123" ref="G190:M190">G191+G194</f>
        <v>14893</v>
      </c>
      <c r="H190" s="635">
        <f t="shared" si="123"/>
        <v>14915</v>
      </c>
      <c r="I190" s="635">
        <f t="shared" si="123"/>
        <v>11181</v>
      </c>
      <c r="J190" s="635">
        <f t="shared" si="123"/>
        <v>10118</v>
      </c>
      <c r="K190" s="681">
        <f t="shared" si="123"/>
        <v>53815.670999999995</v>
      </c>
      <c r="L190" s="681">
        <f t="shared" si="123"/>
        <v>53662.35</v>
      </c>
      <c r="M190" s="682">
        <f t="shared" si="123"/>
        <v>53406.815</v>
      </c>
    </row>
    <row r="191" spans="1:13" ht="27" customHeight="1">
      <c r="A191" s="273" t="s">
        <v>779</v>
      </c>
      <c r="B191" s="408"/>
      <c r="C191" s="314"/>
      <c r="D191" s="103" t="s">
        <v>780</v>
      </c>
      <c r="E191" s="631">
        <f t="shared" si="118"/>
        <v>500</v>
      </c>
      <c r="F191" s="631">
        <f>F193</f>
        <v>0</v>
      </c>
      <c r="G191" s="631">
        <f aca="true" t="shared" si="124" ref="G191:M191">G193</f>
        <v>164</v>
      </c>
      <c r="H191" s="631">
        <f t="shared" si="124"/>
        <v>126</v>
      </c>
      <c r="I191" s="631">
        <f t="shared" si="124"/>
        <v>114</v>
      </c>
      <c r="J191" s="631">
        <f t="shared" si="124"/>
        <v>96</v>
      </c>
      <c r="K191" s="501">
        <f t="shared" si="124"/>
        <v>526.5</v>
      </c>
      <c r="L191" s="501">
        <f t="shared" si="124"/>
        <v>525</v>
      </c>
      <c r="M191" s="678">
        <f t="shared" si="124"/>
        <v>522.5</v>
      </c>
    </row>
    <row r="192" spans="1:13" ht="18.75">
      <c r="A192" s="300" t="s">
        <v>750</v>
      </c>
      <c r="B192" s="315"/>
      <c r="C192" s="302"/>
      <c r="D192" s="107"/>
      <c r="E192" s="631"/>
      <c r="F192" s="631"/>
      <c r="G192" s="632"/>
      <c r="H192" s="632"/>
      <c r="I192" s="633"/>
      <c r="J192" s="632"/>
      <c r="K192" s="101"/>
      <c r="L192" s="463"/>
      <c r="M192" s="679"/>
    </row>
    <row r="193" spans="1:13" ht="18" customHeight="1">
      <c r="A193" s="404"/>
      <c r="B193" s="214" t="s">
        <v>781</v>
      </c>
      <c r="C193" s="272"/>
      <c r="D193" s="107" t="s">
        <v>782</v>
      </c>
      <c r="E193" s="631">
        <f t="shared" si="118"/>
        <v>500</v>
      </c>
      <c r="F193" s="631"/>
      <c r="G193" s="632">
        <v>164</v>
      </c>
      <c r="H193" s="632">
        <v>126</v>
      </c>
      <c r="I193" s="633">
        <v>114</v>
      </c>
      <c r="J193" s="632">
        <v>96</v>
      </c>
      <c r="K193" s="510">
        <f>(E193*5.3/100)+E193</f>
        <v>526.5</v>
      </c>
      <c r="L193" s="510">
        <f>(E193*5/100)+E193</f>
        <v>525</v>
      </c>
      <c r="M193" s="573">
        <f>(E193*4.5/100)+E193</f>
        <v>522.5</v>
      </c>
    </row>
    <row r="194" spans="1:13" ht="30.75" customHeight="1">
      <c r="A194" s="757" t="s">
        <v>783</v>
      </c>
      <c r="B194" s="758"/>
      <c r="C194" s="758"/>
      <c r="D194" s="103" t="s">
        <v>784</v>
      </c>
      <c r="E194" s="631">
        <f t="shared" si="118"/>
        <v>50607</v>
      </c>
      <c r="F194" s="631">
        <f>F196+F198+F199</f>
        <v>0</v>
      </c>
      <c r="G194" s="631">
        <f aca="true" t="shared" si="125" ref="G194:M194">G196+G198+G199</f>
        <v>14729</v>
      </c>
      <c r="H194" s="631">
        <f t="shared" si="125"/>
        <v>14789</v>
      </c>
      <c r="I194" s="631">
        <f t="shared" si="125"/>
        <v>11067</v>
      </c>
      <c r="J194" s="631">
        <f t="shared" si="125"/>
        <v>10022</v>
      </c>
      <c r="K194" s="501">
        <f>K196+K198+K199</f>
        <v>53289.170999999995</v>
      </c>
      <c r="L194" s="501">
        <f t="shared" si="125"/>
        <v>53137.35</v>
      </c>
      <c r="M194" s="678">
        <f t="shared" si="125"/>
        <v>52884.315</v>
      </c>
    </row>
    <row r="195" spans="1:13" ht="18.75">
      <c r="A195" s="300" t="s">
        <v>750</v>
      </c>
      <c r="B195" s="315"/>
      <c r="C195" s="302"/>
      <c r="D195" s="107"/>
      <c r="E195" s="631"/>
      <c r="F195" s="631"/>
      <c r="G195" s="632"/>
      <c r="H195" s="632"/>
      <c r="I195" s="633"/>
      <c r="J195" s="632"/>
      <c r="K195" s="101"/>
      <c r="L195" s="463"/>
      <c r="M195" s="679"/>
    </row>
    <row r="196" spans="1:13" ht="18.75">
      <c r="A196" s="213"/>
      <c r="B196" s="278" t="s">
        <v>785</v>
      </c>
      <c r="C196" s="272"/>
      <c r="D196" s="107" t="s">
        <v>786</v>
      </c>
      <c r="E196" s="631">
        <f t="shared" si="118"/>
        <v>50207</v>
      </c>
      <c r="F196" s="631">
        <f>F197</f>
        <v>0</v>
      </c>
      <c r="G196" s="631">
        <f aca="true" t="shared" si="126" ref="G196:M196">G197</f>
        <v>14619</v>
      </c>
      <c r="H196" s="631">
        <f t="shared" si="126"/>
        <v>14679</v>
      </c>
      <c r="I196" s="631">
        <f t="shared" si="126"/>
        <v>10957</v>
      </c>
      <c r="J196" s="631">
        <f t="shared" si="126"/>
        <v>9952</v>
      </c>
      <c r="K196" s="501">
        <f t="shared" si="126"/>
        <v>52867.971</v>
      </c>
      <c r="L196" s="501">
        <f t="shared" si="126"/>
        <v>52717.35</v>
      </c>
      <c r="M196" s="678">
        <f t="shared" si="126"/>
        <v>52466.315</v>
      </c>
    </row>
    <row r="197" spans="1:13" ht="18.75">
      <c r="A197" s="213"/>
      <c r="B197" s="278"/>
      <c r="C197" s="279" t="s">
        <v>787</v>
      </c>
      <c r="D197" s="107" t="s">
        <v>788</v>
      </c>
      <c r="E197" s="631">
        <f t="shared" si="118"/>
        <v>50207</v>
      </c>
      <c r="F197" s="631"/>
      <c r="G197" s="632">
        <v>14619</v>
      </c>
      <c r="H197" s="632">
        <v>14679</v>
      </c>
      <c r="I197" s="633">
        <v>10957</v>
      </c>
      <c r="J197" s="632">
        <v>9952</v>
      </c>
      <c r="K197" s="510">
        <f>(E197*5.3/100)+E197</f>
        <v>52867.971</v>
      </c>
      <c r="L197" s="510">
        <f>(E197*5/100)+E197</f>
        <v>52717.35</v>
      </c>
      <c r="M197" s="573">
        <f>(E197*4.5/100)+E197</f>
        <v>52466.315</v>
      </c>
    </row>
    <row r="198" spans="1:13" ht="18.75">
      <c r="A198" s="213"/>
      <c r="B198" s="278" t="s">
        <v>789</v>
      </c>
      <c r="C198" s="272"/>
      <c r="D198" s="107" t="s">
        <v>790</v>
      </c>
      <c r="E198" s="631">
        <f t="shared" si="118"/>
        <v>400</v>
      </c>
      <c r="F198" s="631"/>
      <c r="G198" s="632">
        <v>110</v>
      </c>
      <c r="H198" s="632">
        <v>110</v>
      </c>
      <c r="I198" s="633">
        <v>110</v>
      </c>
      <c r="J198" s="632">
        <v>70</v>
      </c>
      <c r="K198" s="510">
        <f>(E198*5.3/100)+E198</f>
        <v>421.2</v>
      </c>
      <c r="L198" s="510">
        <f>(E198*5/100)+E198</f>
        <v>420</v>
      </c>
      <c r="M198" s="573">
        <f>(E198*4.5/100)+E198</f>
        <v>418</v>
      </c>
    </row>
    <row r="199" spans="1:13" ht="18.75">
      <c r="A199" s="213"/>
      <c r="B199" s="278" t="s">
        <v>791</v>
      </c>
      <c r="C199" s="272"/>
      <c r="D199" s="107" t="s">
        <v>792</v>
      </c>
      <c r="E199" s="631">
        <f t="shared" si="118"/>
        <v>0</v>
      </c>
      <c r="F199" s="631"/>
      <c r="G199" s="632"/>
      <c r="H199" s="632"/>
      <c r="I199" s="633"/>
      <c r="J199" s="632"/>
      <c r="K199" s="101"/>
      <c r="L199" s="463"/>
      <c r="M199" s="679"/>
    </row>
    <row r="200" spans="1:13" ht="18.75">
      <c r="A200" s="719" t="s">
        <v>1039</v>
      </c>
      <c r="B200" s="720"/>
      <c r="C200" s="720"/>
      <c r="D200" s="103" t="s">
        <v>794</v>
      </c>
      <c r="E200" s="635">
        <f t="shared" si="118"/>
        <v>495046</v>
      </c>
      <c r="F200" s="643">
        <f>F201+F220+F228+F246</f>
        <v>262</v>
      </c>
      <c r="G200" s="643">
        <f>G201+G220+G228+G246</f>
        <v>183663</v>
      </c>
      <c r="H200" s="643">
        <f aca="true" t="shared" si="127" ref="H200:M200">H201+H220+H228+H246</f>
        <v>131838</v>
      </c>
      <c r="I200" s="643">
        <f t="shared" si="127"/>
        <v>101417</v>
      </c>
      <c r="J200" s="643">
        <f t="shared" si="127"/>
        <v>78128</v>
      </c>
      <c r="K200" s="688">
        <f t="shared" si="127"/>
        <v>521283.438</v>
      </c>
      <c r="L200" s="688">
        <f t="shared" si="127"/>
        <v>519798.3</v>
      </c>
      <c r="M200" s="689">
        <f t="shared" si="127"/>
        <v>418999.02</v>
      </c>
    </row>
    <row r="201" spans="1:13" ht="18.75">
      <c r="A201" s="719" t="s">
        <v>795</v>
      </c>
      <c r="B201" s="720"/>
      <c r="C201" s="720"/>
      <c r="D201" s="103" t="s">
        <v>796</v>
      </c>
      <c r="E201" s="632">
        <f t="shared" si="118"/>
        <v>142636</v>
      </c>
      <c r="F201" s="632">
        <f>F204+F207+F211+F212+F214+F217+F219</f>
        <v>262</v>
      </c>
      <c r="G201" s="632">
        <f aca="true" t="shared" si="128" ref="G201:M201">G204+G207+G211+G212+G214+G217+G219</f>
        <v>75602</v>
      </c>
      <c r="H201" s="632">
        <f t="shared" si="128"/>
        <v>36474</v>
      </c>
      <c r="I201" s="632">
        <f t="shared" si="128"/>
        <v>16597</v>
      </c>
      <c r="J201" s="632">
        <f t="shared" si="128"/>
        <v>13963</v>
      </c>
      <c r="K201" s="463">
        <f t="shared" si="128"/>
        <v>150195.70799999998</v>
      </c>
      <c r="L201" s="463">
        <f t="shared" si="128"/>
        <v>149767.8</v>
      </c>
      <c r="M201" s="671">
        <f t="shared" si="128"/>
        <v>149054.62</v>
      </c>
    </row>
    <row r="202" spans="1:13" ht="18.75">
      <c r="A202" s="300" t="s">
        <v>750</v>
      </c>
      <c r="B202" s="315"/>
      <c r="C202" s="302"/>
      <c r="D202" s="107"/>
      <c r="E202" s="632"/>
      <c r="F202" s="632"/>
      <c r="G202" s="632"/>
      <c r="H202" s="632"/>
      <c r="I202" s="633"/>
      <c r="J202" s="632"/>
      <c r="K202" s="101"/>
      <c r="L202" s="463"/>
      <c r="M202" s="679"/>
    </row>
    <row r="203" spans="1:13" s="411" customFormat="1" ht="18.75" hidden="1">
      <c r="A203" s="409"/>
      <c r="B203" s="821" t="s">
        <v>797</v>
      </c>
      <c r="C203" s="822"/>
      <c r="D203" s="410" t="s">
        <v>798</v>
      </c>
      <c r="E203" s="632">
        <f t="shared" si="118"/>
        <v>0</v>
      </c>
      <c r="F203" s="637"/>
      <c r="G203" s="637"/>
      <c r="H203" s="637"/>
      <c r="I203" s="638"/>
      <c r="J203" s="637"/>
      <c r="K203" s="683"/>
      <c r="L203" s="684"/>
      <c r="M203" s="685"/>
    </row>
    <row r="204" spans="1:13" ht="18.75">
      <c r="A204" s="213"/>
      <c r="B204" s="214" t="s">
        <v>799</v>
      </c>
      <c r="C204" s="106"/>
      <c r="D204" s="107" t="s">
        <v>800</v>
      </c>
      <c r="E204" s="632">
        <f t="shared" si="118"/>
        <v>50434</v>
      </c>
      <c r="F204" s="632">
        <f>F205+F206</f>
        <v>146</v>
      </c>
      <c r="G204" s="632">
        <f aca="true" t="shared" si="129" ref="G204:M204">G205+G206</f>
        <v>33160</v>
      </c>
      <c r="H204" s="632">
        <f t="shared" si="129"/>
        <v>10317</v>
      </c>
      <c r="I204" s="632">
        <f t="shared" si="129"/>
        <v>4161</v>
      </c>
      <c r="J204" s="632">
        <f t="shared" si="129"/>
        <v>2796</v>
      </c>
      <c r="K204" s="463">
        <f t="shared" si="129"/>
        <v>53107.002</v>
      </c>
      <c r="L204" s="463">
        <f t="shared" si="129"/>
        <v>52955.7</v>
      </c>
      <c r="M204" s="671">
        <f t="shared" si="129"/>
        <v>52703.53</v>
      </c>
    </row>
    <row r="205" spans="1:13" ht="18.75">
      <c r="A205" s="213"/>
      <c r="B205" s="214"/>
      <c r="C205" s="279" t="s">
        <v>801</v>
      </c>
      <c r="D205" s="107" t="s">
        <v>802</v>
      </c>
      <c r="E205" s="632">
        <f t="shared" si="118"/>
        <v>21532</v>
      </c>
      <c r="F205" s="632">
        <v>105</v>
      </c>
      <c r="G205" s="632">
        <v>11967</v>
      </c>
      <c r="H205" s="632">
        <v>5844</v>
      </c>
      <c r="I205" s="633">
        <v>2251</v>
      </c>
      <c r="J205" s="632">
        <v>1470</v>
      </c>
      <c r="K205" s="510">
        <f>(E205*5.3/100)+E205</f>
        <v>22673.196</v>
      </c>
      <c r="L205" s="510">
        <f>(E205*5/100)+E205</f>
        <v>22608.6</v>
      </c>
      <c r="M205" s="573">
        <f>(E205*4.5/100)+E205</f>
        <v>22500.94</v>
      </c>
    </row>
    <row r="206" spans="1:13" ht="18.75">
      <c r="A206" s="213"/>
      <c r="B206" s="214"/>
      <c r="C206" s="279" t="s">
        <v>803</v>
      </c>
      <c r="D206" s="107" t="s">
        <v>804</v>
      </c>
      <c r="E206" s="632">
        <f t="shared" si="118"/>
        <v>28902</v>
      </c>
      <c r="F206" s="632">
        <v>41</v>
      </c>
      <c r="G206" s="632">
        <v>21193</v>
      </c>
      <c r="H206" s="632">
        <v>4473</v>
      </c>
      <c r="I206" s="633">
        <v>1910</v>
      </c>
      <c r="J206" s="632">
        <v>1326</v>
      </c>
      <c r="K206" s="510">
        <f>(E206*5.3/100)+E206</f>
        <v>30433.806</v>
      </c>
      <c r="L206" s="510">
        <f>(E206*5/100)+E206</f>
        <v>30347.1</v>
      </c>
      <c r="M206" s="573">
        <f>(E206*4.5/100)+E206</f>
        <v>30202.59</v>
      </c>
    </row>
    <row r="207" spans="1:13" ht="18.75">
      <c r="A207" s="213"/>
      <c r="B207" s="214" t="s">
        <v>805</v>
      </c>
      <c r="C207" s="314"/>
      <c r="D207" s="107" t="s">
        <v>806</v>
      </c>
      <c r="E207" s="632">
        <f t="shared" si="118"/>
        <v>58004</v>
      </c>
      <c r="F207" s="632">
        <f>SUM(F208:F210)</f>
        <v>93</v>
      </c>
      <c r="G207" s="632">
        <f aca="true" t="shared" si="130" ref="G207:M207">SUM(G208:G210)</f>
        <v>33084</v>
      </c>
      <c r="H207" s="632">
        <f t="shared" si="130"/>
        <v>13599</v>
      </c>
      <c r="I207" s="632">
        <f t="shared" si="130"/>
        <v>6580</v>
      </c>
      <c r="J207" s="632">
        <f t="shared" si="130"/>
        <v>4741</v>
      </c>
      <c r="K207" s="463">
        <f t="shared" si="130"/>
        <v>61078.212</v>
      </c>
      <c r="L207" s="463">
        <f t="shared" si="130"/>
        <v>60904.2</v>
      </c>
      <c r="M207" s="671">
        <f t="shared" si="130"/>
        <v>60614.17999999999</v>
      </c>
    </row>
    <row r="208" spans="1:13" ht="18.75">
      <c r="A208" s="213"/>
      <c r="B208" s="214"/>
      <c r="C208" s="279" t="s">
        <v>807</v>
      </c>
      <c r="D208" s="107" t="s">
        <v>808</v>
      </c>
      <c r="E208" s="632">
        <f t="shared" si="118"/>
        <v>32764</v>
      </c>
      <c r="F208" s="632">
        <v>28</v>
      </c>
      <c r="G208" s="632">
        <v>17369</v>
      </c>
      <c r="H208" s="632">
        <v>7793</v>
      </c>
      <c r="I208" s="633">
        <v>4448</v>
      </c>
      <c r="J208" s="632">
        <v>3154</v>
      </c>
      <c r="K208" s="510">
        <f>(E208*5.3/100)+E208</f>
        <v>34500.492</v>
      </c>
      <c r="L208" s="510">
        <f>(E208*5/100)+E208</f>
        <v>34402.2</v>
      </c>
      <c r="M208" s="573">
        <f>(E208*4.5/100)+E208</f>
        <v>34238.38</v>
      </c>
    </row>
    <row r="209" spans="1:13" ht="18.75">
      <c r="A209" s="213"/>
      <c r="B209" s="214"/>
      <c r="C209" s="279" t="s">
        <v>809</v>
      </c>
      <c r="D209" s="107" t="s">
        <v>810</v>
      </c>
      <c r="E209" s="632">
        <f t="shared" si="118"/>
        <v>25240</v>
      </c>
      <c r="F209" s="632">
        <v>65</v>
      </c>
      <c r="G209" s="632">
        <v>15715</v>
      </c>
      <c r="H209" s="632">
        <v>5806</v>
      </c>
      <c r="I209" s="633">
        <v>2132</v>
      </c>
      <c r="J209" s="632">
        <v>1587</v>
      </c>
      <c r="K209" s="510">
        <f>(E209*5.3/100)+E209</f>
        <v>26577.72</v>
      </c>
      <c r="L209" s="510">
        <f>(E209*5/100)+E209</f>
        <v>26502</v>
      </c>
      <c r="M209" s="573">
        <f>(E209*4.5/100)+E209</f>
        <v>26375.8</v>
      </c>
    </row>
    <row r="210" spans="1:13" ht="18.75">
      <c r="A210" s="213"/>
      <c r="B210" s="214"/>
      <c r="C210" s="215" t="s">
        <v>811</v>
      </c>
      <c r="D210" s="107" t="s">
        <v>812</v>
      </c>
      <c r="E210" s="632">
        <f t="shared" si="118"/>
        <v>0</v>
      </c>
      <c r="F210" s="632"/>
      <c r="G210" s="632"/>
      <c r="H210" s="632"/>
      <c r="I210" s="633"/>
      <c r="J210" s="632"/>
      <c r="K210" s="101"/>
      <c r="L210" s="463"/>
      <c r="M210" s="679"/>
    </row>
    <row r="211" spans="1:13" ht="18.75">
      <c r="A211" s="213"/>
      <c r="B211" s="214" t="s">
        <v>813</v>
      </c>
      <c r="C211" s="279"/>
      <c r="D211" s="107" t="s">
        <v>814</v>
      </c>
      <c r="E211" s="632">
        <f t="shared" si="118"/>
        <v>58</v>
      </c>
      <c r="F211" s="632"/>
      <c r="G211" s="632">
        <v>34</v>
      </c>
      <c r="H211" s="632">
        <v>16</v>
      </c>
      <c r="I211" s="633">
        <v>4</v>
      </c>
      <c r="J211" s="632">
        <v>4</v>
      </c>
      <c r="K211" s="510">
        <f>(E211*5.3/100)+E211</f>
        <v>61.074</v>
      </c>
      <c r="L211" s="510">
        <f>(E211*5/100)+E211</f>
        <v>60.9</v>
      </c>
      <c r="M211" s="573">
        <f>(E211*4.5/100)+E211</f>
        <v>60.61</v>
      </c>
    </row>
    <row r="212" spans="1:13" ht="18.75">
      <c r="A212" s="213"/>
      <c r="B212" s="214" t="s">
        <v>815</v>
      </c>
      <c r="C212" s="106"/>
      <c r="D212" s="107" t="s">
        <v>816</v>
      </c>
      <c r="E212" s="632">
        <f t="shared" si="118"/>
        <v>3851</v>
      </c>
      <c r="F212" s="632">
        <f>F213</f>
        <v>23</v>
      </c>
      <c r="G212" s="632">
        <f aca="true" t="shared" si="131" ref="G212:M212">G213</f>
        <v>1301</v>
      </c>
      <c r="H212" s="632">
        <f t="shared" si="131"/>
        <v>1110</v>
      </c>
      <c r="I212" s="632">
        <f t="shared" si="131"/>
        <v>694</v>
      </c>
      <c r="J212" s="632">
        <f t="shared" si="131"/>
        <v>746</v>
      </c>
      <c r="K212" s="463">
        <f t="shared" si="131"/>
        <v>4055.103</v>
      </c>
      <c r="L212" s="463">
        <f t="shared" si="131"/>
        <v>4043.55</v>
      </c>
      <c r="M212" s="671">
        <f t="shared" si="131"/>
        <v>4024.295</v>
      </c>
    </row>
    <row r="213" spans="1:13" ht="18.75">
      <c r="A213" s="213"/>
      <c r="B213" s="214"/>
      <c r="C213" s="279" t="s">
        <v>817</v>
      </c>
      <c r="D213" s="107" t="s">
        <v>818</v>
      </c>
      <c r="E213" s="632">
        <f t="shared" si="118"/>
        <v>3851</v>
      </c>
      <c r="F213" s="632">
        <v>23</v>
      </c>
      <c r="G213" s="632">
        <v>1301</v>
      </c>
      <c r="H213" s="632">
        <v>1110</v>
      </c>
      <c r="I213" s="633">
        <v>694</v>
      </c>
      <c r="J213" s="632">
        <v>746</v>
      </c>
      <c r="K213" s="510">
        <f>(E213*5.3/100)+E213</f>
        <v>4055.103</v>
      </c>
      <c r="L213" s="510">
        <f>(E213*5/100)+E213</f>
        <v>4043.55</v>
      </c>
      <c r="M213" s="573">
        <f>(E213*4.5/100)+E213</f>
        <v>4024.295</v>
      </c>
    </row>
    <row r="214" spans="1:13" ht="18.75">
      <c r="A214" s="213"/>
      <c r="B214" s="214" t="s">
        <v>819</v>
      </c>
      <c r="C214" s="279"/>
      <c r="D214" s="107" t="s">
        <v>820</v>
      </c>
      <c r="E214" s="632">
        <f t="shared" si="118"/>
        <v>0</v>
      </c>
      <c r="F214" s="632">
        <f>SUM(F215:F216)</f>
        <v>0</v>
      </c>
      <c r="G214" s="632">
        <f aca="true" t="shared" si="132" ref="G214:M214">SUM(G215:G216)</f>
        <v>0</v>
      </c>
      <c r="H214" s="632">
        <f t="shared" si="132"/>
        <v>0</v>
      </c>
      <c r="I214" s="632">
        <f t="shared" si="132"/>
        <v>0</v>
      </c>
      <c r="J214" s="632">
        <f t="shared" si="132"/>
        <v>0</v>
      </c>
      <c r="K214" s="463">
        <f t="shared" si="132"/>
        <v>0</v>
      </c>
      <c r="L214" s="463">
        <f t="shared" si="132"/>
        <v>0</v>
      </c>
      <c r="M214" s="671">
        <f t="shared" si="132"/>
        <v>0</v>
      </c>
    </row>
    <row r="215" spans="1:13" ht="18.75">
      <c r="A215" s="213"/>
      <c r="B215" s="214"/>
      <c r="C215" s="279" t="s">
        <v>821</v>
      </c>
      <c r="D215" s="107" t="s">
        <v>822</v>
      </c>
      <c r="E215" s="632">
        <f t="shared" si="118"/>
        <v>0</v>
      </c>
      <c r="F215" s="632"/>
      <c r="G215" s="632"/>
      <c r="H215" s="632"/>
      <c r="I215" s="633"/>
      <c r="J215" s="632"/>
      <c r="K215" s="101"/>
      <c r="L215" s="463"/>
      <c r="M215" s="679"/>
    </row>
    <row r="216" spans="1:13" ht="18.75">
      <c r="A216" s="213"/>
      <c r="B216" s="214"/>
      <c r="C216" s="279" t="s">
        <v>823</v>
      </c>
      <c r="D216" s="107" t="s">
        <v>824</v>
      </c>
      <c r="E216" s="632">
        <f t="shared" si="118"/>
        <v>0</v>
      </c>
      <c r="F216" s="632"/>
      <c r="G216" s="632"/>
      <c r="H216" s="632"/>
      <c r="I216" s="633"/>
      <c r="J216" s="632"/>
      <c r="K216" s="101"/>
      <c r="L216" s="463"/>
      <c r="M216" s="679"/>
    </row>
    <row r="217" spans="1:14" ht="18.75">
      <c r="A217" s="213"/>
      <c r="B217" s="214" t="s">
        <v>825</v>
      </c>
      <c r="C217" s="279"/>
      <c r="D217" s="107" t="s">
        <v>826</v>
      </c>
      <c r="E217" s="632">
        <f t="shared" si="118"/>
        <v>287</v>
      </c>
      <c r="F217" s="632">
        <f>F218</f>
        <v>0</v>
      </c>
      <c r="G217" s="632">
        <f aca="true" t="shared" si="133" ref="G217:M217">G218</f>
        <v>287</v>
      </c>
      <c r="H217" s="632">
        <f t="shared" si="133"/>
        <v>0</v>
      </c>
      <c r="I217" s="632">
        <f t="shared" si="133"/>
        <v>0</v>
      </c>
      <c r="J217" s="632">
        <f t="shared" si="133"/>
        <v>0</v>
      </c>
      <c r="K217" s="463">
        <f t="shared" si="133"/>
        <v>302.211</v>
      </c>
      <c r="L217" s="463">
        <f t="shared" si="133"/>
        <v>301.35</v>
      </c>
      <c r="M217" s="671">
        <f t="shared" si="133"/>
        <v>299.915</v>
      </c>
      <c r="N217" s="184"/>
    </row>
    <row r="218" spans="1:14" ht="18.75">
      <c r="A218" s="213"/>
      <c r="B218" s="214"/>
      <c r="C218" s="279" t="s">
        <v>827</v>
      </c>
      <c r="D218" s="107" t="s">
        <v>828</v>
      </c>
      <c r="E218" s="632">
        <f t="shared" si="118"/>
        <v>287</v>
      </c>
      <c r="F218" s="632"/>
      <c r="G218" s="632">
        <v>287</v>
      </c>
      <c r="H218" s="632">
        <v>0</v>
      </c>
      <c r="I218" s="633">
        <v>0</v>
      </c>
      <c r="J218" s="632">
        <v>0</v>
      </c>
      <c r="K218" s="510">
        <f>(E218*5.3/100)+E218</f>
        <v>302.211</v>
      </c>
      <c r="L218" s="510">
        <f>(E218*5/100)+E218</f>
        <v>301.35</v>
      </c>
      <c r="M218" s="573">
        <f>(E218*4.5/100)+E218</f>
        <v>299.915</v>
      </c>
      <c r="N218" s="184"/>
    </row>
    <row r="219" spans="1:13" ht="18.75">
      <c r="A219" s="213"/>
      <c r="B219" s="274" t="s">
        <v>829</v>
      </c>
      <c r="C219" s="215"/>
      <c r="D219" s="107" t="s">
        <v>830</v>
      </c>
      <c r="E219" s="632">
        <f t="shared" si="118"/>
        <v>30002</v>
      </c>
      <c r="F219" s="632"/>
      <c r="G219" s="632">
        <v>7736</v>
      </c>
      <c r="H219" s="632">
        <v>11432</v>
      </c>
      <c r="I219" s="633">
        <v>5158</v>
      </c>
      <c r="J219" s="632">
        <v>5676</v>
      </c>
      <c r="K219" s="510">
        <f>(E219*5.3/100)+E219</f>
        <v>31592.106</v>
      </c>
      <c r="L219" s="510">
        <f>(E219*5/100)+E219</f>
        <v>31502.1</v>
      </c>
      <c r="M219" s="573">
        <f>(E219*4.5/100)+E219</f>
        <v>31352.09</v>
      </c>
    </row>
    <row r="220" spans="1:13" ht="18" customHeight="1">
      <c r="A220" s="273" t="s">
        <v>831</v>
      </c>
      <c r="B220" s="274"/>
      <c r="C220" s="111"/>
      <c r="D220" s="103" t="s">
        <v>832</v>
      </c>
      <c r="E220" s="632">
        <f t="shared" si="118"/>
        <v>0</v>
      </c>
      <c r="F220" s="632">
        <f>F222+F225+F226</f>
        <v>0</v>
      </c>
      <c r="G220" s="632">
        <f aca="true" t="shared" si="134" ref="G220:L220">G222+G225+G226</f>
        <v>0</v>
      </c>
      <c r="H220" s="632">
        <f t="shared" si="134"/>
        <v>0</v>
      </c>
      <c r="I220" s="632">
        <f t="shared" si="134"/>
        <v>0</v>
      </c>
      <c r="J220" s="632">
        <f t="shared" si="134"/>
        <v>0</v>
      </c>
      <c r="K220" s="463">
        <f t="shared" si="134"/>
        <v>0</v>
      </c>
      <c r="L220" s="463">
        <f t="shared" si="134"/>
        <v>0</v>
      </c>
      <c r="M220" s="679"/>
    </row>
    <row r="221" spans="1:13" ht="18" customHeight="1">
      <c r="A221" s="300" t="s">
        <v>750</v>
      </c>
      <c r="B221" s="315"/>
      <c r="C221" s="302"/>
      <c r="D221" s="107"/>
      <c r="E221" s="632"/>
      <c r="F221" s="632"/>
      <c r="G221" s="632"/>
      <c r="H221" s="632"/>
      <c r="I221" s="633"/>
      <c r="J221" s="632"/>
      <c r="K221" s="101"/>
      <c r="L221" s="463"/>
      <c r="M221" s="679"/>
    </row>
    <row r="222" spans="1:13" ht="29.25" customHeight="1">
      <c r="A222" s="217"/>
      <c r="B222" s="753" t="s">
        <v>833</v>
      </c>
      <c r="C222" s="753"/>
      <c r="D222" s="107" t="s">
        <v>834</v>
      </c>
      <c r="E222" s="632">
        <f t="shared" si="118"/>
        <v>0</v>
      </c>
      <c r="F222" s="632">
        <f>F223+F224</f>
        <v>0</v>
      </c>
      <c r="G222" s="632">
        <f aca="true" t="shared" si="135" ref="G222:M222">G223+G224</f>
        <v>0</v>
      </c>
      <c r="H222" s="632">
        <f t="shared" si="135"/>
        <v>0</v>
      </c>
      <c r="I222" s="632">
        <f t="shared" si="135"/>
        <v>0</v>
      </c>
      <c r="J222" s="632">
        <f t="shared" si="135"/>
        <v>0</v>
      </c>
      <c r="K222" s="463">
        <f t="shared" si="135"/>
        <v>0</v>
      </c>
      <c r="L222" s="463">
        <f t="shared" si="135"/>
        <v>0</v>
      </c>
      <c r="M222" s="671">
        <f t="shared" si="135"/>
        <v>0</v>
      </c>
    </row>
    <row r="223" spans="1:13" ht="18" customHeight="1">
      <c r="A223" s="217"/>
      <c r="B223" s="274"/>
      <c r="C223" s="215" t="s">
        <v>835</v>
      </c>
      <c r="D223" s="107" t="s">
        <v>836</v>
      </c>
      <c r="E223" s="632">
        <f t="shared" si="118"/>
        <v>0</v>
      </c>
      <c r="F223" s="632"/>
      <c r="G223" s="632"/>
      <c r="H223" s="632"/>
      <c r="I223" s="633"/>
      <c r="J223" s="632"/>
      <c r="K223" s="101"/>
      <c r="L223" s="463"/>
      <c r="M223" s="679"/>
    </row>
    <row r="224" spans="1:13" ht="18" customHeight="1">
      <c r="A224" s="217"/>
      <c r="B224" s="274"/>
      <c r="C224" s="215" t="s">
        <v>837</v>
      </c>
      <c r="D224" s="107" t="s">
        <v>838</v>
      </c>
      <c r="E224" s="632">
        <f t="shared" si="118"/>
        <v>0</v>
      </c>
      <c r="F224" s="632"/>
      <c r="G224" s="632"/>
      <c r="H224" s="632"/>
      <c r="I224" s="633"/>
      <c r="J224" s="632"/>
      <c r="K224" s="101"/>
      <c r="L224" s="463"/>
      <c r="M224" s="679"/>
    </row>
    <row r="225" spans="1:13" ht="18" customHeight="1">
      <c r="A225" s="217"/>
      <c r="B225" s="274" t="s">
        <v>839</v>
      </c>
      <c r="C225" s="215"/>
      <c r="D225" s="107" t="s">
        <v>840</v>
      </c>
      <c r="E225" s="632">
        <f t="shared" si="118"/>
        <v>0</v>
      </c>
      <c r="F225" s="632"/>
      <c r="G225" s="632"/>
      <c r="H225" s="632"/>
      <c r="I225" s="633"/>
      <c r="J225" s="632"/>
      <c r="K225" s="101"/>
      <c r="L225" s="463"/>
      <c r="M225" s="679"/>
    </row>
    <row r="226" spans="1:13" ht="18.75">
      <c r="A226" s="213"/>
      <c r="B226" s="214" t="s">
        <v>841</v>
      </c>
      <c r="C226" s="279"/>
      <c r="D226" s="107" t="s">
        <v>842</v>
      </c>
      <c r="E226" s="632">
        <f t="shared" si="118"/>
        <v>0</v>
      </c>
      <c r="F226" s="632">
        <f>F227</f>
        <v>0</v>
      </c>
      <c r="G226" s="632">
        <f aca="true" t="shared" si="136" ref="G226:M226">G227</f>
        <v>0</v>
      </c>
      <c r="H226" s="632">
        <f t="shared" si="136"/>
        <v>0</v>
      </c>
      <c r="I226" s="632">
        <f t="shared" si="136"/>
        <v>0</v>
      </c>
      <c r="J226" s="632">
        <f t="shared" si="136"/>
        <v>0</v>
      </c>
      <c r="K226" s="463">
        <f t="shared" si="136"/>
        <v>0</v>
      </c>
      <c r="L226" s="463">
        <f t="shared" si="136"/>
        <v>0</v>
      </c>
      <c r="M226" s="671">
        <f t="shared" si="136"/>
        <v>0</v>
      </c>
    </row>
    <row r="227" spans="1:13" ht="18.75">
      <c r="A227" s="213"/>
      <c r="B227" s="214"/>
      <c r="C227" s="215" t="s">
        <v>843</v>
      </c>
      <c r="D227" s="107" t="s">
        <v>844</v>
      </c>
      <c r="E227" s="632">
        <f t="shared" si="118"/>
        <v>0</v>
      </c>
      <c r="F227" s="632"/>
      <c r="G227" s="632"/>
      <c r="H227" s="632"/>
      <c r="I227" s="633"/>
      <c r="J227" s="632"/>
      <c r="K227" s="101"/>
      <c r="L227" s="463"/>
      <c r="M227" s="679"/>
    </row>
    <row r="228" spans="1:13" ht="18.75">
      <c r="A228" s="719" t="s">
        <v>845</v>
      </c>
      <c r="B228" s="720"/>
      <c r="C228" s="720"/>
      <c r="D228" s="103" t="s">
        <v>846</v>
      </c>
      <c r="E228" s="632">
        <f t="shared" si="118"/>
        <v>94090</v>
      </c>
      <c r="F228" s="632">
        <f>F230+F240+F244+F245</f>
        <v>0</v>
      </c>
      <c r="G228" s="632">
        <f aca="true" t="shared" si="137" ref="G228:L228">G230+G240+G244+G245</f>
        <v>25593</v>
      </c>
      <c r="H228" s="632">
        <f t="shared" si="137"/>
        <v>25276</v>
      </c>
      <c r="I228" s="632">
        <f t="shared" si="137"/>
        <v>22785</v>
      </c>
      <c r="J228" s="632">
        <f t="shared" si="137"/>
        <v>20436</v>
      </c>
      <c r="K228" s="463">
        <f t="shared" si="137"/>
        <v>99076.77</v>
      </c>
      <c r="L228" s="463">
        <f t="shared" si="137"/>
        <v>98794.5</v>
      </c>
      <c r="M228" s="679"/>
    </row>
    <row r="229" spans="1:13" ht="18.75">
      <c r="A229" s="300" t="s">
        <v>750</v>
      </c>
      <c r="B229" s="315"/>
      <c r="C229" s="302"/>
      <c r="D229" s="107"/>
      <c r="E229" s="632"/>
      <c r="F229" s="632"/>
      <c r="G229" s="632"/>
      <c r="H229" s="632"/>
      <c r="I229" s="633"/>
      <c r="J229" s="632"/>
      <c r="K229" s="101"/>
      <c r="L229" s="463"/>
      <c r="M229" s="679"/>
    </row>
    <row r="230" spans="1:13" ht="18.75">
      <c r="A230" s="217"/>
      <c r="B230" s="756" t="s">
        <v>1029</v>
      </c>
      <c r="C230" s="756"/>
      <c r="D230" s="107" t="s">
        <v>848</v>
      </c>
      <c r="E230" s="632">
        <f t="shared" si="118"/>
        <v>0</v>
      </c>
      <c r="F230" s="632">
        <f>SUM(F231:F239)</f>
        <v>0</v>
      </c>
      <c r="G230" s="632">
        <f aca="true" t="shared" si="138" ref="G230:M230">SUM(G231:G239)</f>
        <v>0</v>
      </c>
      <c r="H230" s="632">
        <f t="shared" si="138"/>
        <v>0</v>
      </c>
      <c r="I230" s="632">
        <f t="shared" si="138"/>
        <v>0</v>
      </c>
      <c r="J230" s="632">
        <f t="shared" si="138"/>
        <v>0</v>
      </c>
      <c r="K230" s="463">
        <f t="shared" si="138"/>
        <v>0</v>
      </c>
      <c r="L230" s="463">
        <f t="shared" si="138"/>
        <v>0</v>
      </c>
      <c r="M230" s="671">
        <f t="shared" si="138"/>
        <v>0</v>
      </c>
    </row>
    <row r="231" spans="1:13" ht="18.75">
      <c r="A231" s="217"/>
      <c r="B231" s="214"/>
      <c r="C231" s="215" t="s">
        <v>849</v>
      </c>
      <c r="D231" s="290" t="s">
        <v>850</v>
      </c>
      <c r="E231" s="632">
        <f t="shared" si="118"/>
        <v>0</v>
      </c>
      <c r="F231" s="632"/>
      <c r="G231" s="632"/>
      <c r="H231" s="632"/>
      <c r="I231" s="633"/>
      <c r="J231" s="632"/>
      <c r="K231" s="101"/>
      <c r="L231" s="463"/>
      <c r="M231" s="679"/>
    </row>
    <row r="232" spans="1:13" ht="18.75">
      <c r="A232" s="217"/>
      <c r="B232" s="214"/>
      <c r="C232" s="111" t="s">
        <v>851</v>
      </c>
      <c r="D232" s="290" t="s">
        <v>852</v>
      </c>
      <c r="E232" s="632">
        <f t="shared" si="118"/>
        <v>0</v>
      </c>
      <c r="F232" s="632"/>
      <c r="G232" s="632"/>
      <c r="H232" s="632"/>
      <c r="I232" s="633"/>
      <c r="J232" s="632"/>
      <c r="K232" s="101"/>
      <c r="L232" s="463"/>
      <c r="M232" s="679"/>
    </row>
    <row r="233" spans="1:13" ht="18.75">
      <c r="A233" s="217"/>
      <c r="B233" s="214"/>
      <c r="C233" s="215" t="s">
        <v>853</v>
      </c>
      <c r="D233" s="290" t="s">
        <v>854</v>
      </c>
      <c r="E233" s="632">
        <f t="shared" si="118"/>
        <v>0</v>
      </c>
      <c r="F233" s="632"/>
      <c r="G233" s="632"/>
      <c r="H233" s="632"/>
      <c r="I233" s="633"/>
      <c r="J233" s="632"/>
      <c r="K233" s="101"/>
      <c r="L233" s="463"/>
      <c r="M233" s="679"/>
    </row>
    <row r="234" spans="1:13" ht="18.75">
      <c r="A234" s="217"/>
      <c r="B234" s="214"/>
      <c r="C234" s="111" t="s">
        <v>855</v>
      </c>
      <c r="D234" s="290" t="s">
        <v>856</v>
      </c>
      <c r="E234" s="632">
        <f t="shared" si="118"/>
        <v>0</v>
      </c>
      <c r="F234" s="632"/>
      <c r="G234" s="632"/>
      <c r="H234" s="632"/>
      <c r="I234" s="633"/>
      <c r="J234" s="632"/>
      <c r="K234" s="101"/>
      <c r="L234" s="463"/>
      <c r="M234" s="679"/>
    </row>
    <row r="235" spans="1:13" ht="18.75">
      <c r="A235" s="217"/>
      <c r="B235" s="214"/>
      <c r="C235" s="111" t="s">
        <v>857</v>
      </c>
      <c r="D235" s="290" t="s">
        <v>858</v>
      </c>
      <c r="E235" s="632">
        <f t="shared" si="118"/>
        <v>0</v>
      </c>
      <c r="F235" s="632"/>
      <c r="G235" s="632"/>
      <c r="H235" s="632"/>
      <c r="I235" s="633"/>
      <c r="J235" s="632"/>
      <c r="K235" s="101"/>
      <c r="L235" s="463"/>
      <c r="M235" s="679"/>
    </row>
    <row r="236" spans="1:13" ht="18.75">
      <c r="A236" s="217"/>
      <c r="B236" s="214"/>
      <c r="C236" s="111" t="s">
        <v>859</v>
      </c>
      <c r="D236" s="290" t="s">
        <v>860</v>
      </c>
      <c r="E236" s="632">
        <f t="shared" si="118"/>
        <v>0</v>
      </c>
      <c r="F236" s="632"/>
      <c r="G236" s="632"/>
      <c r="H236" s="632"/>
      <c r="I236" s="633"/>
      <c r="J236" s="632"/>
      <c r="K236" s="101"/>
      <c r="L236" s="463"/>
      <c r="M236" s="679"/>
    </row>
    <row r="237" spans="1:13" ht="18.75">
      <c r="A237" s="217"/>
      <c r="B237" s="214"/>
      <c r="C237" s="111" t="s">
        <v>861</v>
      </c>
      <c r="D237" s="290" t="s">
        <v>862</v>
      </c>
      <c r="E237" s="632">
        <f aca="true" t="shared" si="139" ref="E237:E300">G237+H237+I237+J237</f>
        <v>0</v>
      </c>
      <c r="F237" s="632"/>
      <c r="G237" s="632"/>
      <c r="H237" s="632"/>
      <c r="I237" s="633"/>
      <c r="J237" s="632"/>
      <c r="K237" s="101"/>
      <c r="L237" s="463"/>
      <c r="M237" s="679"/>
    </row>
    <row r="238" spans="1:13" ht="18.75">
      <c r="A238" s="217"/>
      <c r="B238" s="214"/>
      <c r="C238" s="111" t="s">
        <v>863</v>
      </c>
      <c r="D238" s="290" t="s">
        <v>864</v>
      </c>
      <c r="E238" s="632">
        <f t="shared" si="139"/>
        <v>0</v>
      </c>
      <c r="F238" s="632"/>
      <c r="G238" s="632"/>
      <c r="H238" s="632"/>
      <c r="I238" s="633"/>
      <c r="J238" s="632"/>
      <c r="K238" s="101"/>
      <c r="L238" s="463"/>
      <c r="M238" s="679"/>
    </row>
    <row r="239" spans="1:13" ht="18.75">
      <c r="A239" s="217"/>
      <c r="B239" s="214"/>
      <c r="C239" s="215" t="s">
        <v>865</v>
      </c>
      <c r="D239" s="290" t="s">
        <v>866</v>
      </c>
      <c r="E239" s="632">
        <f t="shared" si="139"/>
        <v>0</v>
      </c>
      <c r="F239" s="632"/>
      <c r="G239" s="632"/>
      <c r="H239" s="632"/>
      <c r="I239" s="633"/>
      <c r="J239" s="632"/>
      <c r="K239" s="101"/>
      <c r="L239" s="463"/>
      <c r="M239" s="679"/>
    </row>
    <row r="240" spans="1:13" ht="18.75">
      <c r="A240" s="217"/>
      <c r="B240" s="214" t="s">
        <v>867</v>
      </c>
      <c r="C240" s="215"/>
      <c r="D240" s="107" t="s">
        <v>868</v>
      </c>
      <c r="E240" s="632">
        <f t="shared" si="139"/>
        <v>88240</v>
      </c>
      <c r="F240" s="632">
        <f>SUM(F241:F243)</f>
        <v>0</v>
      </c>
      <c r="G240" s="632">
        <f aca="true" t="shared" si="140" ref="G240:M240">SUM(G241:G243)</f>
        <v>23424</v>
      </c>
      <c r="H240" s="632">
        <f t="shared" si="140"/>
        <v>23378</v>
      </c>
      <c r="I240" s="632">
        <f t="shared" si="140"/>
        <v>21943</v>
      </c>
      <c r="J240" s="632">
        <f t="shared" si="140"/>
        <v>19495</v>
      </c>
      <c r="K240" s="463">
        <f t="shared" si="140"/>
        <v>92916.72</v>
      </c>
      <c r="L240" s="463">
        <f t="shared" si="140"/>
        <v>92652</v>
      </c>
      <c r="M240" s="671">
        <f t="shared" si="140"/>
        <v>92210.8</v>
      </c>
    </row>
    <row r="241" spans="1:13" ht="18.75">
      <c r="A241" s="217"/>
      <c r="B241" s="214"/>
      <c r="C241" s="215" t="s">
        <v>869</v>
      </c>
      <c r="D241" s="290" t="s">
        <v>870</v>
      </c>
      <c r="E241" s="632">
        <f t="shared" si="139"/>
        <v>0</v>
      </c>
      <c r="F241" s="632"/>
      <c r="G241" s="632"/>
      <c r="H241" s="632"/>
      <c r="I241" s="633"/>
      <c r="J241" s="632"/>
      <c r="K241" s="101"/>
      <c r="L241" s="463"/>
      <c r="M241" s="679"/>
    </row>
    <row r="242" spans="1:13" ht="18.75">
      <c r="A242" s="217"/>
      <c r="B242" s="214"/>
      <c r="C242" s="215" t="s">
        <v>871</v>
      </c>
      <c r="D242" s="290" t="s">
        <v>872</v>
      </c>
      <c r="E242" s="632">
        <f t="shared" si="139"/>
        <v>0</v>
      </c>
      <c r="F242" s="632"/>
      <c r="G242" s="632"/>
      <c r="H242" s="632"/>
      <c r="I242" s="633"/>
      <c r="J242" s="632"/>
      <c r="K242" s="101"/>
      <c r="L242" s="463"/>
      <c r="M242" s="679"/>
    </row>
    <row r="243" spans="1:13" ht="18.75">
      <c r="A243" s="217"/>
      <c r="B243" s="214"/>
      <c r="C243" s="111" t="s">
        <v>873</v>
      </c>
      <c r="D243" s="290" t="s">
        <v>874</v>
      </c>
      <c r="E243" s="632">
        <f t="shared" si="139"/>
        <v>88240</v>
      </c>
      <c r="F243" s="632"/>
      <c r="G243" s="632">
        <v>23424</v>
      </c>
      <c r="H243" s="632">
        <v>23378</v>
      </c>
      <c r="I243" s="633">
        <v>21943</v>
      </c>
      <c r="J243" s="632">
        <v>19495</v>
      </c>
      <c r="K243" s="510">
        <f>(E243*5.3/100)+E243</f>
        <v>92916.72</v>
      </c>
      <c r="L243" s="510">
        <f>(E243*5/100)+E243</f>
        <v>92652</v>
      </c>
      <c r="M243" s="573">
        <f>(E243*4.5/100)+E243</f>
        <v>92210.8</v>
      </c>
    </row>
    <row r="244" spans="1:13" ht="18" customHeight="1">
      <c r="A244" s="217"/>
      <c r="B244" s="214" t="s">
        <v>875</v>
      </c>
      <c r="C244" s="314"/>
      <c r="D244" s="107" t="s">
        <v>876</v>
      </c>
      <c r="E244" s="632">
        <f t="shared" si="139"/>
        <v>2000</v>
      </c>
      <c r="F244" s="632"/>
      <c r="G244" s="632">
        <v>1000</v>
      </c>
      <c r="H244" s="632">
        <v>1000</v>
      </c>
      <c r="I244" s="633"/>
      <c r="J244" s="632"/>
      <c r="K244" s="510">
        <f>(E244*5.3/100)+E244</f>
        <v>2106</v>
      </c>
      <c r="L244" s="510">
        <f>(E244*5/100)+E244</f>
        <v>2100</v>
      </c>
      <c r="M244" s="573">
        <f>(E244*4.5/100)+E244</f>
        <v>2090</v>
      </c>
    </row>
    <row r="245" spans="1:13" ht="18" customHeight="1">
      <c r="A245" s="217"/>
      <c r="B245" s="214" t="s">
        <v>877</v>
      </c>
      <c r="C245" s="314"/>
      <c r="D245" s="107" t="s">
        <v>878</v>
      </c>
      <c r="E245" s="632">
        <f t="shared" si="139"/>
        <v>3850</v>
      </c>
      <c r="F245" s="632"/>
      <c r="G245" s="632">
        <v>1169</v>
      </c>
      <c r="H245" s="632">
        <v>898</v>
      </c>
      <c r="I245" s="633">
        <v>842</v>
      </c>
      <c r="J245" s="632">
        <v>941</v>
      </c>
      <c r="K245" s="510">
        <f>(E245*5.3/100)+E245</f>
        <v>4054.05</v>
      </c>
      <c r="L245" s="510">
        <f>(E245*5/100)+E245</f>
        <v>4042.5</v>
      </c>
      <c r="M245" s="573">
        <f>(E245*4.5/100)+E245</f>
        <v>4023.25</v>
      </c>
    </row>
    <row r="246" spans="1:13" ht="42" customHeight="1">
      <c r="A246" s="719" t="s">
        <v>1030</v>
      </c>
      <c r="B246" s="720"/>
      <c r="C246" s="720"/>
      <c r="D246" s="103" t="s">
        <v>880</v>
      </c>
      <c r="E246" s="632">
        <f t="shared" si="139"/>
        <v>258320</v>
      </c>
      <c r="F246" s="632">
        <f>F248+F249+F251+F252+F253+F254+F255+F258</f>
        <v>0</v>
      </c>
      <c r="G246" s="632">
        <f aca="true" t="shared" si="141" ref="G246:M246">G248+G249+G251+G252+G253+G254+G255+G258</f>
        <v>82468</v>
      </c>
      <c r="H246" s="632">
        <f t="shared" si="141"/>
        <v>70088</v>
      </c>
      <c r="I246" s="632">
        <f t="shared" si="141"/>
        <v>62035</v>
      </c>
      <c r="J246" s="632">
        <f t="shared" si="141"/>
        <v>43729</v>
      </c>
      <c r="K246" s="463">
        <f t="shared" si="141"/>
        <v>272010.96</v>
      </c>
      <c r="L246" s="463">
        <f t="shared" si="141"/>
        <v>271236</v>
      </c>
      <c r="M246" s="671">
        <f t="shared" si="141"/>
        <v>269944.4</v>
      </c>
    </row>
    <row r="247" spans="1:13" ht="18" customHeight="1">
      <c r="A247" s="300" t="s">
        <v>750</v>
      </c>
      <c r="B247" s="315"/>
      <c r="C247" s="302"/>
      <c r="D247" s="107"/>
      <c r="E247" s="632"/>
      <c r="F247" s="632"/>
      <c r="G247" s="632"/>
      <c r="H247" s="632"/>
      <c r="I247" s="633"/>
      <c r="J247" s="632"/>
      <c r="K247" s="101"/>
      <c r="L247" s="463"/>
      <c r="M247" s="679"/>
    </row>
    <row r="248" spans="1:13" ht="18" customHeight="1">
      <c r="A248" s="213"/>
      <c r="B248" s="214" t="s">
        <v>881</v>
      </c>
      <c r="C248" s="279"/>
      <c r="D248" s="107" t="s">
        <v>882</v>
      </c>
      <c r="E248" s="632">
        <f t="shared" si="139"/>
        <v>11890</v>
      </c>
      <c r="F248" s="632"/>
      <c r="G248" s="632">
        <v>5271</v>
      </c>
      <c r="H248" s="632">
        <v>3091</v>
      </c>
      <c r="I248" s="633">
        <v>2206</v>
      </c>
      <c r="J248" s="632">
        <v>1322</v>
      </c>
      <c r="K248" s="510">
        <f>(E248*5.3/100)+E248</f>
        <v>12520.17</v>
      </c>
      <c r="L248" s="510">
        <f>(E248*5/100)+E248</f>
        <v>12484.5</v>
      </c>
      <c r="M248" s="573">
        <f>(E248*4.5/100)+E248</f>
        <v>12425.05</v>
      </c>
    </row>
    <row r="249" spans="1:13" ht="18.75">
      <c r="A249" s="213"/>
      <c r="B249" s="274" t="s">
        <v>883</v>
      </c>
      <c r="C249" s="279"/>
      <c r="D249" s="107" t="s">
        <v>884</v>
      </c>
      <c r="E249" s="632">
        <f t="shared" si="139"/>
        <v>102099</v>
      </c>
      <c r="F249" s="632">
        <f>F250</f>
        <v>0</v>
      </c>
      <c r="G249" s="632">
        <f aca="true" t="shared" si="142" ref="G249:M249">G250</f>
        <v>29380</v>
      </c>
      <c r="H249" s="632">
        <f t="shared" si="142"/>
        <v>27150</v>
      </c>
      <c r="I249" s="632">
        <f t="shared" si="142"/>
        <v>26079</v>
      </c>
      <c r="J249" s="632">
        <f t="shared" si="142"/>
        <v>19490</v>
      </c>
      <c r="K249" s="463">
        <f t="shared" si="142"/>
        <v>107510.247</v>
      </c>
      <c r="L249" s="463">
        <f t="shared" si="142"/>
        <v>107203.95</v>
      </c>
      <c r="M249" s="671">
        <f t="shared" si="142"/>
        <v>106693.455</v>
      </c>
    </row>
    <row r="250" spans="1:13" ht="18.75">
      <c r="A250" s="213"/>
      <c r="B250" s="274"/>
      <c r="C250" s="279" t="s">
        <v>885</v>
      </c>
      <c r="D250" s="107" t="s">
        <v>886</v>
      </c>
      <c r="E250" s="632">
        <f t="shared" si="139"/>
        <v>102099</v>
      </c>
      <c r="F250" s="632"/>
      <c r="G250" s="632">
        <v>29380</v>
      </c>
      <c r="H250" s="632">
        <v>27150</v>
      </c>
      <c r="I250" s="633">
        <v>26079</v>
      </c>
      <c r="J250" s="632">
        <v>19490</v>
      </c>
      <c r="K250" s="510">
        <f>(E250*5.3/100)+E250</f>
        <v>107510.247</v>
      </c>
      <c r="L250" s="510">
        <f>(E250*5/100)+E250</f>
        <v>107203.95</v>
      </c>
      <c r="M250" s="573">
        <f>(E250*4.5/100)+E250</f>
        <v>106693.455</v>
      </c>
    </row>
    <row r="251" spans="1:13" ht="18.75">
      <c r="A251" s="213"/>
      <c r="B251" s="274" t="s">
        <v>887</v>
      </c>
      <c r="C251" s="215"/>
      <c r="D251" s="107" t="s">
        <v>888</v>
      </c>
      <c r="E251" s="632">
        <f t="shared" si="139"/>
        <v>29379</v>
      </c>
      <c r="F251" s="632"/>
      <c r="G251" s="632">
        <v>10260</v>
      </c>
      <c r="H251" s="632">
        <v>7915</v>
      </c>
      <c r="I251" s="633">
        <v>6590</v>
      </c>
      <c r="J251" s="632">
        <v>4614</v>
      </c>
      <c r="K251" s="510">
        <f>(E251*5.3/100)+E251</f>
        <v>30936.087</v>
      </c>
      <c r="L251" s="510">
        <f>(E251*5/100)+E251</f>
        <v>30847.95</v>
      </c>
      <c r="M251" s="573">
        <f>(E251*4.5/100)+E251</f>
        <v>30701.055</v>
      </c>
    </row>
    <row r="252" spans="1:13" ht="18.75">
      <c r="A252" s="217"/>
      <c r="B252" s="274" t="s">
        <v>889</v>
      </c>
      <c r="C252" s="215"/>
      <c r="D252" s="107" t="s">
        <v>890</v>
      </c>
      <c r="E252" s="632">
        <f t="shared" si="139"/>
        <v>0</v>
      </c>
      <c r="F252" s="632"/>
      <c r="G252" s="632"/>
      <c r="H252" s="632"/>
      <c r="I252" s="633"/>
      <c r="J252" s="632"/>
      <c r="K252" s="510">
        <f>(E252*5.3/100)+E252</f>
        <v>0</v>
      </c>
      <c r="L252" s="510">
        <f>(E252*5/100)+E252</f>
        <v>0</v>
      </c>
      <c r="M252" s="573">
        <f>(E252*4.5/100)+E252</f>
        <v>0</v>
      </c>
    </row>
    <row r="253" spans="1:13" ht="18.75">
      <c r="A253" s="217"/>
      <c r="B253" s="826" t="s">
        <v>1733</v>
      </c>
      <c r="C253" s="827"/>
      <c r="D253" s="107" t="s">
        <v>1732</v>
      </c>
      <c r="E253" s="632">
        <f t="shared" si="139"/>
        <v>25474</v>
      </c>
      <c r="F253" s="632"/>
      <c r="G253" s="632">
        <v>8856</v>
      </c>
      <c r="H253" s="632">
        <v>6365</v>
      </c>
      <c r="I253" s="633">
        <v>5515</v>
      </c>
      <c r="J253" s="632">
        <v>4738</v>
      </c>
      <c r="K253" s="510">
        <f>(E253*5.3/100)+E253</f>
        <v>26824.122</v>
      </c>
      <c r="L253" s="510">
        <f>(E253*5/100)+E253</f>
        <v>26747.7</v>
      </c>
      <c r="M253" s="573">
        <f>(E253*4.5/100)+E253</f>
        <v>26620.33</v>
      </c>
    </row>
    <row r="254" spans="1:13" ht="18.75">
      <c r="A254" s="217"/>
      <c r="B254" s="274" t="s">
        <v>891</v>
      </c>
      <c r="C254" s="274"/>
      <c r="D254" s="107" t="s">
        <v>892</v>
      </c>
      <c r="E254" s="632">
        <f t="shared" si="139"/>
        <v>11250</v>
      </c>
      <c r="F254" s="632"/>
      <c r="G254" s="632">
        <v>2602</v>
      </c>
      <c r="H254" s="632">
        <v>2966</v>
      </c>
      <c r="I254" s="633">
        <v>2844</v>
      </c>
      <c r="J254" s="632">
        <v>2838</v>
      </c>
      <c r="K254" s="510">
        <f>(E254*5.3/100)+E254</f>
        <v>11846.25</v>
      </c>
      <c r="L254" s="510">
        <f>(E254*5/100)+E254</f>
        <v>11812.5</v>
      </c>
      <c r="M254" s="573">
        <f>(E254*4.5/100)+E254</f>
        <v>11756.25</v>
      </c>
    </row>
    <row r="255" spans="1:13" ht="18.75">
      <c r="A255" s="217"/>
      <c r="B255" s="274" t="s">
        <v>893</v>
      </c>
      <c r="C255" s="215"/>
      <c r="D255" s="107" t="s">
        <v>894</v>
      </c>
      <c r="E255" s="632">
        <f t="shared" si="139"/>
        <v>6700</v>
      </c>
      <c r="F255" s="632">
        <f>SUM(F256:F257)</f>
        <v>0</v>
      </c>
      <c r="G255" s="632">
        <f aca="true" t="shared" si="143" ref="G255:M255">SUM(G256:G257)</f>
        <v>2000</v>
      </c>
      <c r="H255" s="632">
        <f t="shared" si="143"/>
        <v>2000</v>
      </c>
      <c r="I255" s="632">
        <f t="shared" si="143"/>
        <v>1700</v>
      </c>
      <c r="J255" s="632">
        <f t="shared" si="143"/>
        <v>1000</v>
      </c>
      <c r="K255" s="463">
        <f t="shared" si="143"/>
        <v>7055.1</v>
      </c>
      <c r="L255" s="463">
        <f t="shared" si="143"/>
        <v>7035</v>
      </c>
      <c r="M255" s="671">
        <f t="shared" si="143"/>
        <v>7001.5</v>
      </c>
    </row>
    <row r="256" spans="1:13" ht="18.75">
      <c r="A256" s="217"/>
      <c r="B256" s="274"/>
      <c r="C256" s="279" t="s">
        <v>895</v>
      </c>
      <c r="D256" s="107" t="s">
        <v>896</v>
      </c>
      <c r="E256" s="632">
        <f t="shared" si="139"/>
        <v>6700</v>
      </c>
      <c r="F256" s="632"/>
      <c r="G256" s="632">
        <v>2000</v>
      </c>
      <c r="H256" s="632">
        <v>2000</v>
      </c>
      <c r="I256" s="633">
        <v>1700</v>
      </c>
      <c r="J256" s="632">
        <v>1000</v>
      </c>
      <c r="K256" s="510">
        <f>(E256*5.3/100)+E256</f>
        <v>7055.1</v>
      </c>
      <c r="L256" s="510">
        <f>(E256*5/100)+E256</f>
        <v>7035</v>
      </c>
      <c r="M256" s="573">
        <f>(E256*4.5/100)+E256</f>
        <v>7001.5</v>
      </c>
    </row>
    <row r="257" spans="1:13" ht="18.75">
      <c r="A257" s="217"/>
      <c r="B257" s="274"/>
      <c r="C257" s="279" t="s">
        <v>897</v>
      </c>
      <c r="D257" s="107" t="s">
        <v>898</v>
      </c>
      <c r="E257" s="632">
        <f t="shared" si="139"/>
        <v>0</v>
      </c>
      <c r="F257" s="632"/>
      <c r="G257" s="632"/>
      <c r="H257" s="632"/>
      <c r="I257" s="633"/>
      <c r="J257" s="632"/>
      <c r="K257" s="101"/>
      <c r="L257" s="463"/>
      <c r="M257" s="679"/>
    </row>
    <row r="258" spans="1:13" ht="18.75">
      <c r="A258" s="213"/>
      <c r="B258" s="753" t="s">
        <v>899</v>
      </c>
      <c r="C258" s="753"/>
      <c r="D258" s="107" t="s">
        <v>900</v>
      </c>
      <c r="E258" s="632">
        <f t="shared" si="139"/>
        <v>71528</v>
      </c>
      <c r="F258" s="632">
        <f>F259</f>
        <v>0</v>
      </c>
      <c r="G258" s="632">
        <f aca="true" t="shared" si="144" ref="G258:M258">G259</f>
        <v>24099</v>
      </c>
      <c r="H258" s="632">
        <f t="shared" si="144"/>
        <v>20601</v>
      </c>
      <c r="I258" s="632">
        <f t="shared" si="144"/>
        <v>17101</v>
      </c>
      <c r="J258" s="632">
        <f t="shared" si="144"/>
        <v>9727</v>
      </c>
      <c r="K258" s="463">
        <f t="shared" si="144"/>
        <v>75318.984</v>
      </c>
      <c r="L258" s="463">
        <f t="shared" si="144"/>
        <v>75104.4</v>
      </c>
      <c r="M258" s="671">
        <f t="shared" si="144"/>
        <v>74746.76</v>
      </c>
    </row>
    <row r="259" spans="1:13" ht="18.75">
      <c r="A259" s="213"/>
      <c r="B259" s="214"/>
      <c r="C259" s="215" t="s">
        <v>901</v>
      </c>
      <c r="D259" s="107" t="s">
        <v>902</v>
      </c>
      <c r="E259" s="632">
        <f t="shared" si="139"/>
        <v>71528</v>
      </c>
      <c r="F259" s="632"/>
      <c r="G259" s="632">
        <v>24099</v>
      </c>
      <c r="H259" s="632">
        <v>20601</v>
      </c>
      <c r="I259" s="633">
        <v>17101</v>
      </c>
      <c r="J259" s="632">
        <v>9727</v>
      </c>
      <c r="K259" s="510">
        <f>(E259*5.3/100)+E259</f>
        <v>75318.984</v>
      </c>
      <c r="L259" s="510">
        <f>(E259*5/100)+E259</f>
        <v>75104.4</v>
      </c>
      <c r="M259" s="573">
        <f>(E259*4.5/100)+E259</f>
        <v>74746.76</v>
      </c>
    </row>
    <row r="260" spans="1:13" ht="48" customHeight="1">
      <c r="A260" s="719" t="s">
        <v>903</v>
      </c>
      <c r="B260" s="720"/>
      <c r="C260" s="720"/>
      <c r="D260" s="103"/>
      <c r="E260" s="632"/>
      <c r="F260" s="632"/>
      <c r="G260" s="632"/>
      <c r="H260" s="632"/>
      <c r="I260" s="633"/>
      <c r="J260" s="632"/>
      <c r="K260" s="101"/>
      <c r="L260" s="463"/>
      <c r="M260" s="679"/>
    </row>
    <row r="261" spans="1:13" ht="27.75" customHeight="1">
      <c r="A261" s="719" t="s">
        <v>904</v>
      </c>
      <c r="B261" s="720"/>
      <c r="C261" s="720"/>
      <c r="D261" s="103" t="s">
        <v>905</v>
      </c>
      <c r="E261" s="632">
        <f t="shared" si="139"/>
        <v>82596</v>
      </c>
      <c r="F261" s="632">
        <f>F263+F266+F269+F270+F271</f>
        <v>0</v>
      </c>
      <c r="G261" s="632">
        <f aca="true" t="shared" si="145" ref="G261:M261">G263+G266+G269+G270+G271</f>
        <v>12125</v>
      </c>
      <c r="H261" s="632">
        <f t="shared" si="145"/>
        <v>33046</v>
      </c>
      <c r="I261" s="632">
        <f t="shared" si="145"/>
        <v>12751</v>
      </c>
      <c r="J261" s="632">
        <f t="shared" si="145"/>
        <v>24674</v>
      </c>
      <c r="K261" s="463">
        <f t="shared" si="145"/>
        <v>86973.588</v>
      </c>
      <c r="L261" s="463">
        <f t="shared" si="145"/>
        <v>86725.8</v>
      </c>
      <c r="M261" s="671">
        <f t="shared" si="145"/>
        <v>86312.82</v>
      </c>
    </row>
    <row r="262" spans="1:13" ht="18" customHeight="1">
      <c r="A262" s="300" t="s">
        <v>750</v>
      </c>
      <c r="B262" s="315"/>
      <c r="C262" s="302"/>
      <c r="D262" s="107"/>
      <c r="E262" s="632"/>
      <c r="F262" s="632"/>
      <c r="G262" s="632"/>
      <c r="H262" s="632"/>
      <c r="I262" s="633"/>
      <c r="J262" s="632"/>
      <c r="K262" s="101"/>
      <c r="L262" s="463"/>
      <c r="M262" s="679"/>
    </row>
    <row r="263" spans="1:13" ht="18.75">
      <c r="A263" s="217"/>
      <c r="B263" s="214" t="s">
        <v>906</v>
      </c>
      <c r="C263" s="314"/>
      <c r="D263" s="107" t="s">
        <v>907</v>
      </c>
      <c r="E263" s="632">
        <f t="shared" si="139"/>
        <v>0</v>
      </c>
      <c r="F263" s="632">
        <f>F264+F265</f>
        <v>0</v>
      </c>
      <c r="G263" s="632">
        <f aca="true" t="shared" si="146" ref="G263:M263">G264+G265</f>
        <v>0</v>
      </c>
      <c r="H263" s="632">
        <f t="shared" si="146"/>
        <v>0</v>
      </c>
      <c r="I263" s="632">
        <f t="shared" si="146"/>
        <v>0</v>
      </c>
      <c r="J263" s="632">
        <f t="shared" si="146"/>
        <v>0</v>
      </c>
      <c r="K263" s="463">
        <f t="shared" si="146"/>
        <v>0</v>
      </c>
      <c r="L263" s="463">
        <f t="shared" si="146"/>
        <v>0</v>
      </c>
      <c r="M263" s="671">
        <f t="shared" si="146"/>
        <v>0</v>
      </c>
    </row>
    <row r="264" spans="1:13" ht="18.75">
      <c r="A264" s="217"/>
      <c r="B264" s="214"/>
      <c r="C264" s="215" t="s">
        <v>908</v>
      </c>
      <c r="D264" s="107" t="s">
        <v>909</v>
      </c>
      <c r="E264" s="632">
        <f t="shared" si="139"/>
        <v>0</v>
      </c>
      <c r="F264" s="632"/>
      <c r="G264" s="632"/>
      <c r="H264" s="632"/>
      <c r="I264" s="633"/>
      <c r="J264" s="632"/>
      <c r="K264" s="101"/>
      <c r="L264" s="463"/>
      <c r="M264" s="679"/>
    </row>
    <row r="265" spans="1:13" ht="18.75">
      <c r="A265" s="217"/>
      <c r="B265" s="214"/>
      <c r="C265" s="106" t="s">
        <v>910</v>
      </c>
      <c r="D265" s="107" t="s">
        <v>911</v>
      </c>
      <c r="E265" s="632">
        <f t="shared" si="139"/>
        <v>0</v>
      </c>
      <c r="F265" s="632"/>
      <c r="G265" s="632"/>
      <c r="H265" s="632"/>
      <c r="I265" s="633"/>
      <c r="J265" s="632"/>
      <c r="K265" s="101"/>
      <c r="L265" s="463"/>
      <c r="M265" s="679"/>
    </row>
    <row r="266" spans="1:13" ht="18.75">
      <c r="A266" s="217"/>
      <c r="B266" s="753" t="s">
        <v>912</v>
      </c>
      <c r="C266" s="753"/>
      <c r="D266" s="107" t="s">
        <v>913</v>
      </c>
      <c r="E266" s="632">
        <f t="shared" si="139"/>
        <v>0</v>
      </c>
      <c r="F266" s="632">
        <f>SUM(F267:F268)</f>
        <v>0</v>
      </c>
      <c r="G266" s="632">
        <f aca="true" t="shared" si="147" ref="G266:M266">SUM(G267:G268)</f>
        <v>0</v>
      </c>
      <c r="H266" s="632">
        <f t="shared" si="147"/>
        <v>0</v>
      </c>
      <c r="I266" s="632">
        <f t="shared" si="147"/>
        <v>0</v>
      </c>
      <c r="J266" s="632">
        <f t="shared" si="147"/>
        <v>0</v>
      </c>
      <c r="K266" s="463">
        <f t="shared" si="147"/>
        <v>0</v>
      </c>
      <c r="L266" s="463">
        <f t="shared" si="147"/>
        <v>0</v>
      </c>
      <c r="M266" s="671">
        <f t="shared" si="147"/>
        <v>0</v>
      </c>
    </row>
    <row r="267" spans="1:13" ht="18.75">
      <c r="A267" s="217"/>
      <c r="B267" s="274"/>
      <c r="C267" s="279" t="s">
        <v>914</v>
      </c>
      <c r="D267" s="107" t="s">
        <v>915</v>
      </c>
      <c r="E267" s="632">
        <f t="shared" si="139"/>
        <v>0</v>
      </c>
      <c r="F267" s="632"/>
      <c r="G267" s="632"/>
      <c r="H267" s="632"/>
      <c r="I267" s="633"/>
      <c r="J267" s="632"/>
      <c r="K267" s="101"/>
      <c r="L267" s="463"/>
      <c r="M267" s="679"/>
    </row>
    <row r="268" spans="1:13" ht="18.75">
      <c r="A268" s="217"/>
      <c r="B268" s="274"/>
      <c r="C268" s="279" t="s">
        <v>916</v>
      </c>
      <c r="D268" s="107" t="s">
        <v>917</v>
      </c>
      <c r="E268" s="632">
        <f t="shared" si="139"/>
        <v>0</v>
      </c>
      <c r="F268" s="632"/>
      <c r="G268" s="632"/>
      <c r="H268" s="632"/>
      <c r="I268" s="633"/>
      <c r="J268" s="632"/>
      <c r="K268" s="101"/>
      <c r="L268" s="463"/>
      <c r="M268" s="679"/>
    </row>
    <row r="269" spans="1:13" ht="18.75">
      <c r="A269" s="217"/>
      <c r="B269" s="214" t="s">
        <v>918</v>
      </c>
      <c r="C269" s="279"/>
      <c r="D269" s="107" t="s">
        <v>919</v>
      </c>
      <c r="E269" s="632">
        <f t="shared" si="139"/>
        <v>0</v>
      </c>
      <c r="F269" s="632"/>
      <c r="G269" s="632"/>
      <c r="H269" s="632"/>
      <c r="I269" s="633"/>
      <c r="J269" s="632"/>
      <c r="K269" s="101"/>
      <c r="L269" s="463"/>
      <c r="M269" s="679"/>
    </row>
    <row r="270" spans="1:13" ht="18.75">
      <c r="A270" s="217"/>
      <c r="B270" s="214" t="s">
        <v>920</v>
      </c>
      <c r="C270" s="279"/>
      <c r="D270" s="107" t="s">
        <v>921</v>
      </c>
      <c r="E270" s="632">
        <f t="shared" si="139"/>
        <v>0</v>
      </c>
      <c r="F270" s="632"/>
      <c r="G270" s="632"/>
      <c r="H270" s="632"/>
      <c r="I270" s="633"/>
      <c r="J270" s="632"/>
      <c r="K270" s="101"/>
      <c r="L270" s="463"/>
      <c r="M270" s="679"/>
    </row>
    <row r="271" spans="1:13" ht="18.75">
      <c r="A271" s="217"/>
      <c r="B271" s="214" t="s">
        <v>922</v>
      </c>
      <c r="C271" s="314"/>
      <c r="D271" s="107" t="s">
        <v>923</v>
      </c>
      <c r="E271" s="632">
        <f t="shared" si="139"/>
        <v>82596</v>
      </c>
      <c r="F271" s="632"/>
      <c r="G271" s="632">
        <v>12125</v>
      </c>
      <c r="H271" s="632">
        <v>33046</v>
      </c>
      <c r="I271" s="633">
        <v>12751</v>
      </c>
      <c r="J271" s="632">
        <v>24674</v>
      </c>
      <c r="K271" s="510">
        <f>(E271*5.3/100)+E271</f>
        <v>86973.588</v>
      </c>
      <c r="L271" s="510">
        <f>(E271*5/100)+E271</f>
        <v>86725.8</v>
      </c>
      <c r="M271" s="573">
        <f>(E271*4.5/100)+E271</f>
        <v>86312.82</v>
      </c>
    </row>
    <row r="272" spans="1:13" ht="18.75">
      <c r="A272" s="273" t="s">
        <v>924</v>
      </c>
      <c r="B272" s="274"/>
      <c r="C272" s="314"/>
      <c r="D272" s="103" t="s">
        <v>925</v>
      </c>
      <c r="E272" s="632">
        <f t="shared" si="139"/>
        <v>103000</v>
      </c>
      <c r="F272" s="632">
        <f>F274+F275+F278+F279</f>
        <v>0</v>
      </c>
      <c r="G272" s="632">
        <f aca="true" t="shared" si="148" ref="G272:M272">G274+G275+G278+G279</f>
        <v>40000</v>
      </c>
      <c r="H272" s="632">
        <f t="shared" si="148"/>
        <v>40000</v>
      </c>
      <c r="I272" s="632">
        <f t="shared" si="148"/>
        <v>13000</v>
      </c>
      <c r="J272" s="632">
        <f t="shared" si="148"/>
        <v>10000</v>
      </c>
      <c r="K272" s="463">
        <f t="shared" si="148"/>
        <v>108459</v>
      </c>
      <c r="L272" s="463">
        <f t="shared" si="148"/>
        <v>108150</v>
      </c>
      <c r="M272" s="671">
        <f t="shared" si="148"/>
        <v>107635</v>
      </c>
    </row>
    <row r="273" spans="1:13" ht="18.75">
      <c r="A273" s="300" t="s">
        <v>750</v>
      </c>
      <c r="B273" s="315"/>
      <c r="C273" s="302"/>
      <c r="D273" s="107"/>
      <c r="E273" s="632"/>
      <c r="F273" s="632"/>
      <c r="G273" s="632"/>
      <c r="H273" s="632"/>
      <c r="I273" s="633"/>
      <c r="J273" s="632"/>
      <c r="K273" s="101"/>
      <c r="L273" s="463"/>
      <c r="M273" s="679"/>
    </row>
    <row r="274" spans="1:13" ht="18.75">
      <c r="A274" s="300"/>
      <c r="B274" s="301" t="s">
        <v>926</v>
      </c>
      <c r="C274" s="302"/>
      <c r="D274" s="107" t="s">
        <v>927</v>
      </c>
      <c r="E274" s="632">
        <f t="shared" si="139"/>
        <v>0</v>
      </c>
      <c r="F274" s="632"/>
      <c r="G274" s="632"/>
      <c r="H274" s="632"/>
      <c r="I274" s="633"/>
      <c r="J274" s="632"/>
      <c r="K274" s="101"/>
      <c r="L274" s="463"/>
      <c r="M274" s="679"/>
    </row>
    <row r="275" spans="1:13" ht="18.75">
      <c r="A275" s="217"/>
      <c r="B275" s="214" t="s">
        <v>928</v>
      </c>
      <c r="C275" s="279"/>
      <c r="D275" s="107" t="s">
        <v>929</v>
      </c>
      <c r="E275" s="632">
        <f t="shared" si="139"/>
        <v>103000</v>
      </c>
      <c r="F275" s="632">
        <f>SUM(F276:F277)</f>
        <v>0</v>
      </c>
      <c r="G275" s="632">
        <f aca="true" t="shared" si="149" ref="G275:M275">SUM(G276:G277)</f>
        <v>40000</v>
      </c>
      <c r="H275" s="632">
        <f t="shared" si="149"/>
        <v>40000</v>
      </c>
      <c r="I275" s="632">
        <f t="shared" si="149"/>
        <v>13000</v>
      </c>
      <c r="J275" s="632">
        <f t="shared" si="149"/>
        <v>10000</v>
      </c>
      <c r="K275" s="463">
        <f t="shared" si="149"/>
        <v>108459</v>
      </c>
      <c r="L275" s="463">
        <f t="shared" si="149"/>
        <v>108150</v>
      </c>
      <c r="M275" s="671">
        <f t="shared" si="149"/>
        <v>107635</v>
      </c>
    </row>
    <row r="276" spans="1:13" ht="18.75">
      <c r="A276" s="217"/>
      <c r="B276" s="214"/>
      <c r="C276" s="279" t="s">
        <v>930</v>
      </c>
      <c r="D276" s="107" t="s">
        <v>931</v>
      </c>
      <c r="E276" s="632">
        <f t="shared" si="139"/>
        <v>103000</v>
      </c>
      <c r="F276" s="632"/>
      <c r="G276" s="632">
        <v>40000</v>
      </c>
      <c r="H276" s="632">
        <v>40000</v>
      </c>
      <c r="I276" s="633">
        <v>13000</v>
      </c>
      <c r="J276" s="632">
        <v>10000</v>
      </c>
      <c r="K276" s="510">
        <f>(E276*5.3/100)+E276</f>
        <v>108459</v>
      </c>
      <c r="L276" s="510">
        <f>(E276*5/100)+E276</f>
        <v>108150</v>
      </c>
      <c r="M276" s="573">
        <f>(E276*4.5/100)+E276</f>
        <v>107635</v>
      </c>
    </row>
    <row r="277" spans="1:13" ht="18.75">
      <c r="A277" s="217"/>
      <c r="B277" s="214"/>
      <c r="C277" s="279" t="s">
        <v>932</v>
      </c>
      <c r="D277" s="107" t="s">
        <v>933</v>
      </c>
      <c r="E277" s="632">
        <f t="shared" si="139"/>
        <v>0</v>
      </c>
      <c r="F277" s="632"/>
      <c r="G277" s="632"/>
      <c r="H277" s="632"/>
      <c r="I277" s="633"/>
      <c r="J277" s="632"/>
      <c r="K277" s="101"/>
      <c r="L277" s="463"/>
      <c r="M277" s="679"/>
    </row>
    <row r="278" spans="1:13" ht="18.75">
      <c r="A278" s="217"/>
      <c r="B278" s="214" t="s">
        <v>934</v>
      </c>
      <c r="C278" s="279"/>
      <c r="D278" s="107" t="s">
        <v>935</v>
      </c>
      <c r="E278" s="632">
        <f t="shared" si="139"/>
        <v>0</v>
      </c>
      <c r="F278" s="632"/>
      <c r="G278" s="632"/>
      <c r="H278" s="632"/>
      <c r="I278" s="633"/>
      <c r="J278" s="632"/>
      <c r="K278" s="101"/>
      <c r="L278" s="463"/>
      <c r="M278" s="679"/>
    </row>
    <row r="279" spans="1:13" ht="18.75">
      <c r="A279" s="217"/>
      <c r="B279" s="214" t="s">
        <v>936</v>
      </c>
      <c r="C279" s="279"/>
      <c r="D279" s="107" t="s">
        <v>937</v>
      </c>
      <c r="E279" s="632">
        <f t="shared" si="139"/>
        <v>0</v>
      </c>
      <c r="F279" s="632"/>
      <c r="G279" s="632">
        <v>0</v>
      </c>
      <c r="H279" s="632">
        <v>0</v>
      </c>
      <c r="I279" s="633">
        <v>0</v>
      </c>
      <c r="J279" s="632">
        <v>0</v>
      </c>
      <c r="K279" s="101">
        <v>0</v>
      </c>
      <c r="L279" s="463">
        <v>0</v>
      </c>
      <c r="M279" s="679">
        <v>0</v>
      </c>
    </row>
    <row r="280" spans="1:13" ht="30.75" customHeight="1">
      <c r="A280" s="719" t="s">
        <v>938</v>
      </c>
      <c r="B280" s="720"/>
      <c r="C280" s="720"/>
      <c r="D280" s="103" t="s">
        <v>939</v>
      </c>
      <c r="E280" s="643">
        <f t="shared" si="139"/>
        <v>24819</v>
      </c>
      <c r="F280" s="643">
        <f>F281+F288+F293+F300+F312</f>
        <v>0</v>
      </c>
      <c r="G280" s="643">
        <f aca="true" t="shared" si="150" ref="G280:M280">G281+G288+G293+G300+G312</f>
        <v>7834</v>
      </c>
      <c r="H280" s="643">
        <f t="shared" si="150"/>
        <v>6521</v>
      </c>
      <c r="I280" s="643">
        <f t="shared" si="150"/>
        <v>5779</v>
      </c>
      <c r="J280" s="643">
        <f t="shared" si="150"/>
        <v>4685</v>
      </c>
      <c r="K280" s="688">
        <f t="shared" si="150"/>
        <v>26134.407</v>
      </c>
      <c r="L280" s="688">
        <f t="shared" si="150"/>
        <v>26059.95</v>
      </c>
      <c r="M280" s="689">
        <f t="shared" si="150"/>
        <v>25935.855</v>
      </c>
    </row>
    <row r="281" spans="1:13" ht="23.25" customHeight="1">
      <c r="A281" s="719" t="s">
        <v>1031</v>
      </c>
      <c r="B281" s="720"/>
      <c r="C281" s="720"/>
      <c r="D281" s="103" t="s">
        <v>941</v>
      </c>
      <c r="E281" s="632">
        <f t="shared" si="139"/>
        <v>0</v>
      </c>
      <c r="F281" s="632">
        <f>F283</f>
        <v>0</v>
      </c>
      <c r="G281" s="632">
        <f aca="true" t="shared" si="151" ref="G281:M281">G283</f>
        <v>0</v>
      </c>
      <c r="H281" s="632">
        <f t="shared" si="151"/>
        <v>0</v>
      </c>
      <c r="I281" s="632">
        <f t="shared" si="151"/>
        <v>0</v>
      </c>
      <c r="J281" s="632">
        <f t="shared" si="151"/>
        <v>0</v>
      </c>
      <c r="K281" s="463">
        <f t="shared" si="151"/>
        <v>0</v>
      </c>
      <c r="L281" s="463">
        <f t="shared" si="151"/>
        <v>0</v>
      </c>
      <c r="M281" s="671">
        <f t="shared" si="151"/>
        <v>0</v>
      </c>
    </row>
    <row r="282" spans="1:13" ht="18" customHeight="1">
      <c r="A282" s="300" t="s">
        <v>750</v>
      </c>
      <c r="B282" s="315"/>
      <c r="C282" s="302"/>
      <c r="D282" s="107"/>
      <c r="E282" s="632"/>
      <c r="F282" s="632"/>
      <c r="G282" s="632"/>
      <c r="H282" s="632"/>
      <c r="I282" s="633"/>
      <c r="J282" s="632"/>
      <c r="K282" s="101"/>
      <c r="L282" s="463"/>
      <c r="M282" s="679"/>
    </row>
    <row r="283" spans="1:13" ht="45.75" customHeight="1">
      <c r="A283" s="217"/>
      <c r="B283" s="756" t="s">
        <v>1032</v>
      </c>
      <c r="C283" s="756"/>
      <c r="D283" s="107" t="s">
        <v>943</v>
      </c>
      <c r="E283" s="632">
        <f t="shared" si="139"/>
        <v>0</v>
      </c>
      <c r="F283" s="632">
        <f>SUM(F284:F287)</f>
        <v>0</v>
      </c>
      <c r="G283" s="632">
        <f aca="true" t="shared" si="152" ref="G283:M283">SUM(G284:G287)</f>
        <v>0</v>
      </c>
      <c r="H283" s="632">
        <f t="shared" si="152"/>
        <v>0</v>
      </c>
      <c r="I283" s="632">
        <f t="shared" si="152"/>
        <v>0</v>
      </c>
      <c r="J283" s="632">
        <f t="shared" si="152"/>
        <v>0</v>
      </c>
      <c r="K283" s="463">
        <f t="shared" si="152"/>
        <v>0</v>
      </c>
      <c r="L283" s="463">
        <f t="shared" si="152"/>
        <v>0</v>
      </c>
      <c r="M283" s="671">
        <f t="shared" si="152"/>
        <v>0</v>
      </c>
    </row>
    <row r="284" spans="1:13" ht="18" customHeight="1">
      <c r="A284" s="217"/>
      <c r="B284" s="214"/>
      <c r="C284" s="279" t="s">
        <v>944</v>
      </c>
      <c r="D284" s="107" t="s">
        <v>945</v>
      </c>
      <c r="E284" s="632">
        <f t="shared" si="139"/>
        <v>0</v>
      </c>
      <c r="F284" s="632"/>
      <c r="G284" s="632"/>
      <c r="H284" s="632"/>
      <c r="I284" s="633"/>
      <c r="J284" s="632"/>
      <c r="K284" s="101"/>
      <c r="L284" s="463"/>
      <c r="M284" s="679"/>
    </row>
    <row r="285" spans="1:13" ht="18" customHeight="1">
      <c r="A285" s="217"/>
      <c r="B285" s="214"/>
      <c r="C285" s="279" t="s">
        <v>946</v>
      </c>
      <c r="D285" s="107" t="s">
        <v>947</v>
      </c>
      <c r="E285" s="632">
        <f t="shared" si="139"/>
        <v>0</v>
      </c>
      <c r="F285" s="632"/>
      <c r="G285" s="632"/>
      <c r="H285" s="632"/>
      <c r="I285" s="633"/>
      <c r="J285" s="632"/>
      <c r="K285" s="101"/>
      <c r="L285" s="463"/>
      <c r="M285" s="679"/>
    </row>
    <row r="286" spans="1:13" ht="18" customHeight="1">
      <c r="A286" s="217"/>
      <c r="B286" s="214"/>
      <c r="C286" s="279" t="s">
        <v>948</v>
      </c>
      <c r="D286" s="107" t="s">
        <v>949</v>
      </c>
      <c r="E286" s="632">
        <f t="shared" si="139"/>
        <v>0</v>
      </c>
      <c r="F286" s="632"/>
      <c r="G286" s="632"/>
      <c r="H286" s="632"/>
      <c r="I286" s="633"/>
      <c r="J286" s="632"/>
      <c r="K286" s="101"/>
      <c r="L286" s="463"/>
      <c r="M286" s="679"/>
    </row>
    <row r="287" spans="1:13" ht="18" customHeight="1">
      <c r="A287" s="217"/>
      <c r="B287" s="214"/>
      <c r="C287" s="215" t="s">
        <v>950</v>
      </c>
      <c r="D287" s="107" t="s">
        <v>951</v>
      </c>
      <c r="E287" s="632">
        <f t="shared" si="139"/>
        <v>0</v>
      </c>
      <c r="F287" s="632"/>
      <c r="G287" s="632"/>
      <c r="H287" s="632"/>
      <c r="I287" s="633"/>
      <c r="J287" s="632"/>
      <c r="K287" s="101"/>
      <c r="L287" s="463"/>
      <c r="M287" s="679"/>
    </row>
    <row r="288" spans="1:13" ht="18.75">
      <c r="A288" s="273" t="s">
        <v>956</v>
      </c>
      <c r="B288" s="214"/>
      <c r="C288" s="314"/>
      <c r="D288" s="103" t="s">
        <v>957</v>
      </c>
      <c r="E288" s="632">
        <f t="shared" si="139"/>
        <v>0</v>
      </c>
      <c r="F288" s="632">
        <f>F290+F291+F292</f>
        <v>0</v>
      </c>
      <c r="G288" s="632">
        <f aca="true" t="shared" si="153" ref="G288:M288">G290+G291+G292</f>
        <v>0</v>
      </c>
      <c r="H288" s="632">
        <f t="shared" si="153"/>
        <v>0</v>
      </c>
      <c r="I288" s="632">
        <f t="shared" si="153"/>
        <v>0</v>
      </c>
      <c r="J288" s="632">
        <f t="shared" si="153"/>
        <v>0</v>
      </c>
      <c r="K288" s="463">
        <f t="shared" si="153"/>
        <v>0</v>
      </c>
      <c r="L288" s="463">
        <f t="shared" si="153"/>
        <v>0</v>
      </c>
      <c r="M288" s="671">
        <f t="shared" si="153"/>
        <v>0</v>
      </c>
    </row>
    <row r="289" spans="1:13" ht="18" customHeight="1">
      <c r="A289" s="300" t="s">
        <v>750</v>
      </c>
      <c r="B289" s="315"/>
      <c r="C289" s="302"/>
      <c r="D289" s="107"/>
      <c r="E289" s="632"/>
      <c r="F289" s="632"/>
      <c r="G289" s="632"/>
      <c r="H289" s="632"/>
      <c r="I289" s="633"/>
      <c r="J289" s="632"/>
      <c r="K289" s="101"/>
      <c r="L289" s="463"/>
      <c r="M289" s="679"/>
    </row>
    <row r="290" spans="1:13" ht="18" customHeight="1">
      <c r="A290" s="273"/>
      <c r="B290" s="214" t="s">
        <v>958</v>
      </c>
      <c r="C290" s="215"/>
      <c r="D290" s="107" t="s">
        <v>959</v>
      </c>
      <c r="E290" s="632">
        <f t="shared" si="139"/>
        <v>0</v>
      </c>
      <c r="F290" s="632"/>
      <c r="G290" s="632"/>
      <c r="H290" s="632"/>
      <c r="I290" s="633"/>
      <c r="J290" s="632"/>
      <c r="K290" s="101"/>
      <c r="L290" s="463"/>
      <c r="M290" s="679"/>
    </row>
    <row r="291" spans="1:13" ht="18" customHeight="1">
      <c r="A291" s="273"/>
      <c r="B291" s="214" t="s">
        <v>960</v>
      </c>
      <c r="C291" s="215"/>
      <c r="D291" s="107" t="s">
        <v>961</v>
      </c>
      <c r="E291" s="632">
        <f t="shared" si="139"/>
        <v>0</v>
      </c>
      <c r="F291" s="632"/>
      <c r="G291" s="632"/>
      <c r="H291" s="632"/>
      <c r="I291" s="633"/>
      <c r="J291" s="632"/>
      <c r="K291" s="101"/>
      <c r="L291" s="463"/>
      <c r="M291" s="679"/>
    </row>
    <row r="292" spans="1:13" ht="18" customHeight="1">
      <c r="A292" s="273"/>
      <c r="B292" s="274" t="s">
        <v>962</v>
      </c>
      <c r="C292" s="215"/>
      <c r="D292" s="107" t="s">
        <v>963</v>
      </c>
      <c r="E292" s="632">
        <f t="shared" si="139"/>
        <v>0</v>
      </c>
      <c r="F292" s="632"/>
      <c r="G292" s="632"/>
      <c r="H292" s="632"/>
      <c r="I292" s="633"/>
      <c r="J292" s="632"/>
      <c r="K292" s="101"/>
      <c r="L292" s="463"/>
      <c r="M292" s="679"/>
    </row>
    <row r="293" spans="1:13" ht="27" customHeight="1">
      <c r="A293" s="717" t="s">
        <v>964</v>
      </c>
      <c r="B293" s="718"/>
      <c r="C293" s="718"/>
      <c r="D293" s="103" t="s">
        <v>965</v>
      </c>
      <c r="E293" s="632">
        <f t="shared" si="139"/>
        <v>0</v>
      </c>
      <c r="F293" s="632">
        <f>F295+F299</f>
        <v>0</v>
      </c>
      <c r="G293" s="632">
        <f aca="true" t="shared" si="154" ref="G293:M293">G295+G299</f>
        <v>0</v>
      </c>
      <c r="H293" s="632">
        <f t="shared" si="154"/>
        <v>0</v>
      </c>
      <c r="I293" s="632">
        <f t="shared" si="154"/>
        <v>0</v>
      </c>
      <c r="J293" s="632">
        <f t="shared" si="154"/>
        <v>0</v>
      </c>
      <c r="K293" s="463">
        <f t="shared" si="154"/>
        <v>0</v>
      </c>
      <c r="L293" s="463">
        <f t="shared" si="154"/>
        <v>0</v>
      </c>
      <c r="M293" s="671">
        <f t="shared" si="154"/>
        <v>0</v>
      </c>
    </row>
    <row r="294" spans="1:13" ht="18" customHeight="1">
      <c r="A294" s="300" t="s">
        <v>750</v>
      </c>
      <c r="B294" s="315"/>
      <c r="C294" s="302"/>
      <c r="D294" s="107"/>
      <c r="E294" s="632"/>
      <c r="F294" s="632"/>
      <c r="G294" s="632"/>
      <c r="H294" s="632"/>
      <c r="I294" s="633"/>
      <c r="J294" s="632"/>
      <c r="K294" s="101"/>
      <c r="L294" s="463"/>
      <c r="M294" s="679"/>
    </row>
    <row r="295" spans="1:13" ht="18.75">
      <c r="A295" s="217"/>
      <c r="B295" s="274" t="s">
        <v>966</v>
      </c>
      <c r="C295" s="314"/>
      <c r="D295" s="107" t="s">
        <v>967</v>
      </c>
      <c r="E295" s="632">
        <f t="shared" si="139"/>
        <v>0</v>
      </c>
      <c r="F295" s="632">
        <f>SUM(F296:F298)</f>
        <v>0</v>
      </c>
      <c r="G295" s="632">
        <f aca="true" t="shared" si="155" ref="G295:M295">SUM(G296:G298)</f>
        <v>0</v>
      </c>
      <c r="H295" s="632">
        <f t="shared" si="155"/>
        <v>0</v>
      </c>
      <c r="I295" s="632">
        <f t="shared" si="155"/>
        <v>0</v>
      </c>
      <c r="J295" s="632">
        <f t="shared" si="155"/>
        <v>0</v>
      </c>
      <c r="K295" s="463">
        <f t="shared" si="155"/>
        <v>0</v>
      </c>
      <c r="L295" s="463">
        <f t="shared" si="155"/>
        <v>0</v>
      </c>
      <c r="M295" s="671">
        <f t="shared" si="155"/>
        <v>0</v>
      </c>
    </row>
    <row r="296" spans="1:13" ht="18.75">
      <c r="A296" s="217"/>
      <c r="B296" s="274"/>
      <c r="C296" s="279" t="s">
        <v>968</v>
      </c>
      <c r="D296" s="107" t="s">
        <v>969</v>
      </c>
      <c r="E296" s="632">
        <f t="shared" si="139"/>
        <v>0</v>
      </c>
      <c r="F296" s="632"/>
      <c r="G296" s="632"/>
      <c r="H296" s="632"/>
      <c r="I296" s="633"/>
      <c r="J296" s="632"/>
      <c r="K296" s="101"/>
      <c r="L296" s="463"/>
      <c r="M296" s="679"/>
    </row>
    <row r="297" spans="1:13" ht="18.75">
      <c r="A297" s="217"/>
      <c r="B297" s="274"/>
      <c r="C297" s="279" t="s">
        <v>970</v>
      </c>
      <c r="D297" s="107" t="s">
        <v>971</v>
      </c>
      <c r="E297" s="632">
        <f t="shared" si="139"/>
        <v>0</v>
      </c>
      <c r="F297" s="632"/>
      <c r="G297" s="632"/>
      <c r="H297" s="632"/>
      <c r="I297" s="633"/>
      <c r="J297" s="632"/>
      <c r="K297" s="101"/>
      <c r="L297" s="463"/>
      <c r="M297" s="679"/>
    </row>
    <row r="298" spans="1:13" ht="18.75">
      <c r="A298" s="217"/>
      <c r="B298" s="274"/>
      <c r="C298" s="215" t="s">
        <v>972</v>
      </c>
      <c r="D298" s="218" t="s">
        <v>973</v>
      </c>
      <c r="E298" s="632">
        <f t="shared" si="139"/>
        <v>0</v>
      </c>
      <c r="F298" s="632"/>
      <c r="G298" s="632"/>
      <c r="H298" s="632"/>
      <c r="I298" s="633"/>
      <c r="J298" s="632"/>
      <c r="K298" s="101"/>
      <c r="L298" s="463"/>
      <c r="M298" s="679"/>
    </row>
    <row r="299" spans="1:13" ht="18.75">
      <c r="A299" s="217"/>
      <c r="B299" s="750" t="s">
        <v>974</v>
      </c>
      <c r="C299" s="751"/>
      <c r="D299" s="218" t="s">
        <v>975</v>
      </c>
      <c r="E299" s="632">
        <f t="shared" si="139"/>
        <v>0</v>
      </c>
      <c r="F299" s="632"/>
      <c r="G299" s="632"/>
      <c r="H299" s="632"/>
      <c r="I299" s="633"/>
      <c r="J299" s="632"/>
      <c r="K299" s="101"/>
      <c r="L299" s="463"/>
      <c r="M299" s="679"/>
    </row>
    <row r="300" spans="1:13" ht="18" customHeight="1">
      <c r="A300" s="273" t="s">
        <v>976</v>
      </c>
      <c r="B300" s="274"/>
      <c r="C300" s="314"/>
      <c r="D300" s="103" t="s">
        <v>977</v>
      </c>
      <c r="E300" s="632">
        <f t="shared" si="139"/>
        <v>24819</v>
      </c>
      <c r="F300" s="632">
        <f>F302+F306+F308+F311</f>
        <v>0</v>
      </c>
      <c r="G300" s="632">
        <f aca="true" t="shared" si="156" ref="G300:M300">G302+G306+G308+G311</f>
        <v>7834</v>
      </c>
      <c r="H300" s="632">
        <f t="shared" si="156"/>
        <v>6521</v>
      </c>
      <c r="I300" s="632">
        <f t="shared" si="156"/>
        <v>5779</v>
      </c>
      <c r="J300" s="632">
        <f t="shared" si="156"/>
        <v>4685</v>
      </c>
      <c r="K300" s="463">
        <f t="shared" si="156"/>
        <v>26134.407</v>
      </c>
      <c r="L300" s="463">
        <f t="shared" si="156"/>
        <v>26059.95</v>
      </c>
      <c r="M300" s="671">
        <f t="shared" si="156"/>
        <v>25935.855</v>
      </c>
    </row>
    <row r="301" spans="1:13" ht="18" customHeight="1">
      <c r="A301" s="300" t="s">
        <v>750</v>
      </c>
      <c r="B301" s="315"/>
      <c r="C301" s="302"/>
      <c r="D301" s="107"/>
      <c r="E301" s="632"/>
      <c r="F301" s="632"/>
      <c r="G301" s="632"/>
      <c r="H301" s="632"/>
      <c r="I301" s="633"/>
      <c r="J301" s="632"/>
      <c r="K301" s="101"/>
      <c r="L301" s="463"/>
      <c r="M301" s="679"/>
    </row>
    <row r="302" spans="1:13" ht="18.75">
      <c r="A302" s="217"/>
      <c r="B302" s="214" t="s">
        <v>978</v>
      </c>
      <c r="C302" s="314"/>
      <c r="D302" s="107" t="s">
        <v>979</v>
      </c>
      <c r="E302" s="632">
        <f aca="true" t="shared" si="157" ref="E302:E324">G302+H302+I302+J302</f>
        <v>24819</v>
      </c>
      <c r="F302" s="632">
        <f>SUM(F303:F305)</f>
        <v>0</v>
      </c>
      <c r="G302" s="632">
        <f aca="true" t="shared" si="158" ref="G302:M302">SUM(G303:G305)</f>
        <v>7834</v>
      </c>
      <c r="H302" s="632">
        <f t="shared" si="158"/>
        <v>6521</v>
      </c>
      <c r="I302" s="632">
        <f t="shared" si="158"/>
        <v>5779</v>
      </c>
      <c r="J302" s="632">
        <f t="shared" si="158"/>
        <v>4685</v>
      </c>
      <c r="K302" s="463">
        <f t="shared" si="158"/>
        <v>26134.407</v>
      </c>
      <c r="L302" s="463">
        <f t="shared" si="158"/>
        <v>26059.95</v>
      </c>
      <c r="M302" s="671">
        <f t="shared" si="158"/>
        <v>25935.855</v>
      </c>
    </row>
    <row r="303" spans="1:13" ht="18.75">
      <c r="A303" s="217"/>
      <c r="B303" s="214"/>
      <c r="C303" s="215" t="s">
        <v>980</v>
      </c>
      <c r="D303" s="218" t="s">
        <v>981</v>
      </c>
      <c r="E303" s="632">
        <f t="shared" si="157"/>
        <v>0</v>
      </c>
      <c r="F303" s="632"/>
      <c r="G303" s="632"/>
      <c r="H303" s="632"/>
      <c r="I303" s="633"/>
      <c r="J303" s="632"/>
      <c r="K303" s="101"/>
      <c r="L303" s="463"/>
      <c r="M303" s="679"/>
    </row>
    <row r="304" spans="1:13" ht="18.75">
      <c r="A304" s="217"/>
      <c r="B304" s="214"/>
      <c r="C304" s="215" t="s">
        <v>982</v>
      </c>
      <c r="D304" s="218" t="s">
        <v>983</v>
      </c>
      <c r="E304" s="632">
        <f t="shared" si="157"/>
        <v>0</v>
      </c>
      <c r="F304" s="632"/>
      <c r="G304" s="632"/>
      <c r="H304" s="632"/>
      <c r="I304" s="633"/>
      <c r="J304" s="632"/>
      <c r="K304" s="101"/>
      <c r="L304" s="463"/>
      <c r="M304" s="679"/>
    </row>
    <row r="305" spans="1:13" ht="18.75">
      <c r="A305" s="217"/>
      <c r="B305" s="214"/>
      <c r="C305" s="279" t="s">
        <v>984</v>
      </c>
      <c r="D305" s="218" t="s">
        <v>985</v>
      </c>
      <c r="E305" s="632">
        <f t="shared" si="157"/>
        <v>24819</v>
      </c>
      <c r="F305" s="632"/>
      <c r="G305" s="632">
        <v>7834</v>
      </c>
      <c r="H305" s="632">
        <v>6521</v>
      </c>
      <c r="I305" s="633">
        <v>5779</v>
      </c>
      <c r="J305" s="632">
        <v>4685</v>
      </c>
      <c r="K305" s="510">
        <f>(E305*5.3/100)+E305</f>
        <v>26134.407</v>
      </c>
      <c r="L305" s="510">
        <f>(E305*5/100)+E305</f>
        <v>26059.95</v>
      </c>
      <c r="M305" s="573">
        <f>(E305*4.5/100)+E305</f>
        <v>25935.855</v>
      </c>
    </row>
    <row r="306" spans="1:13" ht="18.75">
      <c r="A306" s="412"/>
      <c r="B306" s="214" t="s">
        <v>986</v>
      </c>
      <c r="C306" s="279"/>
      <c r="D306" s="107" t="s">
        <v>987</v>
      </c>
      <c r="E306" s="632">
        <f t="shared" si="157"/>
        <v>0</v>
      </c>
      <c r="F306" s="632">
        <f>F307</f>
        <v>0</v>
      </c>
      <c r="G306" s="632">
        <f aca="true" t="shared" si="159" ref="G306:M306">G307</f>
        <v>0</v>
      </c>
      <c r="H306" s="632">
        <f t="shared" si="159"/>
        <v>0</v>
      </c>
      <c r="I306" s="632">
        <f t="shared" si="159"/>
        <v>0</v>
      </c>
      <c r="J306" s="632">
        <f t="shared" si="159"/>
        <v>0</v>
      </c>
      <c r="K306" s="463">
        <f t="shared" si="159"/>
        <v>0</v>
      </c>
      <c r="L306" s="463">
        <f t="shared" si="159"/>
        <v>0</v>
      </c>
      <c r="M306" s="671">
        <f t="shared" si="159"/>
        <v>0</v>
      </c>
    </row>
    <row r="307" spans="1:13" ht="18.75">
      <c r="A307" s="412"/>
      <c r="B307" s="214"/>
      <c r="C307" s="279" t="s">
        <v>988</v>
      </c>
      <c r="D307" s="107" t="s">
        <v>989</v>
      </c>
      <c r="E307" s="632">
        <f t="shared" si="157"/>
        <v>0</v>
      </c>
      <c r="F307" s="632"/>
      <c r="G307" s="632"/>
      <c r="H307" s="632"/>
      <c r="I307" s="633"/>
      <c r="J307" s="632"/>
      <c r="K307" s="101"/>
      <c r="L307" s="463"/>
      <c r="M307" s="679"/>
    </row>
    <row r="308" spans="1:13" ht="18.75">
      <c r="A308" s="217"/>
      <c r="B308" s="214" t="s">
        <v>990</v>
      </c>
      <c r="C308" s="279"/>
      <c r="D308" s="107" t="s">
        <v>991</v>
      </c>
      <c r="E308" s="632">
        <f t="shared" si="157"/>
        <v>0</v>
      </c>
      <c r="F308" s="632">
        <f>SUM(F309:F310)</f>
        <v>0</v>
      </c>
      <c r="G308" s="632">
        <f aca="true" t="shared" si="160" ref="G308:M308">SUM(G309:G310)</f>
        <v>0</v>
      </c>
      <c r="H308" s="632">
        <f t="shared" si="160"/>
        <v>0</v>
      </c>
      <c r="I308" s="632">
        <f t="shared" si="160"/>
        <v>0</v>
      </c>
      <c r="J308" s="632">
        <f t="shared" si="160"/>
        <v>0</v>
      </c>
      <c r="K308" s="463">
        <f t="shared" si="160"/>
        <v>0</v>
      </c>
      <c r="L308" s="463">
        <f t="shared" si="160"/>
        <v>0</v>
      </c>
      <c r="M308" s="671">
        <f t="shared" si="160"/>
        <v>0</v>
      </c>
    </row>
    <row r="309" spans="1:13" ht="18.75">
      <c r="A309" s="217"/>
      <c r="B309" s="214"/>
      <c r="C309" s="279" t="s">
        <v>992</v>
      </c>
      <c r="D309" s="107" t="s">
        <v>993</v>
      </c>
      <c r="E309" s="632">
        <f t="shared" si="157"/>
        <v>0</v>
      </c>
      <c r="F309" s="632"/>
      <c r="G309" s="632"/>
      <c r="H309" s="632"/>
      <c r="I309" s="633"/>
      <c r="J309" s="632"/>
      <c r="K309" s="101"/>
      <c r="L309" s="463"/>
      <c r="M309" s="679"/>
    </row>
    <row r="310" spans="1:13" ht="18.75">
      <c r="A310" s="217"/>
      <c r="B310" s="214"/>
      <c r="C310" s="279" t="s">
        <v>994</v>
      </c>
      <c r="D310" s="107" t="s">
        <v>995</v>
      </c>
      <c r="E310" s="632">
        <f t="shared" si="157"/>
        <v>0</v>
      </c>
      <c r="F310" s="632"/>
      <c r="G310" s="632"/>
      <c r="H310" s="632"/>
      <c r="I310" s="633"/>
      <c r="J310" s="632"/>
      <c r="K310" s="101"/>
      <c r="L310" s="463"/>
      <c r="M310" s="679"/>
    </row>
    <row r="311" spans="1:13" ht="18.75">
      <c r="A311" s="413"/>
      <c r="B311" s="214" t="s">
        <v>996</v>
      </c>
      <c r="C311" s="302"/>
      <c r="D311" s="107" t="s">
        <v>997</v>
      </c>
      <c r="E311" s="632">
        <f t="shared" si="157"/>
        <v>0</v>
      </c>
      <c r="F311" s="632"/>
      <c r="G311" s="632"/>
      <c r="H311" s="632"/>
      <c r="I311" s="633"/>
      <c r="J311" s="632"/>
      <c r="K311" s="101"/>
      <c r="L311" s="463"/>
      <c r="M311" s="679"/>
    </row>
    <row r="312" spans="1:13" ht="24.75" customHeight="1">
      <c r="A312" s="719" t="s">
        <v>998</v>
      </c>
      <c r="B312" s="720"/>
      <c r="C312" s="720"/>
      <c r="D312" s="103" t="s">
        <v>999</v>
      </c>
      <c r="E312" s="632">
        <f t="shared" si="157"/>
        <v>0</v>
      </c>
      <c r="F312" s="632">
        <f>F314+F315+F316+F317+F318</f>
        <v>0</v>
      </c>
      <c r="G312" s="632">
        <f aca="true" t="shared" si="161" ref="G312:M312">G314+G315+G316+G317+G318</f>
        <v>0</v>
      </c>
      <c r="H312" s="632">
        <f t="shared" si="161"/>
        <v>0</v>
      </c>
      <c r="I312" s="632">
        <f t="shared" si="161"/>
        <v>0</v>
      </c>
      <c r="J312" s="632">
        <f t="shared" si="161"/>
        <v>0</v>
      </c>
      <c r="K312" s="463">
        <f t="shared" si="161"/>
        <v>0</v>
      </c>
      <c r="L312" s="463">
        <f t="shared" si="161"/>
        <v>0</v>
      </c>
      <c r="M312" s="671">
        <f t="shared" si="161"/>
        <v>0</v>
      </c>
    </row>
    <row r="313" spans="1:13" ht="18" customHeight="1">
      <c r="A313" s="300" t="s">
        <v>750</v>
      </c>
      <c r="B313" s="315"/>
      <c r="C313" s="302"/>
      <c r="D313" s="107"/>
      <c r="E313" s="632"/>
      <c r="F313" s="632"/>
      <c r="G313" s="632"/>
      <c r="H313" s="632"/>
      <c r="I313" s="633"/>
      <c r="J313" s="632"/>
      <c r="K313" s="101"/>
      <c r="L313" s="463"/>
      <c r="M313" s="679"/>
    </row>
    <row r="314" spans="1:13" ht="18" customHeight="1">
      <c r="A314" s="273"/>
      <c r="B314" s="823" t="s">
        <v>1000</v>
      </c>
      <c r="C314" s="823"/>
      <c r="D314" s="107" t="s">
        <v>1001</v>
      </c>
      <c r="E314" s="632">
        <f t="shared" si="157"/>
        <v>0</v>
      </c>
      <c r="F314" s="632"/>
      <c r="G314" s="632"/>
      <c r="H314" s="632"/>
      <c r="I314" s="633"/>
      <c r="J314" s="632"/>
      <c r="K314" s="101"/>
      <c r="L314" s="463"/>
      <c r="M314" s="679"/>
    </row>
    <row r="315" spans="1:13" ht="18" customHeight="1">
      <c r="A315" s="414"/>
      <c r="B315" s="214" t="s">
        <v>1002</v>
      </c>
      <c r="C315" s="215"/>
      <c r="D315" s="107" t="s">
        <v>1003</v>
      </c>
      <c r="E315" s="632">
        <f t="shared" si="157"/>
        <v>0</v>
      </c>
      <c r="F315" s="632"/>
      <c r="G315" s="632"/>
      <c r="H315" s="632"/>
      <c r="I315" s="633"/>
      <c r="J315" s="632"/>
      <c r="K315" s="101"/>
      <c r="L315" s="463"/>
      <c r="M315" s="679"/>
    </row>
    <row r="316" spans="1:13" ht="18" customHeight="1">
      <c r="A316" s="273"/>
      <c r="B316" s="214" t="s">
        <v>1004</v>
      </c>
      <c r="C316" s="215"/>
      <c r="D316" s="107" t="s">
        <v>1005</v>
      </c>
      <c r="E316" s="632">
        <f t="shared" si="157"/>
        <v>0</v>
      </c>
      <c r="F316" s="632"/>
      <c r="G316" s="632"/>
      <c r="H316" s="632"/>
      <c r="I316" s="633"/>
      <c r="J316" s="632"/>
      <c r="K316" s="101"/>
      <c r="L316" s="463"/>
      <c r="M316" s="679"/>
    </row>
    <row r="317" spans="1:13" ht="18" customHeight="1">
      <c r="A317" s="273"/>
      <c r="B317" s="214" t="s">
        <v>1006</v>
      </c>
      <c r="C317" s="215"/>
      <c r="D317" s="107" t="s">
        <v>1007</v>
      </c>
      <c r="E317" s="632">
        <f t="shared" si="157"/>
        <v>0</v>
      </c>
      <c r="F317" s="632"/>
      <c r="G317" s="632"/>
      <c r="H317" s="632"/>
      <c r="I317" s="633"/>
      <c r="J317" s="632"/>
      <c r="K317" s="101"/>
      <c r="L317" s="463"/>
      <c r="M317" s="679"/>
    </row>
    <row r="318" spans="1:13" ht="18" customHeight="1">
      <c r="A318" s="273"/>
      <c r="B318" s="274" t="s">
        <v>1008</v>
      </c>
      <c r="C318" s="215"/>
      <c r="D318" s="107" t="s">
        <v>1009</v>
      </c>
      <c r="E318" s="632">
        <f t="shared" si="157"/>
        <v>0</v>
      </c>
      <c r="F318" s="632"/>
      <c r="G318" s="632"/>
      <c r="H318" s="632"/>
      <c r="I318" s="633"/>
      <c r="J318" s="632"/>
      <c r="K318" s="101"/>
      <c r="L318" s="463"/>
      <c r="M318" s="679"/>
    </row>
    <row r="319" spans="1:13" ht="18.75">
      <c r="A319" s="421" t="s">
        <v>1033</v>
      </c>
      <c r="B319" s="416"/>
      <c r="C319" s="417"/>
      <c r="D319" s="103" t="s">
        <v>1011</v>
      </c>
      <c r="E319" s="632">
        <f t="shared" si="157"/>
        <v>0</v>
      </c>
      <c r="F319" s="632">
        <f>F320+F321+F323</f>
        <v>0</v>
      </c>
      <c r="G319" s="632">
        <f aca="true" t="shared" si="162" ref="G319:M319">G320+G321+G323</f>
        <v>0</v>
      </c>
      <c r="H319" s="632">
        <f t="shared" si="162"/>
        <v>0</v>
      </c>
      <c r="I319" s="632">
        <f t="shared" si="162"/>
        <v>0</v>
      </c>
      <c r="J319" s="632">
        <f t="shared" si="162"/>
        <v>0</v>
      </c>
      <c r="K319" s="463">
        <f t="shared" si="162"/>
        <v>0</v>
      </c>
      <c r="L319" s="463">
        <f t="shared" si="162"/>
        <v>0</v>
      </c>
      <c r="M319" s="671">
        <f t="shared" si="162"/>
        <v>0</v>
      </c>
    </row>
    <row r="320" spans="1:13" ht="18.75">
      <c r="A320" s="300" t="s">
        <v>1012</v>
      </c>
      <c r="B320" s="315"/>
      <c r="C320" s="302"/>
      <c r="D320" s="107" t="s">
        <v>1013</v>
      </c>
      <c r="E320" s="632">
        <f t="shared" si="157"/>
        <v>0</v>
      </c>
      <c r="F320" s="632"/>
      <c r="G320" s="632"/>
      <c r="H320" s="632"/>
      <c r="I320" s="633"/>
      <c r="J320" s="632"/>
      <c r="K320" s="101"/>
      <c r="L320" s="463"/>
      <c r="M320" s="679"/>
    </row>
    <row r="321" spans="1:13" ht="18.75">
      <c r="A321" s="300" t="s">
        <v>1034</v>
      </c>
      <c r="B321" s="315"/>
      <c r="C321" s="302"/>
      <c r="D321" s="130" t="s">
        <v>1015</v>
      </c>
      <c r="E321" s="632">
        <f t="shared" si="157"/>
        <v>0.02000000001862645</v>
      </c>
      <c r="F321" s="632">
        <f>F322</f>
        <v>0</v>
      </c>
      <c r="G321" s="632">
        <f aca="true" t="shared" si="163" ref="G321:M321">G322</f>
        <v>83521.01000000001</v>
      </c>
      <c r="H321" s="632">
        <f t="shared" si="163"/>
        <v>-114579.34</v>
      </c>
      <c r="I321" s="632">
        <f t="shared" si="163"/>
        <v>384.6700000000128</v>
      </c>
      <c r="J321" s="632">
        <f t="shared" si="163"/>
        <v>30673.679999999993</v>
      </c>
      <c r="K321" s="463">
        <f t="shared" si="163"/>
        <v>283303.67799999996</v>
      </c>
      <c r="L321" s="463">
        <f t="shared" si="163"/>
        <v>280470.3400000002</v>
      </c>
      <c r="M321" s="671">
        <f t="shared" si="163"/>
        <v>375456.15999999945</v>
      </c>
    </row>
    <row r="322" spans="1:13" ht="18.75">
      <c r="A322" s="300"/>
      <c r="B322" s="824" t="s">
        <v>1016</v>
      </c>
      <c r="C322" s="824"/>
      <c r="D322" s="130" t="s">
        <v>1017</v>
      </c>
      <c r="E322" s="632">
        <f t="shared" si="157"/>
        <v>0.02000000001862645</v>
      </c>
      <c r="F322" s="632"/>
      <c r="G322" s="632">
        <f>'11-01 Venituri'!F333-'11-01 -Cheltuieli'!G171</f>
        <v>83521.01000000001</v>
      </c>
      <c r="H322" s="632">
        <f>'11-01 Venituri'!G333-'11-01 -Cheltuieli'!H171</f>
        <v>-114579.34</v>
      </c>
      <c r="I322" s="632">
        <f>'11-01 Venituri'!H333-'11-01 -Cheltuieli'!I171</f>
        <v>384.6700000000128</v>
      </c>
      <c r="J322" s="632">
        <f>'11-01 Venituri'!I333-'11-01 -Cheltuieli'!J171</f>
        <v>30673.679999999993</v>
      </c>
      <c r="K322" s="463">
        <f>'11-01 Venituri'!J333-'11-01 -Cheltuieli'!K171</f>
        <v>283303.67799999996</v>
      </c>
      <c r="L322" s="463">
        <f>'11-01 Venituri'!K333-'11-01 -Cheltuieli'!L171</f>
        <v>280470.3400000002</v>
      </c>
      <c r="M322" s="671">
        <f>'11-01 Venituri'!L333-'11-01 -Cheltuieli'!M171</f>
        <v>375456.15999999945</v>
      </c>
    </row>
    <row r="323" spans="1:13" ht="18.75">
      <c r="A323" s="828" t="s">
        <v>1035</v>
      </c>
      <c r="B323" s="829"/>
      <c r="C323" s="829"/>
      <c r="D323" s="130" t="s">
        <v>1020</v>
      </c>
      <c r="E323" s="632">
        <f t="shared" si="157"/>
        <v>-0.02000000001862645</v>
      </c>
      <c r="F323" s="632">
        <f>F324</f>
        <v>0</v>
      </c>
      <c r="G323" s="632">
        <f aca="true" t="shared" si="164" ref="G323:M323">G324</f>
        <v>-83521.01000000001</v>
      </c>
      <c r="H323" s="632">
        <f t="shared" si="164"/>
        <v>114579.34</v>
      </c>
      <c r="I323" s="632">
        <f t="shared" si="164"/>
        <v>-384.6700000000128</v>
      </c>
      <c r="J323" s="632">
        <f t="shared" si="164"/>
        <v>-30673.679999999993</v>
      </c>
      <c r="K323" s="463">
        <f t="shared" si="164"/>
        <v>-283303.67799999996</v>
      </c>
      <c r="L323" s="463">
        <f t="shared" si="164"/>
        <v>-280470.3400000002</v>
      </c>
      <c r="M323" s="671">
        <f t="shared" si="164"/>
        <v>-375456.15999999945</v>
      </c>
    </row>
    <row r="324" spans="1:13" ht="18.75">
      <c r="A324" s="422"/>
      <c r="B324" s="830" t="s">
        <v>1021</v>
      </c>
      <c r="C324" s="830"/>
      <c r="D324" s="130" t="s">
        <v>1022</v>
      </c>
      <c r="E324" s="632">
        <f t="shared" si="157"/>
        <v>-0.02000000001862645</v>
      </c>
      <c r="F324" s="644"/>
      <c r="G324" s="644">
        <f>G171-'11-01 Venituri'!F333</f>
        <v>-83521.01000000001</v>
      </c>
      <c r="H324" s="644">
        <f>H171-'11-01 Venituri'!G333</f>
        <v>114579.34</v>
      </c>
      <c r="I324" s="644">
        <f>I171-'11-01 Venituri'!H333</f>
        <v>-384.6700000000128</v>
      </c>
      <c r="J324" s="644">
        <f>J171-'11-01 Venituri'!I333</f>
        <v>-30673.679999999993</v>
      </c>
      <c r="K324" s="499">
        <f>K171-'11-01 Venituri'!J333</f>
        <v>-283303.67799999996</v>
      </c>
      <c r="L324" s="499">
        <f>L171-'11-01 Venituri'!K333</f>
        <v>-280470.3400000002</v>
      </c>
      <c r="M324" s="690">
        <f>M171-'11-01 Venituri'!L333</f>
        <v>-375456.15999999945</v>
      </c>
    </row>
    <row r="325" spans="1:13" ht="42.75" customHeight="1">
      <c r="A325" s="775" t="s">
        <v>1036</v>
      </c>
      <c r="B325" s="776"/>
      <c r="C325" s="776"/>
      <c r="D325" s="387" t="s">
        <v>1037</v>
      </c>
      <c r="E325" s="645">
        <f>G325+H325+I325+J325</f>
        <v>493259</v>
      </c>
      <c r="F325" s="645">
        <f aca="true" t="shared" si="165" ref="F325:M325">F326+F338+F348+F407+F418+F426</f>
        <v>0</v>
      </c>
      <c r="G325" s="645">
        <f t="shared" si="165"/>
        <v>103256</v>
      </c>
      <c r="H325" s="645">
        <f t="shared" si="165"/>
        <v>198856</v>
      </c>
      <c r="I325" s="645">
        <f t="shared" si="165"/>
        <v>123172</v>
      </c>
      <c r="J325" s="645">
        <f t="shared" si="165"/>
        <v>67975</v>
      </c>
      <c r="K325" s="691">
        <f t="shared" si="165"/>
        <v>518807.596</v>
      </c>
      <c r="L325" s="691">
        <f t="shared" si="165"/>
        <v>518853.6</v>
      </c>
      <c r="M325" s="692">
        <f t="shared" si="165"/>
        <v>517889.93999999994</v>
      </c>
    </row>
    <row r="326" spans="1:13" ht="18.75">
      <c r="A326" s="831" t="s">
        <v>1038</v>
      </c>
      <c r="B326" s="832"/>
      <c r="C326" s="832"/>
      <c r="D326" s="103" t="s">
        <v>747</v>
      </c>
      <c r="E326" s="643">
        <f>G326+H326+I326+J326</f>
        <v>96385</v>
      </c>
      <c r="F326" s="643">
        <f>F327+F331</f>
        <v>0</v>
      </c>
      <c r="G326" s="643">
        <f aca="true" t="shared" si="166" ref="G326:M326">G327+G331</f>
        <v>57873</v>
      </c>
      <c r="H326" s="643">
        <f t="shared" si="166"/>
        <v>18257</v>
      </c>
      <c r="I326" s="643">
        <f t="shared" si="166"/>
        <v>14595</v>
      </c>
      <c r="J326" s="643">
        <f t="shared" si="166"/>
        <v>5660</v>
      </c>
      <c r="K326" s="688">
        <f t="shared" si="166"/>
        <v>101493.405</v>
      </c>
      <c r="L326" s="688">
        <f t="shared" si="166"/>
        <v>101204.25</v>
      </c>
      <c r="M326" s="689">
        <f t="shared" si="166"/>
        <v>100722.325</v>
      </c>
    </row>
    <row r="327" spans="1:13" ht="18.75">
      <c r="A327" s="109" t="s">
        <v>748</v>
      </c>
      <c r="B327" s="271"/>
      <c r="C327" s="272"/>
      <c r="D327" s="103" t="s">
        <v>749</v>
      </c>
      <c r="E327" s="632">
        <f aca="true" t="shared" si="167" ref="E327:E390">G327+H327+I327+J327</f>
        <v>96160</v>
      </c>
      <c r="F327" s="632">
        <f>F329</f>
        <v>0</v>
      </c>
      <c r="G327" s="632">
        <f aca="true" t="shared" si="168" ref="G327:M327">G329</f>
        <v>57873</v>
      </c>
      <c r="H327" s="632">
        <f t="shared" si="168"/>
        <v>18056</v>
      </c>
      <c r="I327" s="632">
        <f t="shared" si="168"/>
        <v>14571</v>
      </c>
      <c r="J327" s="632">
        <f t="shared" si="168"/>
        <v>5660</v>
      </c>
      <c r="K327" s="463">
        <f t="shared" si="168"/>
        <v>101256.48</v>
      </c>
      <c r="L327" s="463">
        <f t="shared" si="168"/>
        <v>100968</v>
      </c>
      <c r="M327" s="671">
        <f t="shared" si="168"/>
        <v>100487.2</v>
      </c>
    </row>
    <row r="328" spans="1:13" ht="18.75">
      <c r="A328" s="300" t="s">
        <v>750</v>
      </c>
      <c r="B328" s="315"/>
      <c r="C328" s="302"/>
      <c r="D328" s="107"/>
      <c r="E328" s="632"/>
      <c r="F328" s="632"/>
      <c r="G328" s="632"/>
      <c r="H328" s="632"/>
      <c r="I328" s="633"/>
      <c r="J328" s="632"/>
      <c r="K328" s="101"/>
      <c r="L328" s="463"/>
      <c r="M328" s="679"/>
    </row>
    <row r="329" spans="1:13" ht="18.75">
      <c r="A329" s="404"/>
      <c r="B329" s="214" t="s">
        <v>751</v>
      </c>
      <c r="C329" s="272"/>
      <c r="D329" s="107" t="s">
        <v>752</v>
      </c>
      <c r="E329" s="632">
        <f t="shared" si="167"/>
        <v>96160</v>
      </c>
      <c r="F329" s="632">
        <f>F330</f>
        <v>0</v>
      </c>
      <c r="G329" s="632">
        <f aca="true" t="shared" si="169" ref="G329:M329">G330</f>
        <v>57873</v>
      </c>
      <c r="H329" s="632">
        <f t="shared" si="169"/>
        <v>18056</v>
      </c>
      <c r="I329" s="632">
        <f t="shared" si="169"/>
        <v>14571</v>
      </c>
      <c r="J329" s="632">
        <f t="shared" si="169"/>
        <v>5660</v>
      </c>
      <c r="K329" s="463">
        <f t="shared" si="169"/>
        <v>101256.48</v>
      </c>
      <c r="L329" s="463">
        <f t="shared" si="169"/>
        <v>100968</v>
      </c>
      <c r="M329" s="671">
        <f t="shared" si="169"/>
        <v>100487.2</v>
      </c>
    </row>
    <row r="330" spans="1:13" ht="18.75">
      <c r="A330" s="404"/>
      <c r="B330" s="214"/>
      <c r="C330" s="279" t="s">
        <v>753</v>
      </c>
      <c r="D330" s="107" t="s">
        <v>754</v>
      </c>
      <c r="E330" s="632">
        <f t="shared" si="167"/>
        <v>96160</v>
      </c>
      <c r="F330" s="632"/>
      <c r="G330" s="632">
        <v>57873</v>
      </c>
      <c r="H330" s="632">
        <v>18056</v>
      </c>
      <c r="I330" s="633">
        <v>14571</v>
      </c>
      <c r="J330" s="632">
        <v>5660</v>
      </c>
      <c r="K330" s="510">
        <f>(E330*5.3/100)+E330</f>
        <v>101256.48</v>
      </c>
      <c r="L330" s="510">
        <f>(E330*5/100)+E330</f>
        <v>100968</v>
      </c>
      <c r="M330" s="573">
        <f>(E330*4.5/100)+E330</f>
        <v>100487.2</v>
      </c>
    </row>
    <row r="331" spans="1:13" ht="18.75">
      <c r="A331" s="717" t="s">
        <v>755</v>
      </c>
      <c r="B331" s="718"/>
      <c r="C331" s="718"/>
      <c r="D331" s="103" t="s">
        <v>756</v>
      </c>
      <c r="E331" s="632">
        <f t="shared" si="167"/>
        <v>225</v>
      </c>
      <c r="F331" s="632">
        <f>F333+F334+F335+F336+F337</f>
        <v>0</v>
      </c>
      <c r="G331" s="632">
        <f aca="true" t="shared" si="170" ref="G331:M331">G333+G334+G335+G336+G337</f>
        <v>0</v>
      </c>
      <c r="H331" s="632">
        <f t="shared" si="170"/>
        <v>201</v>
      </c>
      <c r="I331" s="632">
        <f t="shared" si="170"/>
        <v>24</v>
      </c>
      <c r="J331" s="632">
        <f t="shared" si="170"/>
        <v>0</v>
      </c>
      <c r="K331" s="463">
        <f t="shared" si="170"/>
        <v>236.925</v>
      </c>
      <c r="L331" s="463">
        <f t="shared" si="170"/>
        <v>236.25</v>
      </c>
      <c r="M331" s="671">
        <f t="shared" si="170"/>
        <v>235.125</v>
      </c>
    </row>
    <row r="332" spans="1:13" ht="18.75">
      <c r="A332" s="300" t="s">
        <v>750</v>
      </c>
      <c r="B332" s="315"/>
      <c r="C332" s="302"/>
      <c r="D332" s="107"/>
      <c r="E332" s="632"/>
      <c r="F332" s="632"/>
      <c r="G332" s="632"/>
      <c r="H332" s="632"/>
      <c r="I332" s="633"/>
      <c r="J332" s="632"/>
      <c r="K332" s="101"/>
      <c r="L332" s="463"/>
      <c r="M332" s="679"/>
    </row>
    <row r="333" spans="1:13" ht="18.75">
      <c r="A333" s="405"/>
      <c r="B333" s="406" t="s">
        <v>757</v>
      </c>
      <c r="C333" s="272"/>
      <c r="D333" s="107" t="s">
        <v>758</v>
      </c>
      <c r="E333" s="632">
        <f t="shared" si="167"/>
        <v>0</v>
      </c>
      <c r="F333" s="632"/>
      <c r="G333" s="632"/>
      <c r="H333" s="632"/>
      <c r="I333" s="633"/>
      <c r="J333" s="632"/>
      <c r="K333" s="101"/>
      <c r="L333" s="463"/>
      <c r="M333" s="679"/>
    </row>
    <row r="334" spans="1:13" ht="18.75">
      <c r="A334" s="273"/>
      <c r="B334" s="753" t="s">
        <v>759</v>
      </c>
      <c r="C334" s="753"/>
      <c r="D334" s="107" t="s">
        <v>760</v>
      </c>
      <c r="E334" s="632">
        <f t="shared" si="167"/>
        <v>0</v>
      </c>
      <c r="F334" s="632"/>
      <c r="G334" s="632"/>
      <c r="H334" s="632"/>
      <c r="I334" s="633"/>
      <c r="J334" s="632"/>
      <c r="K334" s="101"/>
      <c r="L334" s="463"/>
      <c r="M334" s="679"/>
    </row>
    <row r="335" spans="1:13" ht="18.75">
      <c r="A335" s="273"/>
      <c r="B335" s="753" t="s">
        <v>761</v>
      </c>
      <c r="C335" s="753"/>
      <c r="D335" s="107" t="s">
        <v>762</v>
      </c>
      <c r="E335" s="632">
        <f t="shared" si="167"/>
        <v>0</v>
      </c>
      <c r="F335" s="632"/>
      <c r="G335" s="632"/>
      <c r="H335" s="632"/>
      <c r="I335" s="633"/>
      <c r="J335" s="632"/>
      <c r="K335" s="101"/>
      <c r="L335" s="463"/>
      <c r="M335" s="679"/>
    </row>
    <row r="336" spans="1:13" ht="18.75">
      <c r="A336" s="273"/>
      <c r="B336" s="274" t="s">
        <v>763</v>
      </c>
      <c r="C336" s="272"/>
      <c r="D336" s="107" t="s">
        <v>764</v>
      </c>
      <c r="E336" s="632">
        <f t="shared" si="167"/>
        <v>225</v>
      </c>
      <c r="F336" s="632"/>
      <c r="G336" s="632">
        <v>0</v>
      </c>
      <c r="H336" s="632">
        <v>201</v>
      </c>
      <c r="I336" s="633">
        <v>24</v>
      </c>
      <c r="J336" s="632">
        <v>0</v>
      </c>
      <c r="K336" s="510">
        <f>(E336*5.3/100)+E336</f>
        <v>236.925</v>
      </c>
      <c r="L336" s="510">
        <f>(E336*5/100)+E336</f>
        <v>236.25</v>
      </c>
      <c r="M336" s="573">
        <f>(E336*4.5/100)+E336</f>
        <v>235.125</v>
      </c>
    </row>
    <row r="337" spans="1:13" ht="18.75">
      <c r="A337" s="213"/>
      <c r="B337" s="214" t="s">
        <v>765</v>
      </c>
      <c r="C337" s="275"/>
      <c r="D337" s="107" t="s">
        <v>766</v>
      </c>
      <c r="E337" s="632">
        <f t="shared" si="167"/>
        <v>0</v>
      </c>
      <c r="F337" s="632"/>
      <c r="G337" s="632"/>
      <c r="H337" s="632"/>
      <c r="I337" s="633"/>
      <c r="J337" s="632"/>
      <c r="K337" s="101"/>
      <c r="L337" s="463"/>
      <c r="M337" s="679"/>
    </row>
    <row r="338" spans="1:13" ht="46.5" customHeight="1">
      <c r="A338" s="757" t="s">
        <v>777</v>
      </c>
      <c r="B338" s="758"/>
      <c r="C338" s="758"/>
      <c r="D338" s="103" t="s">
        <v>778</v>
      </c>
      <c r="E338" s="643">
        <f t="shared" si="167"/>
        <v>3377</v>
      </c>
      <c r="F338" s="643">
        <f>F339+F342</f>
        <v>0</v>
      </c>
      <c r="G338" s="643">
        <f aca="true" t="shared" si="171" ref="G338:M338">G339+G342</f>
        <v>118</v>
      </c>
      <c r="H338" s="643">
        <f t="shared" si="171"/>
        <v>3228</v>
      </c>
      <c r="I338" s="643">
        <f t="shared" si="171"/>
        <v>22</v>
      </c>
      <c r="J338" s="643">
        <f t="shared" si="171"/>
        <v>9</v>
      </c>
      <c r="K338" s="688">
        <f t="shared" si="171"/>
        <v>3555.9809999999998</v>
      </c>
      <c r="L338" s="688">
        <f t="shared" si="171"/>
        <v>3545.85</v>
      </c>
      <c r="M338" s="689">
        <f t="shared" si="171"/>
        <v>3528.965</v>
      </c>
    </row>
    <row r="339" spans="1:13" ht="18.75">
      <c r="A339" s="273" t="s">
        <v>779</v>
      </c>
      <c r="B339" s="408"/>
      <c r="C339" s="314"/>
      <c r="D339" s="103" t="s">
        <v>780</v>
      </c>
      <c r="E339" s="632">
        <f t="shared" si="167"/>
        <v>0</v>
      </c>
      <c r="F339" s="632">
        <f>F341</f>
        <v>0</v>
      </c>
      <c r="G339" s="632">
        <f aca="true" t="shared" si="172" ref="G339:M339">G341</f>
        <v>0</v>
      </c>
      <c r="H339" s="632">
        <f t="shared" si="172"/>
        <v>0</v>
      </c>
      <c r="I339" s="632">
        <f t="shared" si="172"/>
        <v>0</v>
      </c>
      <c r="J339" s="632">
        <f t="shared" si="172"/>
        <v>0</v>
      </c>
      <c r="K339" s="463">
        <f t="shared" si="172"/>
        <v>0</v>
      </c>
      <c r="L339" s="463">
        <f t="shared" si="172"/>
        <v>0</v>
      </c>
      <c r="M339" s="671">
        <f t="shared" si="172"/>
        <v>0</v>
      </c>
    </row>
    <row r="340" spans="1:13" ht="18.75">
      <c r="A340" s="300" t="s">
        <v>750</v>
      </c>
      <c r="B340" s="315"/>
      <c r="C340" s="302"/>
      <c r="D340" s="107"/>
      <c r="E340" s="632"/>
      <c r="F340" s="632"/>
      <c r="G340" s="632"/>
      <c r="H340" s="632"/>
      <c r="I340" s="633"/>
      <c r="J340" s="632"/>
      <c r="K340" s="101"/>
      <c r="L340" s="463"/>
      <c r="M340" s="679"/>
    </row>
    <row r="341" spans="1:13" ht="18.75">
      <c r="A341" s="404"/>
      <c r="B341" s="214" t="s">
        <v>781</v>
      </c>
      <c r="C341" s="272"/>
      <c r="D341" s="107" t="s">
        <v>782</v>
      </c>
      <c r="E341" s="632">
        <f t="shared" si="167"/>
        <v>0</v>
      </c>
      <c r="F341" s="632"/>
      <c r="G341" s="632"/>
      <c r="H341" s="632"/>
      <c r="I341" s="633"/>
      <c r="J341" s="632"/>
      <c r="K341" s="101"/>
      <c r="L341" s="463"/>
      <c r="M341" s="679"/>
    </row>
    <row r="342" spans="1:13" ht="18.75">
      <c r="A342" s="757" t="s">
        <v>783</v>
      </c>
      <c r="B342" s="758"/>
      <c r="C342" s="758"/>
      <c r="D342" s="103" t="s">
        <v>784</v>
      </c>
      <c r="E342" s="632">
        <f t="shared" si="167"/>
        <v>3377</v>
      </c>
      <c r="F342" s="632">
        <f>F344+F346+F347</f>
        <v>0</v>
      </c>
      <c r="G342" s="632">
        <f aca="true" t="shared" si="173" ref="G342:M342">G344+G346+G347</f>
        <v>118</v>
      </c>
      <c r="H342" s="632">
        <f t="shared" si="173"/>
        <v>3228</v>
      </c>
      <c r="I342" s="632">
        <f t="shared" si="173"/>
        <v>22</v>
      </c>
      <c r="J342" s="632">
        <f t="shared" si="173"/>
        <v>9</v>
      </c>
      <c r="K342" s="463">
        <f t="shared" si="173"/>
        <v>3555.9809999999998</v>
      </c>
      <c r="L342" s="463">
        <f t="shared" si="173"/>
        <v>3545.85</v>
      </c>
      <c r="M342" s="671">
        <f t="shared" si="173"/>
        <v>3528.965</v>
      </c>
    </row>
    <row r="343" spans="1:13" ht="18.75">
      <c r="A343" s="300" t="s">
        <v>750</v>
      </c>
      <c r="B343" s="315"/>
      <c r="C343" s="302"/>
      <c r="D343" s="107"/>
      <c r="E343" s="632"/>
      <c r="F343" s="632"/>
      <c r="G343" s="632"/>
      <c r="H343" s="632"/>
      <c r="I343" s="633"/>
      <c r="J343" s="632"/>
      <c r="K343" s="101"/>
      <c r="L343" s="463"/>
      <c r="M343" s="679"/>
    </row>
    <row r="344" spans="1:13" ht="18.75">
      <c r="A344" s="213"/>
      <c r="B344" s="278" t="s">
        <v>785</v>
      </c>
      <c r="C344" s="272"/>
      <c r="D344" s="107" t="s">
        <v>786</v>
      </c>
      <c r="E344" s="632">
        <f t="shared" si="167"/>
        <v>3377</v>
      </c>
      <c r="F344" s="632">
        <f>F345</f>
        <v>0</v>
      </c>
      <c r="G344" s="632">
        <f aca="true" t="shared" si="174" ref="G344:M344">G345</f>
        <v>118</v>
      </c>
      <c r="H344" s="632">
        <f t="shared" si="174"/>
        <v>3228</v>
      </c>
      <c r="I344" s="632">
        <f t="shared" si="174"/>
        <v>22</v>
      </c>
      <c r="J344" s="632">
        <f t="shared" si="174"/>
        <v>9</v>
      </c>
      <c r="K344" s="463">
        <f t="shared" si="174"/>
        <v>3555.9809999999998</v>
      </c>
      <c r="L344" s="463">
        <f t="shared" si="174"/>
        <v>3545.85</v>
      </c>
      <c r="M344" s="671">
        <f t="shared" si="174"/>
        <v>3528.965</v>
      </c>
    </row>
    <row r="345" spans="1:13" ht="18.75">
      <c r="A345" s="213"/>
      <c r="B345" s="278"/>
      <c r="C345" s="279" t="s">
        <v>787</v>
      </c>
      <c r="D345" s="107" t="s">
        <v>788</v>
      </c>
      <c r="E345" s="632">
        <f t="shared" si="167"/>
        <v>3377</v>
      </c>
      <c r="F345" s="632"/>
      <c r="G345" s="632">
        <v>118</v>
      </c>
      <c r="H345" s="632">
        <v>3228</v>
      </c>
      <c r="I345" s="633">
        <v>22</v>
      </c>
      <c r="J345" s="632">
        <v>9</v>
      </c>
      <c r="K345" s="510">
        <f>(E345*5.3/100)+E345</f>
        <v>3555.9809999999998</v>
      </c>
      <c r="L345" s="510">
        <f>(E345*5/100)+E345</f>
        <v>3545.85</v>
      </c>
      <c r="M345" s="573">
        <f>(E345*4.5/100)+E345</f>
        <v>3528.965</v>
      </c>
    </row>
    <row r="346" spans="1:13" ht="18.75">
      <c r="A346" s="213"/>
      <c r="B346" s="278" t="s">
        <v>789</v>
      </c>
      <c r="C346" s="272"/>
      <c r="D346" s="107" t="s">
        <v>790</v>
      </c>
      <c r="E346" s="632">
        <f t="shared" si="167"/>
        <v>0</v>
      </c>
      <c r="F346" s="632"/>
      <c r="G346" s="632"/>
      <c r="H346" s="632"/>
      <c r="I346" s="633"/>
      <c r="J346" s="632"/>
      <c r="K346" s="101"/>
      <c r="L346" s="463"/>
      <c r="M346" s="679"/>
    </row>
    <row r="347" spans="1:13" ht="18.75">
      <c r="A347" s="213"/>
      <c r="B347" s="278" t="s">
        <v>791</v>
      </c>
      <c r="C347" s="272"/>
      <c r="D347" s="107" t="s">
        <v>792</v>
      </c>
      <c r="E347" s="632">
        <f t="shared" si="167"/>
        <v>0</v>
      </c>
      <c r="F347" s="632"/>
      <c r="G347" s="632"/>
      <c r="H347" s="632"/>
      <c r="I347" s="633"/>
      <c r="J347" s="632"/>
      <c r="K347" s="101"/>
      <c r="L347" s="463"/>
      <c r="M347" s="679"/>
    </row>
    <row r="348" spans="1:13" ht="18.75">
      <c r="A348" s="719" t="s">
        <v>1039</v>
      </c>
      <c r="B348" s="720"/>
      <c r="C348" s="720"/>
      <c r="D348" s="103" t="s">
        <v>794</v>
      </c>
      <c r="E348" s="643">
        <f t="shared" si="167"/>
        <v>147588</v>
      </c>
      <c r="F348" s="643">
        <f>F349+F366+F374+F392</f>
        <v>0</v>
      </c>
      <c r="G348" s="643">
        <f aca="true" t="shared" si="175" ref="G348:M348">G349+G366+G374+G392</f>
        <v>31573</v>
      </c>
      <c r="H348" s="643">
        <f t="shared" si="175"/>
        <v>77386</v>
      </c>
      <c r="I348" s="643">
        <f t="shared" si="175"/>
        <v>21198</v>
      </c>
      <c r="J348" s="643">
        <f t="shared" si="175"/>
        <v>17431</v>
      </c>
      <c r="K348" s="688">
        <f t="shared" si="175"/>
        <v>155410.766</v>
      </c>
      <c r="L348" s="688">
        <f t="shared" si="175"/>
        <v>155267.1</v>
      </c>
      <c r="M348" s="689">
        <f t="shared" si="175"/>
        <v>154823.99</v>
      </c>
    </row>
    <row r="349" spans="1:13" ht="18.75">
      <c r="A349" s="719" t="s">
        <v>1040</v>
      </c>
      <c r="B349" s="720"/>
      <c r="C349" s="720"/>
      <c r="D349" s="103" t="s">
        <v>796</v>
      </c>
      <c r="E349" s="632">
        <f t="shared" si="167"/>
        <v>85268</v>
      </c>
      <c r="F349" s="632">
        <f>F352+F355+F359+F360+F362+F365</f>
        <v>0</v>
      </c>
      <c r="G349" s="632">
        <f aca="true" t="shared" si="176" ref="G349:M349">G352+G355+G359+G360+G362+G365</f>
        <v>10574</v>
      </c>
      <c r="H349" s="632">
        <f t="shared" si="176"/>
        <v>53808</v>
      </c>
      <c r="I349" s="632">
        <f t="shared" si="176"/>
        <v>11199</v>
      </c>
      <c r="J349" s="632">
        <f t="shared" si="176"/>
        <v>9687</v>
      </c>
      <c r="K349" s="463">
        <f t="shared" si="176"/>
        <v>89787.80600000001</v>
      </c>
      <c r="L349" s="463">
        <f t="shared" si="176"/>
        <v>89831.09999999999</v>
      </c>
      <c r="M349" s="671">
        <f t="shared" si="176"/>
        <v>89699.59</v>
      </c>
    </row>
    <row r="350" spans="1:13" ht="18.75">
      <c r="A350" s="300" t="s">
        <v>750</v>
      </c>
      <c r="B350" s="315"/>
      <c r="C350" s="302"/>
      <c r="D350" s="107"/>
      <c r="E350" s="632"/>
      <c r="F350" s="632"/>
      <c r="G350" s="632"/>
      <c r="H350" s="632"/>
      <c r="I350" s="633"/>
      <c r="J350" s="632"/>
      <c r="K350" s="101"/>
      <c r="L350" s="463"/>
      <c r="M350" s="679"/>
    </row>
    <row r="351" spans="1:13" s="411" customFormat="1" ht="18" customHeight="1" hidden="1">
      <c r="A351" s="409"/>
      <c r="B351" s="821" t="s">
        <v>797</v>
      </c>
      <c r="C351" s="822"/>
      <c r="D351" s="410" t="s">
        <v>798</v>
      </c>
      <c r="E351" s="632">
        <f t="shared" si="167"/>
        <v>0</v>
      </c>
      <c r="F351" s="637"/>
      <c r="G351" s="637"/>
      <c r="H351" s="637"/>
      <c r="I351" s="638"/>
      <c r="J351" s="637"/>
      <c r="K351" s="683"/>
      <c r="L351" s="684"/>
      <c r="M351" s="685"/>
    </row>
    <row r="352" spans="1:13" ht="18.75">
      <c r="A352" s="213"/>
      <c r="B352" s="214" t="s">
        <v>799</v>
      </c>
      <c r="C352" s="106"/>
      <c r="D352" s="107" t="s">
        <v>800</v>
      </c>
      <c r="E352" s="632">
        <f t="shared" si="167"/>
        <v>79708</v>
      </c>
      <c r="F352" s="632">
        <f>F353+F354</f>
        <v>0</v>
      </c>
      <c r="G352" s="632">
        <f aca="true" t="shared" si="177" ref="G352:M352">G353+G354</f>
        <v>8343</v>
      </c>
      <c r="H352" s="632">
        <f t="shared" si="177"/>
        <v>53188</v>
      </c>
      <c r="I352" s="632">
        <f t="shared" si="177"/>
        <v>9751</v>
      </c>
      <c r="J352" s="632">
        <f t="shared" si="177"/>
        <v>8426</v>
      </c>
      <c r="K352" s="463">
        <f t="shared" si="177"/>
        <v>83932.524</v>
      </c>
      <c r="L352" s="463">
        <f t="shared" si="177"/>
        <v>83693.4</v>
      </c>
      <c r="M352" s="671">
        <f t="shared" si="177"/>
        <v>83294.86</v>
      </c>
    </row>
    <row r="353" spans="1:13" ht="18.75">
      <c r="A353" s="213"/>
      <c r="B353" s="214"/>
      <c r="C353" s="279" t="s">
        <v>801</v>
      </c>
      <c r="D353" s="107" t="s">
        <v>802</v>
      </c>
      <c r="E353" s="632">
        <f t="shared" si="167"/>
        <v>18268</v>
      </c>
      <c r="F353" s="632"/>
      <c r="G353" s="632">
        <v>4093</v>
      </c>
      <c r="H353" s="632">
        <v>4477</v>
      </c>
      <c r="I353" s="633">
        <v>5126</v>
      </c>
      <c r="J353" s="632">
        <v>4572</v>
      </c>
      <c r="K353" s="510">
        <f>(E353*5.3/100)+E353</f>
        <v>19236.204</v>
      </c>
      <c r="L353" s="510">
        <f>(E353*5/100)+E353</f>
        <v>19181.4</v>
      </c>
      <c r="M353" s="573">
        <f>(E353*4.5/100)+E353</f>
        <v>19090.06</v>
      </c>
    </row>
    <row r="354" spans="1:13" ht="18.75">
      <c r="A354" s="213"/>
      <c r="B354" s="214"/>
      <c r="C354" s="279" t="s">
        <v>803</v>
      </c>
      <c r="D354" s="107" t="s">
        <v>804</v>
      </c>
      <c r="E354" s="632">
        <f t="shared" si="167"/>
        <v>61440</v>
      </c>
      <c r="F354" s="632"/>
      <c r="G354" s="632">
        <v>4250</v>
      </c>
      <c r="H354" s="632">
        <v>48711</v>
      </c>
      <c r="I354" s="633">
        <v>4625</v>
      </c>
      <c r="J354" s="632">
        <v>3854</v>
      </c>
      <c r="K354" s="510">
        <f>(E354*5.3/100)+E354</f>
        <v>64696.32</v>
      </c>
      <c r="L354" s="510">
        <f>(E354*5/100)+E354</f>
        <v>64512</v>
      </c>
      <c r="M354" s="573">
        <f>(E354*4.5/100)+E354</f>
        <v>64204.8</v>
      </c>
    </row>
    <row r="355" spans="1:13" ht="18.75">
      <c r="A355" s="213"/>
      <c r="B355" s="214" t="s">
        <v>805</v>
      </c>
      <c r="C355" s="314"/>
      <c r="D355" s="107" t="s">
        <v>806</v>
      </c>
      <c r="E355" s="632">
        <f t="shared" si="167"/>
        <v>5366</v>
      </c>
      <c r="F355" s="632">
        <f>F356+F357+F358</f>
        <v>0</v>
      </c>
      <c r="G355" s="632">
        <v>2161</v>
      </c>
      <c r="H355" s="632">
        <v>550</v>
      </c>
      <c r="I355" s="633">
        <v>1414</v>
      </c>
      <c r="J355" s="632">
        <v>1241</v>
      </c>
      <c r="K355" s="101">
        <v>5651</v>
      </c>
      <c r="L355" s="463">
        <v>5934</v>
      </c>
      <c r="M355" s="679">
        <v>6202</v>
      </c>
    </row>
    <row r="356" spans="1:13" ht="18.75">
      <c r="A356" s="213"/>
      <c r="B356" s="214"/>
      <c r="C356" s="279" t="s">
        <v>807</v>
      </c>
      <c r="D356" s="107" t="s">
        <v>808</v>
      </c>
      <c r="E356" s="632">
        <f t="shared" si="167"/>
        <v>1609</v>
      </c>
      <c r="F356" s="632"/>
      <c r="G356" s="632">
        <v>1223</v>
      </c>
      <c r="H356" s="632">
        <v>243</v>
      </c>
      <c r="I356" s="633">
        <v>102</v>
      </c>
      <c r="J356" s="632">
        <v>41</v>
      </c>
      <c r="K356" s="510">
        <f>(E356*5.3/100)+E356</f>
        <v>1694.277</v>
      </c>
      <c r="L356" s="510">
        <f>(E356*5/100)+E356</f>
        <v>1689.45</v>
      </c>
      <c r="M356" s="573">
        <f>(E356*4.5/100)+E356</f>
        <v>1681.405</v>
      </c>
    </row>
    <row r="357" spans="1:13" ht="18.75">
      <c r="A357" s="213"/>
      <c r="B357" s="214"/>
      <c r="C357" s="279" t="s">
        <v>809</v>
      </c>
      <c r="D357" s="107" t="s">
        <v>810</v>
      </c>
      <c r="E357" s="632">
        <f t="shared" si="167"/>
        <v>3757</v>
      </c>
      <c r="F357" s="632"/>
      <c r="G357" s="632">
        <v>938</v>
      </c>
      <c r="H357" s="632">
        <v>307</v>
      </c>
      <c r="I357" s="633">
        <v>1312</v>
      </c>
      <c r="J357" s="632">
        <v>1200</v>
      </c>
      <c r="K357" s="510">
        <f>(E357*5.3/100)+E357</f>
        <v>3956.121</v>
      </c>
      <c r="L357" s="510">
        <f>(E357*5/100)+E357</f>
        <v>3944.85</v>
      </c>
      <c r="M357" s="573">
        <f>(E357*4.5/100)+E357</f>
        <v>3926.065</v>
      </c>
    </row>
    <row r="358" spans="1:13" ht="18.75">
      <c r="A358" s="213"/>
      <c r="B358" s="214"/>
      <c r="C358" s="215" t="s">
        <v>811</v>
      </c>
      <c r="D358" s="107" t="s">
        <v>812</v>
      </c>
      <c r="E358" s="632">
        <f t="shared" si="167"/>
        <v>0</v>
      </c>
      <c r="F358" s="632"/>
      <c r="G358" s="632"/>
      <c r="H358" s="632"/>
      <c r="I358" s="633"/>
      <c r="J358" s="632"/>
      <c r="K358" s="101"/>
      <c r="L358" s="463"/>
      <c r="M358" s="679"/>
    </row>
    <row r="359" spans="1:13" ht="18.75">
      <c r="A359" s="213"/>
      <c r="B359" s="214" t="s">
        <v>813</v>
      </c>
      <c r="C359" s="279"/>
      <c r="D359" s="107" t="s">
        <v>814</v>
      </c>
      <c r="E359" s="632">
        <f t="shared" si="167"/>
        <v>0</v>
      </c>
      <c r="F359" s="632"/>
      <c r="G359" s="632"/>
      <c r="H359" s="632"/>
      <c r="I359" s="633"/>
      <c r="J359" s="632"/>
      <c r="K359" s="101"/>
      <c r="L359" s="463"/>
      <c r="M359" s="679"/>
    </row>
    <row r="360" spans="1:13" ht="18.75">
      <c r="A360" s="213"/>
      <c r="B360" s="214" t="s">
        <v>815</v>
      </c>
      <c r="C360" s="106"/>
      <c r="D360" s="107" t="s">
        <v>816</v>
      </c>
      <c r="E360" s="632">
        <f t="shared" si="167"/>
        <v>194</v>
      </c>
      <c r="F360" s="632">
        <f>F361</f>
        <v>0</v>
      </c>
      <c r="G360" s="632">
        <f aca="true" t="shared" si="178" ref="G360:M360">G361</f>
        <v>70</v>
      </c>
      <c r="H360" s="632">
        <f t="shared" si="178"/>
        <v>70</v>
      </c>
      <c r="I360" s="632">
        <f t="shared" si="178"/>
        <v>34</v>
      </c>
      <c r="J360" s="632">
        <f t="shared" si="178"/>
        <v>20</v>
      </c>
      <c r="K360" s="463">
        <f t="shared" si="178"/>
        <v>204.282</v>
      </c>
      <c r="L360" s="463">
        <f t="shared" si="178"/>
        <v>203.7</v>
      </c>
      <c r="M360" s="671">
        <f t="shared" si="178"/>
        <v>202.73</v>
      </c>
    </row>
    <row r="361" spans="1:13" ht="18.75">
      <c r="A361" s="213"/>
      <c r="B361" s="214"/>
      <c r="C361" s="279" t="s">
        <v>817</v>
      </c>
      <c r="D361" s="107" t="s">
        <v>818</v>
      </c>
      <c r="E361" s="632">
        <f t="shared" si="167"/>
        <v>194</v>
      </c>
      <c r="F361" s="632"/>
      <c r="G361" s="632">
        <v>70</v>
      </c>
      <c r="H361" s="632">
        <v>70</v>
      </c>
      <c r="I361" s="633">
        <v>34</v>
      </c>
      <c r="J361" s="632">
        <v>20</v>
      </c>
      <c r="K361" s="510">
        <f>(E361*5.3/100)+E361</f>
        <v>204.282</v>
      </c>
      <c r="L361" s="510">
        <f>(E361*5/100)+E361</f>
        <v>203.7</v>
      </c>
      <c r="M361" s="573">
        <f>(E361*4.5/100)+E361</f>
        <v>202.73</v>
      </c>
    </row>
    <row r="362" spans="1:13" ht="18.75">
      <c r="A362" s="213"/>
      <c r="B362" s="214" t="s">
        <v>819</v>
      </c>
      <c r="C362" s="279"/>
      <c r="D362" s="107" t="s">
        <v>820</v>
      </c>
      <c r="E362" s="632">
        <f t="shared" si="167"/>
        <v>0</v>
      </c>
      <c r="F362" s="632">
        <f>F363+F364</f>
        <v>0</v>
      </c>
      <c r="G362" s="632">
        <f aca="true" t="shared" si="179" ref="G362:M362">G363+G364</f>
        <v>0</v>
      </c>
      <c r="H362" s="632">
        <f t="shared" si="179"/>
        <v>0</v>
      </c>
      <c r="I362" s="632">
        <f t="shared" si="179"/>
        <v>0</v>
      </c>
      <c r="J362" s="632">
        <f t="shared" si="179"/>
        <v>0</v>
      </c>
      <c r="K362" s="463">
        <f t="shared" si="179"/>
        <v>0</v>
      </c>
      <c r="L362" s="463">
        <f t="shared" si="179"/>
        <v>0</v>
      </c>
      <c r="M362" s="671">
        <f t="shared" si="179"/>
        <v>0</v>
      </c>
    </row>
    <row r="363" spans="1:13" ht="18.75">
      <c r="A363" s="213"/>
      <c r="B363" s="214"/>
      <c r="C363" s="279" t="s">
        <v>821</v>
      </c>
      <c r="D363" s="107" t="s">
        <v>822</v>
      </c>
      <c r="E363" s="632">
        <f t="shared" si="167"/>
        <v>0</v>
      </c>
      <c r="F363" s="632"/>
      <c r="G363" s="632"/>
      <c r="H363" s="632"/>
      <c r="I363" s="633"/>
      <c r="J363" s="632"/>
      <c r="K363" s="101"/>
      <c r="L363" s="463"/>
      <c r="M363" s="679"/>
    </row>
    <row r="364" spans="1:13" ht="18.75">
      <c r="A364" s="213"/>
      <c r="B364" s="214"/>
      <c r="C364" s="279" t="s">
        <v>823</v>
      </c>
      <c r="D364" s="107" t="s">
        <v>824</v>
      </c>
      <c r="E364" s="632">
        <f t="shared" si="167"/>
        <v>0</v>
      </c>
      <c r="F364" s="632"/>
      <c r="G364" s="632"/>
      <c r="H364" s="632"/>
      <c r="I364" s="633"/>
      <c r="J364" s="632"/>
      <c r="K364" s="101"/>
      <c r="L364" s="463"/>
      <c r="M364" s="679"/>
    </row>
    <row r="365" spans="1:13" ht="18.75">
      <c r="A365" s="213"/>
      <c r="B365" s="274" t="s">
        <v>829</v>
      </c>
      <c r="C365" s="215"/>
      <c r="D365" s="107" t="s">
        <v>830</v>
      </c>
      <c r="E365" s="632">
        <f t="shared" si="167"/>
        <v>0</v>
      </c>
      <c r="F365" s="632"/>
      <c r="G365" s="632"/>
      <c r="H365" s="632"/>
      <c r="I365" s="633"/>
      <c r="J365" s="632"/>
      <c r="K365" s="101"/>
      <c r="L365" s="463"/>
      <c r="M365" s="679"/>
    </row>
    <row r="366" spans="1:13" ht="18.75">
      <c r="A366" s="273" t="s">
        <v>831</v>
      </c>
      <c r="B366" s="274"/>
      <c r="C366" s="111"/>
      <c r="D366" s="103" t="s">
        <v>832</v>
      </c>
      <c r="E366" s="632">
        <f t="shared" si="167"/>
        <v>5036</v>
      </c>
      <c r="F366" s="632">
        <f>F368+F371+F372</f>
        <v>0</v>
      </c>
      <c r="G366" s="632">
        <f aca="true" t="shared" si="180" ref="G366:M366">G368+G371+G372</f>
        <v>565</v>
      </c>
      <c r="H366" s="632">
        <f t="shared" si="180"/>
        <v>4460</v>
      </c>
      <c r="I366" s="632">
        <f t="shared" si="180"/>
        <v>0</v>
      </c>
      <c r="J366" s="632">
        <f t="shared" si="180"/>
        <v>11</v>
      </c>
      <c r="K366" s="463">
        <f t="shared" si="180"/>
        <v>5302.908</v>
      </c>
      <c r="L366" s="463">
        <f t="shared" si="180"/>
        <v>5287.8</v>
      </c>
      <c r="M366" s="671">
        <f t="shared" si="180"/>
        <v>5262.62</v>
      </c>
    </row>
    <row r="367" spans="1:13" ht="14.25" customHeight="1">
      <c r="A367" s="300" t="s">
        <v>750</v>
      </c>
      <c r="B367" s="315"/>
      <c r="C367" s="302"/>
      <c r="D367" s="107"/>
      <c r="E367" s="632"/>
      <c r="F367" s="632"/>
      <c r="G367" s="632"/>
      <c r="H367" s="632"/>
      <c r="I367" s="633"/>
      <c r="J367" s="632"/>
      <c r="K367" s="101"/>
      <c r="L367" s="463"/>
      <c r="M367" s="679"/>
    </row>
    <row r="368" spans="1:13" ht="27.75" customHeight="1">
      <c r="A368" s="217"/>
      <c r="B368" s="753" t="s">
        <v>833</v>
      </c>
      <c r="C368" s="753"/>
      <c r="D368" s="107" t="s">
        <v>834</v>
      </c>
      <c r="E368" s="632">
        <f t="shared" si="167"/>
        <v>0</v>
      </c>
      <c r="F368" s="632">
        <f>F369+F370</f>
        <v>0</v>
      </c>
      <c r="G368" s="632"/>
      <c r="H368" s="632"/>
      <c r="I368" s="633"/>
      <c r="J368" s="632"/>
      <c r="K368" s="101"/>
      <c r="L368" s="463"/>
      <c r="M368" s="679"/>
    </row>
    <row r="369" spans="1:13" ht="18" customHeight="1">
      <c r="A369" s="217"/>
      <c r="B369" s="274"/>
      <c r="C369" s="215" t="s">
        <v>835</v>
      </c>
      <c r="D369" s="107" t="s">
        <v>836</v>
      </c>
      <c r="E369" s="632">
        <f t="shared" si="167"/>
        <v>0</v>
      </c>
      <c r="F369" s="632"/>
      <c r="G369" s="632"/>
      <c r="H369" s="632"/>
      <c r="I369" s="633"/>
      <c r="J369" s="632"/>
      <c r="K369" s="101"/>
      <c r="L369" s="463"/>
      <c r="M369" s="679"/>
    </row>
    <row r="370" spans="1:13" ht="18" customHeight="1">
      <c r="A370" s="217"/>
      <c r="B370" s="274"/>
      <c r="C370" s="215" t="s">
        <v>837</v>
      </c>
      <c r="D370" s="107" t="s">
        <v>838</v>
      </c>
      <c r="E370" s="632">
        <f t="shared" si="167"/>
        <v>0</v>
      </c>
      <c r="F370" s="632"/>
      <c r="G370" s="632"/>
      <c r="H370" s="632"/>
      <c r="I370" s="633"/>
      <c r="J370" s="632"/>
      <c r="K370" s="101"/>
      <c r="L370" s="463"/>
      <c r="M370" s="679"/>
    </row>
    <row r="371" spans="1:13" ht="18" customHeight="1">
      <c r="A371" s="217"/>
      <c r="B371" s="274" t="s">
        <v>839</v>
      </c>
      <c r="C371" s="215"/>
      <c r="D371" s="107" t="s">
        <v>840</v>
      </c>
      <c r="E371" s="632">
        <f t="shared" si="167"/>
        <v>0</v>
      </c>
      <c r="F371" s="632"/>
      <c r="G371" s="632"/>
      <c r="H371" s="632"/>
      <c r="I371" s="633"/>
      <c r="J371" s="632"/>
      <c r="K371" s="101"/>
      <c r="L371" s="463"/>
      <c r="M371" s="679"/>
    </row>
    <row r="372" spans="1:13" ht="18.75">
      <c r="A372" s="213"/>
      <c r="B372" s="214" t="s">
        <v>841</v>
      </c>
      <c r="C372" s="279"/>
      <c r="D372" s="107" t="s">
        <v>842</v>
      </c>
      <c r="E372" s="632">
        <f t="shared" si="167"/>
        <v>5036</v>
      </c>
      <c r="F372" s="632">
        <f>F373</f>
        <v>0</v>
      </c>
      <c r="G372" s="632">
        <f aca="true" t="shared" si="181" ref="G372:M372">G373</f>
        <v>565</v>
      </c>
      <c r="H372" s="632">
        <f t="shared" si="181"/>
        <v>4460</v>
      </c>
      <c r="I372" s="632">
        <f t="shared" si="181"/>
        <v>0</v>
      </c>
      <c r="J372" s="632">
        <f t="shared" si="181"/>
        <v>11</v>
      </c>
      <c r="K372" s="463">
        <f t="shared" si="181"/>
        <v>5302.908</v>
      </c>
      <c r="L372" s="463">
        <f t="shared" si="181"/>
        <v>5287.8</v>
      </c>
      <c r="M372" s="671">
        <f t="shared" si="181"/>
        <v>5262.62</v>
      </c>
    </row>
    <row r="373" spans="1:13" ht="18.75">
      <c r="A373" s="213"/>
      <c r="B373" s="214"/>
      <c r="C373" s="215" t="s">
        <v>843</v>
      </c>
      <c r="D373" s="107" t="s">
        <v>844</v>
      </c>
      <c r="E373" s="632">
        <f t="shared" si="167"/>
        <v>5036</v>
      </c>
      <c r="F373" s="632"/>
      <c r="G373" s="632">
        <v>565</v>
      </c>
      <c r="H373" s="632">
        <v>4460</v>
      </c>
      <c r="I373" s="633">
        <v>0</v>
      </c>
      <c r="J373" s="632">
        <v>11</v>
      </c>
      <c r="K373" s="510">
        <f>(E373*5.3/100)+E373</f>
        <v>5302.908</v>
      </c>
      <c r="L373" s="510">
        <f>(E373*5/100)+E373</f>
        <v>5287.8</v>
      </c>
      <c r="M373" s="573">
        <f>(E373*4.5/100)+E373</f>
        <v>5262.62</v>
      </c>
    </row>
    <row r="374" spans="1:13" ht="25.5" customHeight="1">
      <c r="A374" s="719" t="s">
        <v>845</v>
      </c>
      <c r="B374" s="720"/>
      <c r="C374" s="720"/>
      <c r="D374" s="103" t="s">
        <v>846</v>
      </c>
      <c r="E374" s="632">
        <f t="shared" si="167"/>
        <v>34167</v>
      </c>
      <c r="F374" s="632">
        <f>F376+F386+F390+F391</f>
        <v>0</v>
      </c>
      <c r="G374" s="632">
        <f aca="true" t="shared" si="182" ref="G374:M374">G376+G386+G390+G391</f>
        <v>8315</v>
      </c>
      <c r="H374" s="632">
        <f t="shared" si="182"/>
        <v>9030</v>
      </c>
      <c r="I374" s="632">
        <f t="shared" si="182"/>
        <v>9510</v>
      </c>
      <c r="J374" s="632">
        <f t="shared" si="182"/>
        <v>7312</v>
      </c>
      <c r="K374" s="463">
        <f t="shared" si="182"/>
        <v>35977.851</v>
      </c>
      <c r="L374" s="463">
        <f t="shared" si="182"/>
        <v>35875.35</v>
      </c>
      <c r="M374" s="671">
        <f t="shared" si="182"/>
        <v>35704.515</v>
      </c>
    </row>
    <row r="375" spans="1:13" ht="18" customHeight="1">
      <c r="A375" s="300" t="s">
        <v>750</v>
      </c>
      <c r="B375" s="315"/>
      <c r="C375" s="302"/>
      <c r="D375" s="107"/>
      <c r="E375" s="632"/>
      <c r="F375" s="632"/>
      <c r="G375" s="632"/>
      <c r="H375" s="632"/>
      <c r="I375" s="633"/>
      <c r="J375" s="632"/>
      <c r="K375" s="101"/>
      <c r="L375" s="463"/>
      <c r="M375" s="679"/>
    </row>
    <row r="376" spans="1:13" ht="27" customHeight="1">
      <c r="A376" s="217"/>
      <c r="B376" s="756" t="s">
        <v>1041</v>
      </c>
      <c r="C376" s="756"/>
      <c r="D376" s="107" t="s">
        <v>848</v>
      </c>
      <c r="E376" s="632">
        <f t="shared" si="167"/>
        <v>0</v>
      </c>
      <c r="F376" s="632">
        <f>SUM(F377:F385)</f>
        <v>0</v>
      </c>
      <c r="G376" s="632">
        <f aca="true" t="shared" si="183" ref="G376:M376">SUM(G377:G385)</f>
        <v>0</v>
      </c>
      <c r="H376" s="632">
        <f t="shared" si="183"/>
        <v>0</v>
      </c>
      <c r="I376" s="632">
        <f t="shared" si="183"/>
        <v>0</v>
      </c>
      <c r="J376" s="632">
        <f t="shared" si="183"/>
        <v>0</v>
      </c>
      <c r="K376" s="463">
        <f t="shared" si="183"/>
        <v>0</v>
      </c>
      <c r="L376" s="463">
        <f t="shared" si="183"/>
        <v>0</v>
      </c>
      <c r="M376" s="671">
        <f t="shared" si="183"/>
        <v>0</v>
      </c>
    </row>
    <row r="377" spans="1:13" ht="18" customHeight="1">
      <c r="A377" s="217"/>
      <c r="B377" s="214"/>
      <c r="C377" s="215" t="s">
        <v>849</v>
      </c>
      <c r="D377" s="290" t="s">
        <v>850</v>
      </c>
      <c r="E377" s="632">
        <f t="shared" si="167"/>
        <v>0</v>
      </c>
      <c r="F377" s="632"/>
      <c r="G377" s="632"/>
      <c r="H377" s="632"/>
      <c r="I377" s="633"/>
      <c r="J377" s="632"/>
      <c r="K377" s="101"/>
      <c r="L377" s="463"/>
      <c r="M377" s="679"/>
    </row>
    <row r="378" spans="1:13" ht="18" customHeight="1">
      <c r="A378" s="217"/>
      <c r="B378" s="214"/>
      <c r="C378" s="111" t="s">
        <v>851</v>
      </c>
      <c r="D378" s="290" t="s">
        <v>852</v>
      </c>
      <c r="E378" s="632">
        <f t="shared" si="167"/>
        <v>0</v>
      </c>
      <c r="F378" s="632"/>
      <c r="G378" s="632"/>
      <c r="H378" s="632"/>
      <c r="I378" s="633"/>
      <c r="J378" s="632"/>
      <c r="K378" s="101"/>
      <c r="L378" s="463"/>
      <c r="M378" s="679"/>
    </row>
    <row r="379" spans="1:13" ht="18" customHeight="1">
      <c r="A379" s="217"/>
      <c r="B379" s="214"/>
      <c r="C379" s="215" t="s">
        <v>853</v>
      </c>
      <c r="D379" s="290" t="s">
        <v>854</v>
      </c>
      <c r="E379" s="632">
        <f t="shared" si="167"/>
        <v>0</v>
      </c>
      <c r="F379" s="632"/>
      <c r="G379" s="632"/>
      <c r="H379" s="632"/>
      <c r="I379" s="633"/>
      <c r="J379" s="632"/>
      <c r="K379" s="101"/>
      <c r="L379" s="463"/>
      <c r="M379" s="679"/>
    </row>
    <row r="380" spans="1:13" ht="18" customHeight="1">
      <c r="A380" s="217"/>
      <c r="B380" s="214"/>
      <c r="C380" s="111" t="s">
        <v>855</v>
      </c>
      <c r="D380" s="290" t="s">
        <v>856</v>
      </c>
      <c r="E380" s="632">
        <f t="shared" si="167"/>
        <v>0</v>
      </c>
      <c r="F380" s="632"/>
      <c r="G380" s="632"/>
      <c r="H380" s="632"/>
      <c r="I380" s="633"/>
      <c r="J380" s="632"/>
      <c r="K380" s="101"/>
      <c r="L380" s="463"/>
      <c r="M380" s="679"/>
    </row>
    <row r="381" spans="1:13" ht="18" customHeight="1">
      <c r="A381" s="217"/>
      <c r="B381" s="214"/>
      <c r="C381" s="111" t="s">
        <v>857</v>
      </c>
      <c r="D381" s="290" t="s">
        <v>858</v>
      </c>
      <c r="E381" s="632">
        <f t="shared" si="167"/>
        <v>0</v>
      </c>
      <c r="F381" s="632"/>
      <c r="G381" s="632"/>
      <c r="H381" s="632"/>
      <c r="I381" s="633"/>
      <c r="J381" s="632"/>
      <c r="K381" s="101"/>
      <c r="L381" s="463"/>
      <c r="M381" s="679"/>
    </row>
    <row r="382" spans="1:13" ht="18" customHeight="1">
      <c r="A382" s="217"/>
      <c r="B382" s="214"/>
      <c r="C382" s="111" t="s">
        <v>859</v>
      </c>
      <c r="D382" s="290" t="s">
        <v>860</v>
      </c>
      <c r="E382" s="632">
        <f t="shared" si="167"/>
        <v>0</v>
      </c>
      <c r="F382" s="632"/>
      <c r="G382" s="632"/>
      <c r="H382" s="632"/>
      <c r="I382" s="633"/>
      <c r="J382" s="632"/>
      <c r="K382" s="101"/>
      <c r="L382" s="463"/>
      <c r="M382" s="679"/>
    </row>
    <row r="383" spans="1:13" ht="18" customHeight="1">
      <c r="A383" s="217"/>
      <c r="B383" s="214"/>
      <c r="C383" s="111" t="s">
        <v>861</v>
      </c>
      <c r="D383" s="290" t="s">
        <v>862</v>
      </c>
      <c r="E383" s="632">
        <f t="shared" si="167"/>
        <v>0</v>
      </c>
      <c r="F383" s="632"/>
      <c r="G383" s="632"/>
      <c r="H383" s="632"/>
      <c r="I383" s="633"/>
      <c r="J383" s="632"/>
      <c r="K383" s="101"/>
      <c r="L383" s="463"/>
      <c r="M383" s="679"/>
    </row>
    <row r="384" spans="1:13" ht="18" customHeight="1">
      <c r="A384" s="217"/>
      <c r="B384" s="214"/>
      <c r="C384" s="111" t="s">
        <v>863</v>
      </c>
      <c r="D384" s="290" t="s">
        <v>864</v>
      </c>
      <c r="E384" s="632">
        <f t="shared" si="167"/>
        <v>0</v>
      </c>
      <c r="F384" s="632"/>
      <c r="G384" s="632"/>
      <c r="H384" s="632"/>
      <c r="I384" s="633"/>
      <c r="J384" s="632"/>
      <c r="K384" s="101"/>
      <c r="L384" s="463"/>
      <c r="M384" s="679"/>
    </row>
    <row r="385" spans="1:13" ht="18" customHeight="1">
      <c r="A385" s="217"/>
      <c r="B385" s="214"/>
      <c r="C385" s="215" t="s">
        <v>865</v>
      </c>
      <c r="D385" s="290" t="s">
        <v>866</v>
      </c>
      <c r="E385" s="632">
        <f t="shared" si="167"/>
        <v>0</v>
      </c>
      <c r="F385" s="632"/>
      <c r="G385" s="632"/>
      <c r="H385" s="632"/>
      <c r="I385" s="633"/>
      <c r="J385" s="632"/>
      <c r="K385" s="101"/>
      <c r="L385" s="463"/>
      <c r="M385" s="679"/>
    </row>
    <row r="386" spans="1:13" ht="18.75">
      <c r="A386" s="217"/>
      <c r="B386" s="214" t="s">
        <v>867</v>
      </c>
      <c r="C386" s="215"/>
      <c r="D386" s="107" t="s">
        <v>868</v>
      </c>
      <c r="E386" s="632">
        <f t="shared" si="167"/>
        <v>34167</v>
      </c>
      <c r="F386" s="632">
        <f>SUM(F387:F389)</f>
        <v>0</v>
      </c>
      <c r="G386" s="632">
        <f aca="true" t="shared" si="184" ref="G386:M386">SUM(G387:G389)</f>
        <v>8315</v>
      </c>
      <c r="H386" s="632">
        <f t="shared" si="184"/>
        <v>9030</v>
      </c>
      <c r="I386" s="632">
        <f t="shared" si="184"/>
        <v>9510</v>
      </c>
      <c r="J386" s="632">
        <f t="shared" si="184"/>
        <v>7312</v>
      </c>
      <c r="K386" s="463">
        <f t="shared" si="184"/>
        <v>35977.851</v>
      </c>
      <c r="L386" s="463">
        <f t="shared" si="184"/>
        <v>35875.35</v>
      </c>
      <c r="M386" s="671">
        <f t="shared" si="184"/>
        <v>35704.515</v>
      </c>
    </row>
    <row r="387" spans="1:13" ht="18.75">
      <c r="A387" s="217"/>
      <c r="B387" s="214"/>
      <c r="C387" s="215" t="s">
        <v>869</v>
      </c>
      <c r="D387" s="290" t="s">
        <v>870</v>
      </c>
      <c r="E387" s="632">
        <f t="shared" si="167"/>
        <v>0</v>
      </c>
      <c r="F387" s="632"/>
      <c r="G387" s="632"/>
      <c r="H387" s="632"/>
      <c r="I387" s="633"/>
      <c r="J387" s="632"/>
      <c r="K387" s="101"/>
      <c r="L387" s="463"/>
      <c r="M387" s="679"/>
    </row>
    <row r="388" spans="1:13" ht="18.75">
      <c r="A388" s="217"/>
      <c r="B388" s="214"/>
      <c r="C388" s="215" t="s">
        <v>871</v>
      </c>
      <c r="D388" s="290" t="s">
        <v>872</v>
      </c>
      <c r="E388" s="632">
        <f t="shared" si="167"/>
        <v>0</v>
      </c>
      <c r="F388" s="632"/>
      <c r="G388" s="632"/>
      <c r="H388" s="632"/>
      <c r="I388" s="633"/>
      <c r="J388" s="632"/>
      <c r="K388" s="101"/>
      <c r="L388" s="463"/>
      <c r="M388" s="679"/>
    </row>
    <row r="389" spans="1:13" ht="18.75">
      <c r="A389" s="217"/>
      <c r="B389" s="214"/>
      <c r="C389" s="111" t="s">
        <v>873</v>
      </c>
      <c r="D389" s="290" t="s">
        <v>874</v>
      </c>
      <c r="E389" s="632">
        <f t="shared" si="167"/>
        <v>34167</v>
      </c>
      <c r="F389" s="632"/>
      <c r="G389" s="632">
        <v>8315</v>
      </c>
      <c r="H389" s="632">
        <v>9030</v>
      </c>
      <c r="I389" s="633">
        <v>9510</v>
      </c>
      <c r="J389" s="632">
        <v>7312</v>
      </c>
      <c r="K389" s="510">
        <f>(E389*5.3/100)+E389</f>
        <v>35977.851</v>
      </c>
      <c r="L389" s="510">
        <f>(E389*5/100)+E389</f>
        <v>35875.35</v>
      </c>
      <c r="M389" s="573">
        <f>(E389*4.5/100)+E389</f>
        <v>35704.515</v>
      </c>
    </row>
    <row r="390" spans="1:13" ht="18.75">
      <c r="A390" s="217"/>
      <c r="B390" s="214" t="s">
        <v>875</v>
      </c>
      <c r="C390" s="314"/>
      <c r="D390" s="107" t="s">
        <v>876</v>
      </c>
      <c r="E390" s="632">
        <f t="shared" si="167"/>
        <v>0</v>
      </c>
      <c r="F390" s="632"/>
      <c r="G390" s="632"/>
      <c r="H390" s="632"/>
      <c r="I390" s="633"/>
      <c r="J390" s="632"/>
      <c r="K390" s="101"/>
      <c r="L390" s="463"/>
      <c r="M390" s="679"/>
    </row>
    <row r="391" spans="1:13" ht="18.75">
      <c r="A391" s="217"/>
      <c r="B391" s="214" t="s">
        <v>877</v>
      </c>
      <c r="C391" s="314"/>
      <c r="D391" s="107" t="s">
        <v>878</v>
      </c>
      <c r="E391" s="632">
        <f aca="true" t="shared" si="185" ref="E391:E455">G391+H391+I391+J391</f>
        <v>0</v>
      </c>
      <c r="F391" s="632"/>
      <c r="G391" s="632"/>
      <c r="H391" s="632"/>
      <c r="I391" s="633"/>
      <c r="J391" s="632"/>
      <c r="K391" s="101"/>
      <c r="L391" s="463"/>
      <c r="M391" s="679"/>
    </row>
    <row r="392" spans="1:13" ht="50.25" customHeight="1">
      <c r="A392" s="719" t="s">
        <v>1030</v>
      </c>
      <c r="B392" s="720"/>
      <c r="C392" s="720"/>
      <c r="D392" s="103" t="s">
        <v>880</v>
      </c>
      <c r="E392" s="632">
        <f t="shared" si="185"/>
        <v>23117</v>
      </c>
      <c r="F392" s="632">
        <f>F394+F395+F397+F398+F399+F400+F401+F404</f>
        <v>0</v>
      </c>
      <c r="G392" s="632">
        <f aca="true" t="shared" si="186" ref="G392:M392">G394+G395+G397+G398+G399+G400+G401+G404</f>
        <v>12119</v>
      </c>
      <c r="H392" s="632">
        <f t="shared" si="186"/>
        <v>10088</v>
      </c>
      <c r="I392" s="632">
        <f t="shared" si="186"/>
        <v>489</v>
      </c>
      <c r="J392" s="632">
        <f t="shared" si="186"/>
        <v>421</v>
      </c>
      <c r="K392" s="463">
        <f t="shared" si="186"/>
        <v>24342.201</v>
      </c>
      <c r="L392" s="463">
        <f t="shared" si="186"/>
        <v>24272.85</v>
      </c>
      <c r="M392" s="671">
        <f t="shared" si="186"/>
        <v>24157.265</v>
      </c>
    </row>
    <row r="393" spans="1:13" ht="18.75">
      <c r="A393" s="300" t="s">
        <v>750</v>
      </c>
      <c r="B393" s="315"/>
      <c r="C393" s="302"/>
      <c r="D393" s="107"/>
      <c r="E393" s="632"/>
      <c r="F393" s="632"/>
      <c r="G393" s="632"/>
      <c r="H393" s="632"/>
      <c r="I393" s="633"/>
      <c r="J393" s="632"/>
      <c r="K393" s="101"/>
      <c r="L393" s="463"/>
      <c r="M393" s="679"/>
    </row>
    <row r="394" spans="1:13" ht="18.75">
      <c r="A394" s="213"/>
      <c r="B394" s="214" t="s">
        <v>881</v>
      </c>
      <c r="C394" s="279"/>
      <c r="D394" s="107" t="s">
        <v>882</v>
      </c>
      <c r="E394" s="632">
        <f t="shared" si="185"/>
        <v>46</v>
      </c>
      <c r="F394" s="632"/>
      <c r="G394" s="632">
        <v>46</v>
      </c>
      <c r="H394" s="632">
        <v>0</v>
      </c>
      <c r="I394" s="633">
        <v>0</v>
      </c>
      <c r="J394" s="632">
        <v>0</v>
      </c>
      <c r="K394" s="510">
        <f>(E394*5.3/100)+E394</f>
        <v>48.438</v>
      </c>
      <c r="L394" s="510">
        <f>(E394*5/100)+E394</f>
        <v>48.3</v>
      </c>
      <c r="M394" s="573">
        <f>(E394*4.5/100)+E394</f>
        <v>48.07</v>
      </c>
    </row>
    <row r="395" spans="1:13" ht="18.75">
      <c r="A395" s="213"/>
      <c r="B395" s="274" t="s">
        <v>883</v>
      </c>
      <c r="C395" s="279"/>
      <c r="D395" s="107" t="s">
        <v>884</v>
      </c>
      <c r="E395" s="632">
        <f t="shared" si="185"/>
        <v>0</v>
      </c>
      <c r="F395" s="632">
        <f>F396</f>
        <v>0</v>
      </c>
      <c r="G395" s="632">
        <f aca="true" t="shared" si="187" ref="G395:M395">G396</f>
        <v>0</v>
      </c>
      <c r="H395" s="632">
        <f t="shared" si="187"/>
        <v>0</v>
      </c>
      <c r="I395" s="632">
        <f t="shared" si="187"/>
        <v>0</v>
      </c>
      <c r="J395" s="632">
        <f t="shared" si="187"/>
        <v>0</v>
      </c>
      <c r="K395" s="463">
        <f t="shared" si="187"/>
        <v>0</v>
      </c>
      <c r="L395" s="463">
        <f t="shared" si="187"/>
        <v>0</v>
      </c>
      <c r="M395" s="671">
        <f t="shared" si="187"/>
        <v>0</v>
      </c>
    </row>
    <row r="396" spans="1:13" ht="18.75">
      <c r="A396" s="213"/>
      <c r="B396" s="274"/>
      <c r="C396" s="279" t="s">
        <v>885</v>
      </c>
      <c r="D396" s="107" t="s">
        <v>886</v>
      </c>
      <c r="E396" s="632">
        <f t="shared" si="185"/>
        <v>0</v>
      </c>
      <c r="F396" s="632"/>
      <c r="G396" s="632"/>
      <c r="H396" s="632"/>
      <c r="I396" s="633"/>
      <c r="J396" s="632"/>
      <c r="K396" s="101"/>
      <c r="L396" s="463"/>
      <c r="M396" s="679"/>
    </row>
    <row r="397" spans="1:13" ht="18.75">
      <c r="A397" s="213"/>
      <c r="B397" s="274" t="s">
        <v>887</v>
      </c>
      <c r="C397" s="215"/>
      <c r="D397" s="107" t="s">
        <v>888</v>
      </c>
      <c r="E397" s="632">
        <f t="shared" si="185"/>
        <v>2351</v>
      </c>
      <c r="F397" s="632"/>
      <c r="G397" s="632">
        <v>947</v>
      </c>
      <c r="H397" s="632">
        <v>494</v>
      </c>
      <c r="I397" s="633">
        <v>489</v>
      </c>
      <c r="J397" s="632">
        <v>421</v>
      </c>
      <c r="K397" s="510">
        <f>(E397*5.3/100)+E397</f>
        <v>2475.603</v>
      </c>
      <c r="L397" s="510">
        <f>(E397*5/100)+E397</f>
        <v>2468.55</v>
      </c>
      <c r="M397" s="573">
        <f>(E397*4.5/100)+E397</f>
        <v>2456.795</v>
      </c>
    </row>
    <row r="398" spans="1:13" ht="18.75">
      <c r="A398" s="217"/>
      <c r="B398" s="274" t="s">
        <v>889</v>
      </c>
      <c r="C398" s="215"/>
      <c r="D398" s="107" t="s">
        <v>890</v>
      </c>
      <c r="E398" s="632">
        <f t="shared" si="185"/>
        <v>0</v>
      </c>
      <c r="F398" s="632"/>
      <c r="G398" s="632"/>
      <c r="H398" s="632"/>
      <c r="I398" s="633"/>
      <c r="J398" s="632"/>
      <c r="K398" s="510">
        <f>(E398*5.3/100)+E398</f>
        <v>0</v>
      </c>
      <c r="L398" s="510">
        <f>(E398*5/100)+E398</f>
        <v>0</v>
      </c>
      <c r="M398" s="573">
        <f>(E398*4.5/100)+E398</f>
        <v>0</v>
      </c>
    </row>
    <row r="399" spans="1:13" ht="18.75">
      <c r="A399" s="217"/>
      <c r="B399" s="826" t="s">
        <v>1733</v>
      </c>
      <c r="C399" s="827"/>
      <c r="D399" s="107" t="s">
        <v>1732</v>
      </c>
      <c r="E399" s="632">
        <f t="shared" si="185"/>
        <v>10166</v>
      </c>
      <c r="F399" s="632"/>
      <c r="G399" s="632">
        <v>5172</v>
      </c>
      <c r="H399" s="632">
        <v>4994</v>
      </c>
      <c r="I399" s="633">
        <v>0</v>
      </c>
      <c r="J399" s="632">
        <v>0</v>
      </c>
      <c r="K399" s="510">
        <f>(E399*5.3/100)+E399</f>
        <v>10704.798</v>
      </c>
      <c r="L399" s="510">
        <f>(E399*5/100)+E399</f>
        <v>10674.3</v>
      </c>
      <c r="M399" s="573">
        <f>(E399*4.5/100)+E399</f>
        <v>10623.47</v>
      </c>
    </row>
    <row r="400" spans="1:13" ht="18.75">
      <c r="A400" s="217"/>
      <c r="B400" s="274" t="s">
        <v>891</v>
      </c>
      <c r="C400" s="274"/>
      <c r="D400" s="107" t="s">
        <v>892</v>
      </c>
      <c r="E400" s="632">
        <f t="shared" si="185"/>
        <v>100</v>
      </c>
      <c r="F400" s="632"/>
      <c r="G400" s="632">
        <v>100</v>
      </c>
      <c r="H400" s="632">
        <v>0</v>
      </c>
      <c r="I400" s="633">
        <v>0</v>
      </c>
      <c r="J400" s="632">
        <v>0</v>
      </c>
      <c r="K400" s="510">
        <f>(E400*5.3/100)+E400</f>
        <v>105.3</v>
      </c>
      <c r="L400" s="510">
        <f>(E400*5/100)+E400</f>
        <v>105</v>
      </c>
      <c r="M400" s="573">
        <f>(E400*4.5/100)+E400</f>
        <v>104.5</v>
      </c>
    </row>
    <row r="401" spans="1:13" ht="18" customHeight="1">
      <c r="A401" s="217"/>
      <c r="B401" s="274" t="s">
        <v>893</v>
      </c>
      <c r="C401" s="215"/>
      <c r="D401" s="107" t="s">
        <v>894</v>
      </c>
      <c r="E401" s="632">
        <f t="shared" si="185"/>
        <v>0</v>
      </c>
      <c r="F401" s="632">
        <f>F402+F403</f>
        <v>0</v>
      </c>
      <c r="G401" s="632">
        <f aca="true" t="shared" si="188" ref="G401:M401">G402+G403</f>
        <v>0</v>
      </c>
      <c r="H401" s="632">
        <f t="shared" si="188"/>
        <v>0</v>
      </c>
      <c r="I401" s="632">
        <f t="shared" si="188"/>
        <v>0</v>
      </c>
      <c r="J401" s="632">
        <f t="shared" si="188"/>
        <v>0</v>
      </c>
      <c r="K401" s="463">
        <f t="shared" si="188"/>
        <v>0</v>
      </c>
      <c r="L401" s="463">
        <f t="shared" si="188"/>
        <v>0</v>
      </c>
      <c r="M401" s="671">
        <f t="shared" si="188"/>
        <v>0</v>
      </c>
    </row>
    <row r="402" spans="1:13" ht="18.75">
      <c r="A402" s="217"/>
      <c r="B402" s="274"/>
      <c r="C402" s="279" t="s">
        <v>895</v>
      </c>
      <c r="D402" s="107" t="s">
        <v>896</v>
      </c>
      <c r="E402" s="632">
        <f t="shared" si="185"/>
        <v>0</v>
      </c>
      <c r="F402" s="632"/>
      <c r="G402" s="632"/>
      <c r="H402" s="632"/>
      <c r="I402" s="633"/>
      <c r="J402" s="632"/>
      <c r="K402" s="101"/>
      <c r="L402" s="463"/>
      <c r="M402" s="679"/>
    </row>
    <row r="403" spans="1:13" ht="18.75">
      <c r="A403" s="217"/>
      <c r="B403" s="274"/>
      <c r="C403" s="279" t="s">
        <v>897</v>
      </c>
      <c r="D403" s="107" t="s">
        <v>898</v>
      </c>
      <c r="E403" s="632">
        <f t="shared" si="185"/>
        <v>0</v>
      </c>
      <c r="F403" s="632"/>
      <c r="G403" s="632"/>
      <c r="H403" s="632"/>
      <c r="I403" s="633"/>
      <c r="J403" s="632"/>
      <c r="K403" s="101"/>
      <c r="L403" s="463"/>
      <c r="M403" s="679"/>
    </row>
    <row r="404" spans="1:13" ht="18.75">
      <c r="A404" s="213"/>
      <c r="B404" s="753" t="s">
        <v>899</v>
      </c>
      <c r="C404" s="753"/>
      <c r="D404" s="107" t="s">
        <v>900</v>
      </c>
      <c r="E404" s="632">
        <f t="shared" si="185"/>
        <v>10454</v>
      </c>
      <c r="F404" s="632">
        <f>F405</f>
        <v>0</v>
      </c>
      <c r="G404" s="632">
        <f aca="true" t="shared" si="189" ref="G404:M404">G405</f>
        <v>5854</v>
      </c>
      <c r="H404" s="632">
        <f t="shared" si="189"/>
        <v>4600</v>
      </c>
      <c r="I404" s="632">
        <f t="shared" si="189"/>
        <v>0</v>
      </c>
      <c r="J404" s="632">
        <f t="shared" si="189"/>
        <v>0</v>
      </c>
      <c r="K404" s="463">
        <f t="shared" si="189"/>
        <v>11008.062</v>
      </c>
      <c r="L404" s="463">
        <f t="shared" si="189"/>
        <v>10976.7</v>
      </c>
      <c r="M404" s="671">
        <f t="shared" si="189"/>
        <v>10924.43</v>
      </c>
    </row>
    <row r="405" spans="1:13" ht="18.75">
      <c r="A405" s="213"/>
      <c r="B405" s="214"/>
      <c r="C405" s="215" t="s">
        <v>901</v>
      </c>
      <c r="D405" s="107" t="s">
        <v>902</v>
      </c>
      <c r="E405" s="632">
        <f t="shared" si="185"/>
        <v>10454</v>
      </c>
      <c r="F405" s="632"/>
      <c r="G405" s="632">
        <v>5854</v>
      </c>
      <c r="H405" s="632">
        <v>4600</v>
      </c>
      <c r="I405" s="633">
        <v>0</v>
      </c>
      <c r="J405" s="632">
        <v>0</v>
      </c>
      <c r="K405" s="510">
        <f>(E405*5.3/100)+E405</f>
        <v>11008.062</v>
      </c>
      <c r="L405" s="510">
        <f>(E405*5/100)+E405</f>
        <v>10976.7</v>
      </c>
      <c r="M405" s="573">
        <f>(E405*4.5/100)+E405</f>
        <v>10924.43</v>
      </c>
    </row>
    <row r="406" spans="1:13" ht="18.75">
      <c r="A406" s="719" t="s">
        <v>903</v>
      </c>
      <c r="B406" s="720"/>
      <c r="C406" s="720"/>
      <c r="D406" s="103"/>
      <c r="E406" s="632"/>
      <c r="F406" s="632"/>
      <c r="G406" s="632"/>
      <c r="H406" s="632"/>
      <c r="I406" s="633"/>
      <c r="J406" s="632"/>
      <c r="K406" s="101"/>
      <c r="L406" s="463"/>
      <c r="M406" s="679"/>
    </row>
    <row r="407" spans="1:13" ht="18.75">
      <c r="A407" s="719" t="s">
        <v>904</v>
      </c>
      <c r="B407" s="720"/>
      <c r="C407" s="720"/>
      <c r="D407" s="103" t="s">
        <v>905</v>
      </c>
      <c r="E407" s="632">
        <f t="shared" si="185"/>
        <v>107270</v>
      </c>
      <c r="F407" s="632">
        <f>F409+F412+F415+F416+F417</f>
        <v>0</v>
      </c>
      <c r="G407" s="632">
        <f aca="true" t="shared" si="190" ref="G407:M407">G409+G412+G415+G416+G417</f>
        <v>6367</v>
      </c>
      <c r="H407" s="632">
        <f t="shared" si="190"/>
        <v>44005</v>
      </c>
      <c r="I407" s="632">
        <f t="shared" si="190"/>
        <v>35880</v>
      </c>
      <c r="J407" s="632">
        <f t="shared" si="190"/>
        <v>21018</v>
      </c>
      <c r="K407" s="463">
        <f t="shared" si="190"/>
        <v>112956.575</v>
      </c>
      <c r="L407" s="463">
        <f t="shared" si="190"/>
        <v>113859.75</v>
      </c>
      <c r="M407" s="671">
        <f t="shared" si="190"/>
        <v>114528.375</v>
      </c>
    </row>
    <row r="408" spans="1:13" ht="18.75">
      <c r="A408" s="300" t="s">
        <v>750</v>
      </c>
      <c r="B408" s="315"/>
      <c r="C408" s="302"/>
      <c r="D408" s="107"/>
      <c r="E408" s="632"/>
      <c r="F408" s="632"/>
      <c r="G408" s="632"/>
      <c r="H408" s="632"/>
      <c r="I408" s="633"/>
      <c r="J408" s="632"/>
      <c r="K408" s="101"/>
      <c r="L408" s="463"/>
      <c r="M408" s="679"/>
    </row>
    <row r="409" spans="1:13" ht="18.75">
      <c r="A409" s="217"/>
      <c r="B409" s="214" t="s">
        <v>906</v>
      </c>
      <c r="C409" s="314"/>
      <c r="D409" s="107" t="s">
        <v>907</v>
      </c>
      <c r="E409" s="632">
        <f t="shared" si="185"/>
        <v>79745</v>
      </c>
      <c r="F409" s="632">
        <f>SUM(F410:F411)</f>
        <v>0</v>
      </c>
      <c r="G409" s="632">
        <f aca="true" t="shared" si="191" ref="G409:M409">SUM(G410:G411)</f>
        <v>5715</v>
      </c>
      <c r="H409" s="632">
        <f t="shared" si="191"/>
        <v>31000</v>
      </c>
      <c r="I409" s="632">
        <f t="shared" si="191"/>
        <v>26000</v>
      </c>
      <c r="J409" s="632">
        <f t="shared" si="191"/>
        <v>17030</v>
      </c>
      <c r="K409" s="463">
        <f t="shared" si="191"/>
        <v>83971.485</v>
      </c>
      <c r="L409" s="463">
        <f t="shared" si="191"/>
        <v>83732.25</v>
      </c>
      <c r="M409" s="671">
        <f t="shared" si="191"/>
        <v>83333.525</v>
      </c>
    </row>
    <row r="410" spans="1:13" ht="18.75">
      <c r="A410" s="217"/>
      <c r="B410" s="214"/>
      <c r="C410" s="215" t="s">
        <v>908</v>
      </c>
      <c r="D410" s="107" t="s">
        <v>909</v>
      </c>
      <c r="E410" s="632">
        <f t="shared" si="185"/>
        <v>26000</v>
      </c>
      <c r="F410" s="632"/>
      <c r="G410" s="632">
        <v>4000</v>
      </c>
      <c r="H410" s="632">
        <v>10000</v>
      </c>
      <c r="I410" s="633">
        <v>8000</v>
      </c>
      <c r="J410" s="632">
        <v>4000</v>
      </c>
      <c r="K410" s="510">
        <f>(E410*5.3/100)+E410</f>
        <v>27378</v>
      </c>
      <c r="L410" s="510">
        <f>(E410*5/100)+E410</f>
        <v>27300</v>
      </c>
      <c r="M410" s="573">
        <f>(E410*4.5/100)+E410</f>
        <v>27170</v>
      </c>
    </row>
    <row r="411" spans="1:13" ht="18.75">
      <c r="A411" s="217"/>
      <c r="B411" s="214"/>
      <c r="C411" s="106" t="s">
        <v>910</v>
      </c>
      <c r="D411" s="107" t="s">
        <v>911</v>
      </c>
      <c r="E411" s="632">
        <f t="shared" si="185"/>
        <v>53745</v>
      </c>
      <c r="F411" s="632"/>
      <c r="G411" s="632">
        <v>1715</v>
      </c>
      <c r="H411" s="632">
        <v>21000</v>
      </c>
      <c r="I411" s="633">
        <v>18000</v>
      </c>
      <c r="J411" s="632">
        <v>13030</v>
      </c>
      <c r="K411" s="510">
        <f>(E411*5.3/100)+E411</f>
        <v>56593.485</v>
      </c>
      <c r="L411" s="510">
        <f>(E411*5/100)+E411</f>
        <v>56432.25</v>
      </c>
      <c r="M411" s="573">
        <f>(E411*4.5/100)+E411</f>
        <v>56163.525</v>
      </c>
    </row>
    <row r="412" spans="1:13" ht="18.75">
      <c r="A412" s="217"/>
      <c r="B412" s="274" t="s">
        <v>912</v>
      </c>
      <c r="C412" s="215"/>
      <c r="D412" s="107" t="s">
        <v>913</v>
      </c>
      <c r="E412" s="632">
        <f t="shared" si="185"/>
        <v>5530</v>
      </c>
      <c r="F412" s="632">
        <f>SUM(F413:F414)</f>
        <v>0</v>
      </c>
      <c r="G412" s="632">
        <f aca="true" t="shared" si="192" ref="G412:M412">SUM(G413:G414)</f>
        <v>317</v>
      </c>
      <c r="H412" s="632">
        <f t="shared" si="192"/>
        <v>2795</v>
      </c>
      <c r="I412" s="632">
        <f t="shared" si="192"/>
        <v>1830</v>
      </c>
      <c r="J412" s="632">
        <f t="shared" si="192"/>
        <v>588</v>
      </c>
      <c r="K412" s="463">
        <f t="shared" si="192"/>
        <v>5823.09</v>
      </c>
      <c r="L412" s="463">
        <f t="shared" si="192"/>
        <v>5806.5</v>
      </c>
      <c r="M412" s="671">
        <f t="shared" si="192"/>
        <v>5778.85</v>
      </c>
    </row>
    <row r="413" spans="1:13" ht="18.75">
      <c r="A413" s="217"/>
      <c r="B413" s="274"/>
      <c r="C413" s="279" t="s">
        <v>914</v>
      </c>
      <c r="D413" s="107" t="s">
        <v>915</v>
      </c>
      <c r="E413" s="632">
        <f t="shared" si="185"/>
        <v>5530</v>
      </c>
      <c r="F413" s="632"/>
      <c r="G413" s="632">
        <v>317</v>
      </c>
      <c r="H413" s="632">
        <v>2795</v>
      </c>
      <c r="I413" s="633">
        <v>1830</v>
      </c>
      <c r="J413" s="632">
        <v>588</v>
      </c>
      <c r="K413" s="510">
        <f>(E413*5.3/100)+E413</f>
        <v>5823.09</v>
      </c>
      <c r="L413" s="510">
        <f>(E413*5/100)+E413</f>
        <v>5806.5</v>
      </c>
      <c r="M413" s="573">
        <f>(E413*4.5/100)+E413</f>
        <v>5778.85</v>
      </c>
    </row>
    <row r="414" spans="1:13" ht="18.75">
      <c r="A414" s="217"/>
      <c r="B414" s="274"/>
      <c r="C414" s="279" t="s">
        <v>916</v>
      </c>
      <c r="D414" s="107" t="s">
        <v>917</v>
      </c>
      <c r="E414" s="632">
        <f t="shared" si="185"/>
        <v>0</v>
      </c>
      <c r="F414" s="632"/>
      <c r="G414" s="632"/>
      <c r="H414" s="632"/>
      <c r="I414" s="633"/>
      <c r="J414" s="632"/>
      <c r="K414" s="510">
        <f>(E414*5.3/100)+E414</f>
        <v>0</v>
      </c>
      <c r="L414" s="510">
        <f>(E414*5/100)+E414</f>
        <v>0</v>
      </c>
      <c r="M414" s="573">
        <f>(E414*4.5/100)+E414</f>
        <v>0</v>
      </c>
    </row>
    <row r="415" spans="1:13" ht="18.75">
      <c r="A415" s="217"/>
      <c r="B415" s="214" t="s">
        <v>918</v>
      </c>
      <c r="C415" s="279"/>
      <c r="D415" s="107" t="s">
        <v>919</v>
      </c>
      <c r="E415" s="632">
        <f t="shared" si="185"/>
        <v>0</v>
      </c>
      <c r="F415" s="632"/>
      <c r="G415" s="632"/>
      <c r="H415" s="632"/>
      <c r="I415" s="633"/>
      <c r="J415" s="632"/>
      <c r="K415" s="101"/>
      <c r="L415" s="463"/>
      <c r="M415" s="679"/>
    </row>
    <row r="416" spans="1:13" ht="18.75">
      <c r="A416" s="217"/>
      <c r="B416" s="214" t="s">
        <v>920</v>
      </c>
      <c r="C416" s="279"/>
      <c r="D416" s="107" t="s">
        <v>921</v>
      </c>
      <c r="E416" s="632">
        <f t="shared" si="185"/>
        <v>0</v>
      </c>
      <c r="F416" s="632"/>
      <c r="G416" s="632"/>
      <c r="H416" s="632"/>
      <c r="I416" s="633"/>
      <c r="J416" s="632"/>
      <c r="K416" s="101"/>
      <c r="L416" s="463"/>
      <c r="M416" s="679"/>
    </row>
    <row r="417" spans="1:13" ht="18.75">
      <c r="A417" s="217"/>
      <c r="B417" s="214" t="s">
        <v>922</v>
      </c>
      <c r="C417" s="314"/>
      <c r="D417" s="107" t="s">
        <v>923</v>
      </c>
      <c r="E417" s="632">
        <f t="shared" si="185"/>
        <v>21995</v>
      </c>
      <c r="F417" s="632"/>
      <c r="G417" s="632">
        <v>335</v>
      </c>
      <c r="H417" s="632">
        <v>10210</v>
      </c>
      <c r="I417" s="633">
        <v>8050</v>
      </c>
      <c r="J417" s="632">
        <v>3400</v>
      </c>
      <c r="K417" s="101">
        <v>23162</v>
      </c>
      <c r="L417" s="463">
        <v>24321</v>
      </c>
      <c r="M417" s="679">
        <v>25416</v>
      </c>
    </row>
    <row r="418" spans="1:13" ht="18.75">
      <c r="A418" s="273" t="s">
        <v>924</v>
      </c>
      <c r="B418" s="274"/>
      <c r="C418" s="314"/>
      <c r="D418" s="103" t="s">
        <v>925</v>
      </c>
      <c r="E418" s="632">
        <f t="shared" si="185"/>
        <v>17751</v>
      </c>
      <c r="F418" s="632">
        <f>F420+F421+F424+F425</f>
        <v>0</v>
      </c>
      <c r="G418" s="632">
        <f aca="true" t="shared" si="193" ref="G418:M418">G420+G421+G424+G425</f>
        <v>410</v>
      </c>
      <c r="H418" s="632">
        <f t="shared" si="193"/>
        <v>2150</v>
      </c>
      <c r="I418" s="632">
        <f t="shared" si="193"/>
        <v>6828</v>
      </c>
      <c r="J418" s="632">
        <f t="shared" si="193"/>
        <v>8363</v>
      </c>
      <c r="K418" s="463">
        <f t="shared" si="193"/>
        <v>18691.803</v>
      </c>
      <c r="L418" s="463">
        <f t="shared" si="193"/>
        <v>18638.55</v>
      </c>
      <c r="M418" s="671">
        <f t="shared" si="193"/>
        <v>18549.795</v>
      </c>
    </row>
    <row r="419" spans="1:13" ht="18.75">
      <c r="A419" s="300" t="s">
        <v>750</v>
      </c>
      <c r="B419" s="315"/>
      <c r="C419" s="302"/>
      <c r="D419" s="107"/>
      <c r="E419" s="632"/>
      <c r="F419" s="632"/>
      <c r="G419" s="632"/>
      <c r="H419" s="632"/>
      <c r="I419" s="633"/>
      <c r="J419" s="632"/>
      <c r="K419" s="101"/>
      <c r="L419" s="463"/>
      <c r="M419" s="679"/>
    </row>
    <row r="420" spans="1:13" ht="18.75">
      <c r="A420" s="300"/>
      <c r="B420" s="301" t="s">
        <v>926</v>
      </c>
      <c r="C420" s="302"/>
      <c r="D420" s="107" t="s">
        <v>927</v>
      </c>
      <c r="E420" s="632">
        <f t="shared" si="185"/>
        <v>0</v>
      </c>
      <c r="F420" s="632"/>
      <c r="G420" s="632"/>
      <c r="H420" s="632"/>
      <c r="I420" s="633"/>
      <c r="J420" s="632"/>
      <c r="K420" s="101"/>
      <c r="L420" s="463"/>
      <c r="M420" s="679"/>
    </row>
    <row r="421" spans="1:13" ht="18.75">
      <c r="A421" s="217"/>
      <c r="B421" s="214" t="s">
        <v>928</v>
      </c>
      <c r="C421" s="279"/>
      <c r="D421" s="107" t="s">
        <v>929</v>
      </c>
      <c r="E421" s="632">
        <f t="shared" si="185"/>
        <v>5550</v>
      </c>
      <c r="F421" s="632">
        <f>F422+F423</f>
        <v>0</v>
      </c>
      <c r="G421" s="632">
        <f aca="true" t="shared" si="194" ref="G421:M421">G422+G423</f>
        <v>0</v>
      </c>
      <c r="H421" s="632">
        <f t="shared" si="194"/>
        <v>2050</v>
      </c>
      <c r="I421" s="632">
        <f t="shared" si="194"/>
        <v>1500</v>
      </c>
      <c r="J421" s="632">
        <f t="shared" si="194"/>
        <v>2000</v>
      </c>
      <c r="K421" s="463">
        <f t="shared" si="194"/>
        <v>5844.15</v>
      </c>
      <c r="L421" s="463">
        <f t="shared" si="194"/>
        <v>5827.5</v>
      </c>
      <c r="M421" s="671">
        <f t="shared" si="194"/>
        <v>5799.75</v>
      </c>
    </row>
    <row r="422" spans="1:13" ht="18" customHeight="1">
      <c r="A422" s="217"/>
      <c r="B422" s="214"/>
      <c r="C422" s="279" t="s">
        <v>930</v>
      </c>
      <c r="D422" s="107" t="s">
        <v>931</v>
      </c>
      <c r="E422" s="632">
        <f t="shared" si="185"/>
        <v>0</v>
      </c>
      <c r="F422" s="632"/>
      <c r="G422" s="632"/>
      <c r="H422" s="632"/>
      <c r="I422" s="633"/>
      <c r="J422" s="632"/>
      <c r="K422" s="101"/>
      <c r="L422" s="463"/>
      <c r="M422" s="679"/>
    </row>
    <row r="423" spans="1:13" ht="18" customHeight="1">
      <c r="A423" s="217"/>
      <c r="B423" s="214"/>
      <c r="C423" s="279" t="s">
        <v>932</v>
      </c>
      <c r="D423" s="107" t="s">
        <v>933</v>
      </c>
      <c r="E423" s="632">
        <f t="shared" si="185"/>
        <v>5550</v>
      </c>
      <c r="F423" s="632"/>
      <c r="G423" s="632">
        <v>0</v>
      </c>
      <c r="H423" s="632">
        <v>2050</v>
      </c>
      <c r="I423" s="633">
        <v>1500</v>
      </c>
      <c r="J423" s="632">
        <v>2000</v>
      </c>
      <c r="K423" s="510">
        <f>(E423*5.3/100)+E423</f>
        <v>5844.15</v>
      </c>
      <c r="L423" s="510">
        <f>(E423*5/100)+E423</f>
        <v>5827.5</v>
      </c>
      <c r="M423" s="573">
        <f>(E423*4.5/100)+E423</f>
        <v>5799.75</v>
      </c>
    </row>
    <row r="424" spans="1:13" ht="18" customHeight="1">
      <c r="A424" s="217"/>
      <c r="B424" s="214" t="s">
        <v>934</v>
      </c>
      <c r="C424" s="279"/>
      <c r="D424" s="107" t="s">
        <v>935</v>
      </c>
      <c r="E424" s="632">
        <f t="shared" si="185"/>
        <v>12201</v>
      </c>
      <c r="F424" s="632"/>
      <c r="G424" s="632">
        <v>410</v>
      </c>
      <c r="H424" s="632">
        <v>100</v>
      </c>
      <c r="I424" s="633">
        <v>5328</v>
      </c>
      <c r="J424" s="632">
        <v>6363</v>
      </c>
      <c r="K424" s="510">
        <f>(E424*5.3/100)+E424</f>
        <v>12847.653</v>
      </c>
      <c r="L424" s="510">
        <f>(E424*5/100)+E424</f>
        <v>12811.05</v>
      </c>
      <c r="M424" s="573">
        <f>(E424*4.5/100)+E424</f>
        <v>12750.045</v>
      </c>
    </row>
    <row r="425" spans="1:13" ht="18" customHeight="1">
      <c r="A425" s="217"/>
      <c r="B425" s="214" t="s">
        <v>936</v>
      </c>
      <c r="C425" s="279"/>
      <c r="D425" s="107" t="s">
        <v>937</v>
      </c>
      <c r="E425" s="632">
        <f t="shared" si="185"/>
        <v>0</v>
      </c>
      <c r="F425" s="632"/>
      <c r="G425" s="632"/>
      <c r="H425" s="632"/>
      <c r="I425" s="633"/>
      <c r="J425" s="632"/>
      <c r="K425" s="101"/>
      <c r="L425" s="463"/>
      <c r="M425" s="679"/>
    </row>
    <row r="426" spans="1:13" ht="24" customHeight="1">
      <c r="A426" s="719" t="s">
        <v>938</v>
      </c>
      <c r="B426" s="720"/>
      <c r="C426" s="720"/>
      <c r="D426" s="103" t="s">
        <v>939</v>
      </c>
      <c r="E426" s="643">
        <f t="shared" si="185"/>
        <v>120888</v>
      </c>
      <c r="F426" s="643">
        <f>F427+F436+F441+F448+F458</f>
        <v>0</v>
      </c>
      <c r="G426" s="643">
        <f aca="true" t="shared" si="195" ref="G426:M426">G427+G436+G441+G448+G458</f>
        <v>6915</v>
      </c>
      <c r="H426" s="643">
        <f t="shared" si="195"/>
        <v>53830</v>
      </c>
      <c r="I426" s="643">
        <f t="shared" si="195"/>
        <v>44649</v>
      </c>
      <c r="J426" s="643">
        <f t="shared" si="195"/>
        <v>15494</v>
      </c>
      <c r="K426" s="688">
        <f t="shared" si="195"/>
        <v>126699.066</v>
      </c>
      <c r="L426" s="688">
        <f t="shared" si="195"/>
        <v>126338.1</v>
      </c>
      <c r="M426" s="689">
        <f t="shared" si="195"/>
        <v>125736.49</v>
      </c>
    </row>
    <row r="427" spans="1:13" ht="24" customHeight="1">
      <c r="A427" s="719" t="s">
        <v>940</v>
      </c>
      <c r="B427" s="720"/>
      <c r="C427" s="720"/>
      <c r="D427" s="103" t="s">
        <v>941</v>
      </c>
      <c r="E427" s="632">
        <f t="shared" si="185"/>
        <v>0</v>
      </c>
      <c r="F427" s="632">
        <f>F429+F434</f>
        <v>0</v>
      </c>
      <c r="G427" s="632">
        <f aca="true" t="shared" si="196" ref="G427:M427">G429+G434</f>
        <v>0</v>
      </c>
      <c r="H427" s="632">
        <f t="shared" si="196"/>
        <v>0</v>
      </c>
      <c r="I427" s="632">
        <f t="shared" si="196"/>
        <v>0</v>
      </c>
      <c r="J427" s="632">
        <f t="shared" si="196"/>
        <v>0</v>
      </c>
      <c r="K427" s="463">
        <f t="shared" si="196"/>
        <v>0</v>
      </c>
      <c r="L427" s="463">
        <f t="shared" si="196"/>
        <v>0</v>
      </c>
      <c r="M427" s="671">
        <f t="shared" si="196"/>
        <v>0</v>
      </c>
    </row>
    <row r="428" spans="1:13" ht="18" customHeight="1">
      <c r="A428" s="300" t="s">
        <v>750</v>
      </c>
      <c r="B428" s="315"/>
      <c r="C428" s="302"/>
      <c r="D428" s="107"/>
      <c r="E428" s="632"/>
      <c r="F428" s="632"/>
      <c r="G428" s="632"/>
      <c r="H428" s="632"/>
      <c r="I428" s="633"/>
      <c r="J428" s="632"/>
      <c r="K428" s="101"/>
      <c r="L428" s="463"/>
      <c r="M428" s="679"/>
    </row>
    <row r="429" spans="1:13" ht="41.25" customHeight="1">
      <c r="A429" s="217"/>
      <c r="B429" s="756" t="s">
        <v>1032</v>
      </c>
      <c r="C429" s="756"/>
      <c r="D429" s="107" t="s">
        <v>943</v>
      </c>
      <c r="E429" s="632">
        <f t="shared" si="185"/>
        <v>0</v>
      </c>
      <c r="F429" s="632">
        <f>SUM(F430:F433)</f>
        <v>0</v>
      </c>
      <c r="G429" s="632">
        <f aca="true" t="shared" si="197" ref="G429:M429">SUM(G430:G433)</f>
        <v>0</v>
      </c>
      <c r="H429" s="632">
        <f t="shared" si="197"/>
        <v>0</v>
      </c>
      <c r="I429" s="632">
        <f t="shared" si="197"/>
        <v>0</v>
      </c>
      <c r="J429" s="632">
        <f t="shared" si="197"/>
        <v>0</v>
      </c>
      <c r="K429" s="463">
        <f t="shared" si="197"/>
        <v>0</v>
      </c>
      <c r="L429" s="463">
        <f t="shared" si="197"/>
        <v>0</v>
      </c>
      <c r="M429" s="671">
        <f t="shared" si="197"/>
        <v>0</v>
      </c>
    </row>
    <row r="430" spans="1:13" ht="18" customHeight="1">
      <c r="A430" s="217"/>
      <c r="B430" s="214"/>
      <c r="C430" s="279" t="s">
        <v>944</v>
      </c>
      <c r="D430" s="107" t="s">
        <v>945</v>
      </c>
      <c r="E430" s="632">
        <f t="shared" si="185"/>
        <v>0</v>
      </c>
      <c r="F430" s="632"/>
      <c r="G430" s="632"/>
      <c r="H430" s="632"/>
      <c r="I430" s="633"/>
      <c r="J430" s="632"/>
      <c r="K430" s="101"/>
      <c r="L430" s="463"/>
      <c r="M430" s="679"/>
    </row>
    <row r="431" spans="1:13" ht="18" customHeight="1">
      <c r="A431" s="217"/>
      <c r="B431" s="214"/>
      <c r="C431" s="279" t="s">
        <v>946</v>
      </c>
      <c r="D431" s="107" t="s">
        <v>947</v>
      </c>
      <c r="E431" s="632">
        <f t="shared" si="185"/>
        <v>0</v>
      </c>
      <c r="F431" s="632"/>
      <c r="G431" s="632"/>
      <c r="H431" s="632"/>
      <c r="I431" s="633"/>
      <c r="J431" s="632"/>
      <c r="K431" s="101"/>
      <c r="L431" s="463"/>
      <c r="M431" s="679"/>
    </row>
    <row r="432" spans="1:13" ht="18" customHeight="1">
      <c r="A432" s="217"/>
      <c r="B432" s="214"/>
      <c r="C432" s="279" t="s">
        <v>948</v>
      </c>
      <c r="D432" s="107" t="s">
        <v>949</v>
      </c>
      <c r="E432" s="632">
        <f t="shared" si="185"/>
        <v>0</v>
      </c>
      <c r="F432" s="632"/>
      <c r="G432" s="632"/>
      <c r="H432" s="632"/>
      <c r="I432" s="633"/>
      <c r="J432" s="632"/>
      <c r="K432" s="101"/>
      <c r="L432" s="463"/>
      <c r="M432" s="679"/>
    </row>
    <row r="433" spans="1:13" ht="18" customHeight="1">
      <c r="A433" s="217"/>
      <c r="B433" s="214"/>
      <c r="C433" s="215" t="s">
        <v>950</v>
      </c>
      <c r="D433" s="107" t="s">
        <v>951</v>
      </c>
      <c r="E433" s="632">
        <f t="shared" si="185"/>
        <v>0</v>
      </c>
      <c r="F433" s="632"/>
      <c r="G433" s="632"/>
      <c r="H433" s="632"/>
      <c r="I433" s="633"/>
      <c r="J433" s="632"/>
      <c r="K433" s="101"/>
      <c r="L433" s="463"/>
      <c r="M433" s="679"/>
    </row>
    <row r="434" spans="1:13" ht="18.75">
      <c r="A434" s="217"/>
      <c r="B434" s="214" t="s">
        <v>952</v>
      </c>
      <c r="C434" s="215"/>
      <c r="D434" s="107" t="s">
        <v>953</v>
      </c>
      <c r="E434" s="632">
        <f t="shared" si="185"/>
        <v>0</v>
      </c>
      <c r="F434" s="632">
        <f>F435</f>
        <v>0</v>
      </c>
      <c r="G434" s="632">
        <f aca="true" t="shared" si="198" ref="G434:M434">G435</f>
        <v>0</v>
      </c>
      <c r="H434" s="632">
        <f t="shared" si="198"/>
        <v>0</v>
      </c>
      <c r="I434" s="632">
        <f t="shared" si="198"/>
        <v>0</v>
      </c>
      <c r="J434" s="632">
        <f t="shared" si="198"/>
        <v>0</v>
      </c>
      <c r="K434" s="463">
        <f t="shared" si="198"/>
        <v>0</v>
      </c>
      <c r="L434" s="463">
        <f t="shared" si="198"/>
        <v>0</v>
      </c>
      <c r="M434" s="671">
        <f t="shared" si="198"/>
        <v>0</v>
      </c>
    </row>
    <row r="435" spans="1:13" ht="18.75">
      <c r="A435" s="217"/>
      <c r="B435" s="214"/>
      <c r="C435" s="215" t="s">
        <v>954</v>
      </c>
      <c r="D435" s="107" t="s">
        <v>955</v>
      </c>
      <c r="E435" s="632">
        <f t="shared" si="185"/>
        <v>0</v>
      </c>
      <c r="F435" s="632"/>
      <c r="G435" s="632"/>
      <c r="H435" s="632"/>
      <c r="I435" s="633"/>
      <c r="J435" s="632"/>
      <c r="K435" s="101"/>
      <c r="L435" s="463"/>
      <c r="M435" s="679"/>
    </row>
    <row r="436" spans="1:13" ht="18.75">
      <c r="A436" s="273" t="s">
        <v>956</v>
      </c>
      <c r="B436" s="214"/>
      <c r="C436" s="314"/>
      <c r="D436" s="103" t="s">
        <v>957</v>
      </c>
      <c r="E436" s="632">
        <f t="shared" si="185"/>
        <v>0</v>
      </c>
      <c r="F436" s="632">
        <f>F438+F439+F440</f>
        <v>0</v>
      </c>
      <c r="G436" s="632">
        <f aca="true" t="shared" si="199" ref="G436:M436">G438+G439+G440</f>
        <v>0</v>
      </c>
      <c r="H436" s="632">
        <f t="shared" si="199"/>
        <v>0</v>
      </c>
      <c r="I436" s="632">
        <f t="shared" si="199"/>
        <v>0</v>
      </c>
      <c r="J436" s="632">
        <f t="shared" si="199"/>
        <v>0</v>
      </c>
      <c r="K436" s="463">
        <f t="shared" si="199"/>
        <v>0</v>
      </c>
      <c r="L436" s="463">
        <f t="shared" si="199"/>
        <v>0</v>
      </c>
      <c r="M436" s="671">
        <f t="shared" si="199"/>
        <v>0</v>
      </c>
    </row>
    <row r="437" spans="1:13" ht="18.75">
      <c r="A437" s="300" t="s">
        <v>750</v>
      </c>
      <c r="B437" s="315"/>
      <c r="C437" s="302"/>
      <c r="D437" s="107"/>
      <c r="E437" s="632"/>
      <c r="F437" s="632"/>
      <c r="G437" s="632"/>
      <c r="H437" s="632"/>
      <c r="I437" s="633"/>
      <c r="J437" s="632"/>
      <c r="K437" s="101"/>
      <c r="L437" s="463"/>
      <c r="M437" s="679"/>
    </row>
    <row r="438" spans="1:13" ht="18.75">
      <c r="A438" s="273"/>
      <c r="B438" s="214" t="s">
        <v>958</v>
      </c>
      <c r="C438" s="215"/>
      <c r="D438" s="107" t="s">
        <v>959</v>
      </c>
      <c r="E438" s="632">
        <f t="shared" si="185"/>
        <v>0</v>
      </c>
      <c r="F438" s="632"/>
      <c r="G438" s="632"/>
      <c r="H438" s="632"/>
      <c r="I438" s="633"/>
      <c r="J438" s="632"/>
      <c r="K438" s="101"/>
      <c r="L438" s="463"/>
      <c r="M438" s="679"/>
    </row>
    <row r="439" spans="1:13" ht="18.75">
      <c r="A439" s="273"/>
      <c r="B439" s="214" t="s">
        <v>960</v>
      </c>
      <c r="C439" s="215"/>
      <c r="D439" s="107" t="s">
        <v>961</v>
      </c>
      <c r="E439" s="632">
        <f t="shared" si="185"/>
        <v>0</v>
      </c>
      <c r="F439" s="632"/>
      <c r="G439" s="632"/>
      <c r="H439" s="632"/>
      <c r="I439" s="633"/>
      <c r="J439" s="632"/>
      <c r="K439" s="101"/>
      <c r="L439" s="463"/>
      <c r="M439" s="679"/>
    </row>
    <row r="440" spans="1:13" ht="18.75">
      <c r="A440" s="273"/>
      <c r="B440" s="274" t="s">
        <v>962</v>
      </c>
      <c r="C440" s="215"/>
      <c r="D440" s="107" t="s">
        <v>963</v>
      </c>
      <c r="E440" s="632">
        <f t="shared" si="185"/>
        <v>0</v>
      </c>
      <c r="F440" s="632"/>
      <c r="G440" s="632"/>
      <c r="H440" s="632"/>
      <c r="I440" s="633"/>
      <c r="J440" s="632"/>
      <c r="K440" s="101"/>
      <c r="L440" s="463"/>
      <c r="M440" s="679"/>
    </row>
    <row r="441" spans="1:13" ht="18.75">
      <c r="A441" s="717" t="s">
        <v>964</v>
      </c>
      <c r="B441" s="718"/>
      <c r="C441" s="718"/>
      <c r="D441" s="103" t="s">
        <v>965</v>
      </c>
      <c r="E441" s="632">
        <f t="shared" si="185"/>
        <v>0</v>
      </c>
      <c r="F441" s="632">
        <f>F443+F447</f>
        <v>0</v>
      </c>
      <c r="G441" s="632">
        <f aca="true" t="shared" si="200" ref="G441:M441">G443+G447</f>
        <v>0</v>
      </c>
      <c r="H441" s="632">
        <f t="shared" si="200"/>
        <v>0</v>
      </c>
      <c r="I441" s="632">
        <f t="shared" si="200"/>
        <v>0</v>
      </c>
      <c r="J441" s="632">
        <f t="shared" si="200"/>
        <v>0</v>
      </c>
      <c r="K441" s="463">
        <f t="shared" si="200"/>
        <v>0</v>
      </c>
      <c r="L441" s="463">
        <f t="shared" si="200"/>
        <v>0</v>
      </c>
      <c r="M441" s="671">
        <f t="shared" si="200"/>
        <v>0</v>
      </c>
    </row>
    <row r="442" spans="1:13" ht="18.75">
      <c r="A442" s="300" t="s">
        <v>750</v>
      </c>
      <c r="B442" s="315"/>
      <c r="C442" s="302"/>
      <c r="D442" s="107"/>
      <c r="E442" s="632"/>
      <c r="F442" s="632"/>
      <c r="G442" s="632"/>
      <c r="H442" s="632"/>
      <c r="I442" s="633"/>
      <c r="J442" s="632"/>
      <c r="K442" s="101"/>
      <c r="L442" s="463"/>
      <c r="M442" s="679"/>
    </row>
    <row r="443" spans="1:13" ht="18.75">
      <c r="A443" s="217"/>
      <c r="B443" s="274" t="s">
        <v>966</v>
      </c>
      <c r="C443" s="314"/>
      <c r="D443" s="107" t="s">
        <v>967</v>
      </c>
      <c r="E443" s="632">
        <f t="shared" si="185"/>
        <v>0</v>
      </c>
      <c r="F443" s="632">
        <f>SUM(F444:F446)</f>
        <v>0</v>
      </c>
      <c r="G443" s="632">
        <f aca="true" t="shared" si="201" ref="G443:M443">SUM(G444:G446)</f>
        <v>0</v>
      </c>
      <c r="H443" s="632">
        <f t="shared" si="201"/>
        <v>0</v>
      </c>
      <c r="I443" s="632">
        <f t="shared" si="201"/>
        <v>0</v>
      </c>
      <c r="J443" s="632">
        <f t="shared" si="201"/>
        <v>0</v>
      </c>
      <c r="K443" s="463">
        <f t="shared" si="201"/>
        <v>0</v>
      </c>
      <c r="L443" s="463">
        <f t="shared" si="201"/>
        <v>0</v>
      </c>
      <c r="M443" s="671">
        <f t="shared" si="201"/>
        <v>0</v>
      </c>
    </row>
    <row r="444" spans="1:13" ht="18.75">
      <c r="A444" s="217"/>
      <c r="B444" s="274"/>
      <c r="C444" s="279" t="s">
        <v>968</v>
      </c>
      <c r="D444" s="107" t="s">
        <v>969</v>
      </c>
      <c r="E444" s="632">
        <f t="shared" si="185"/>
        <v>0</v>
      </c>
      <c r="F444" s="632"/>
      <c r="G444" s="632"/>
      <c r="H444" s="632"/>
      <c r="I444" s="633"/>
      <c r="J444" s="632"/>
      <c r="K444" s="101"/>
      <c r="L444" s="463"/>
      <c r="M444" s="679"/>
    </row>
    <row r="445" spans="1:13" ht="18.75">
      <c r="A445" s="217"/>
      <c r="B445" s="274"/>
      <c r="C445" s="279" t="s">
        <v>970</v>
      </c>
      <c r="D445" s="107" t="s">
        <v>971</v>
      </c>
      <c r="E445" s="632">
        <f t="shared" si="185"/>
        <v>0</v>
      </c>
      <c r="F445" s="632"/>
      <c r="G445" s="632"/>
      <c r="H445" s="632"/>
      <c r="I445" s="633"/>
      <c r="J445" s="632"/>
      <c r="K445" s="101"/>
      <c r="L445" s="463"/>
      <c r="M445" s="679"/>
    </row>
    <row r="446" spans="1:13" ht="18.75">
      <c r="A446" s="217"/>
      <c r="B446" s="274"/>
      <c r="C446" s="215" t="s">
        <v>972</v>
      </c>
      <c r="D446" s="218" t="s">
        <v>973</v>
      </c>
      <c r="E446" s="632">
        <f t="shared" si="185"/>
        <v>0</v>
      </c>
      <c r="F446" s="632"/>
      <c r="G446" s="632"/>
      <c r="H446" s="632"/>
      <c r="I446" s="633"/>
      <c r="J446" s="632"/>
      <c r="K446" s="101"/>
      <c r="L446" s="463"/>
      <c r="M446" s="679"/>
    </row>
    <row r="447" spans="1:13" ht="18.75">
      <c r="A447" s="217"/>
      <c r="B447" s="750" t="s">
        <v>974</v>
      </c>
      <c r="C447" s="751"/>
      <c r="D447" s="218" t="s">
        <v>975</v>
      </c>
      <c r="E447" s="632">
        <f t="shared" si="185"/>
        <v>0</v>
      </c>
      <c r="F447" s="632"/>
      <c r="G447" s="632"/>
      <c r="H447" s="632"/>
      <c r="I447" s="633"/>
      <c r="J447" s="632"/>
      <c r="K447" s="101"/>
      <c r="L447" s="463"/>
      <c r="M447" s="679"/>
    </row>
    <row r="448" spans="1:13" ht="18.75">
      <c r="A448" s="273" t="s">
        <v>1042</v>
      </c>
      <c r="B448" s="274"/>
      <c r="C448" s="314"/>
      <c r="D448" s="103" t="s">
        <v>977</v>
      </c>
      <c r="E448" s="632">
        <f t="shared" si="185"/>
        <v>120888</v>
      </c>
      <c r="F448" s="632">
        <f>F450+F454+F457</f>
        <v>0</v>
      </c>
      <c r="G448" s="632">
        <f aca="true" t="shared" si="202" ref="G448:M448">G450+G454+G457</f>
        <v>6915</v>
      </c>
      <c r="H448" s="632">
        <f t="shared" si="202"/>
        <v>53830</v>
      </c>
      <c r="I448" s="632">
        <f t="shared" si="202"/>
        <v>44649</v>
      </c>
      <c r="J448" s="632">
        <f t="shared" si="202"/>
        <v>15494</v>
      </c>
      <c r="K448" s="463">
        <f t="shared" si="202"/>
        <v>126699.066</v>
      </c>
      <c r="L448" s="463">
        <f t="shared" si="202"/>
        <v>126338.1</v>
      </c>
      <c r="M448" s="671">
        <f t="shared" si="202"/>
        <v>125736.49</v>
      </c>
    </row>
    <row r="449" spans="1:13" ht="18.75">
      <c r="A449" s="300" t="s">
        <v>750</v>
      </c>
      <c r="B449" s="315"/>
      <c r="C449" s="302"/>
      <c r="D449" s="107"/>
      <c r="E449" s="632"/>
      <c r="F449" s="632"/>
      <c r="G449" s="632"/>
      <c r="H449" s="632"/>
      <c r="I449" s="633"/>
      <c r="J449" s="632"/>
      <c r="K449" s="101"/>
      <c r="L449" s="463"/>
      <c r="M449" s="679"/>
    </row>
    <row r="450" spans="1:13" ht="18.75">
      <c r="A450" s="217"/>
      <c r="B450" s="214" t="s">
        <v>978</v>
      </c>
      <c r="C450" s="314"/>
      <c r="D450" s="107" t="s">
        <v>979</v>
      </c>
      <c r="E450" s="632">
        <f t="shared" si="185"/>
        <v>120888</v>
      </c>
      <c r="F450" s="632">
        <f>SUM(F451:F453)</f>
        <v>0</v>
      </c>
      <c r="G450" s="632">
        <f aca="true" t="shared" si="203" ref="G450:M450">SUM(G451:G453)</f>
        <v>6915</v>
      </c>
      <c r="H450" s="632">
        <f t="shared" si="203"/>
        <v>53830</v>
      </c>
      <c r="I450" s="632">
        <f t="shared" si="203"/>
        <v>44649</v>
      </c>
      <c r="J450" s="632">
        <f t="shared" si="203"/>
        <v>15494</v>
      </c>
      <c r="K450" s="463">
        <f t="shared" si="203"/>
        <v>126699.066</v>
      </c>
      <c r="L450" s="463">
        <f t="shared" si="203"/>
        <v>126338.1</v>
      </c>
      <c r="M450" s="671">
        <f t="shared" si="203"/>
        <v>125736.49</v>
      </c>
    </row>
    <row r="451" spans="1:13" ht="18.75">
      <c r="A451" s="217"/>
      <c r="B451" s="214"/>
      <c r="C451" s="215" t="s">
        <v>980</v>
      </c>
      <c r="D451" s="218" t="s">
        <v>981</v>
      </c>
      <c r="E451" s="632">
        <f t="shared" si="185"/>
        <v>566</v>
      </c>
      <c r="F451" s="632"/>
      <c r="G451" s="632">
        <v>0</v>
      </c>
      <c r="H451" s="632">
        <v>566</v>
      </c>
      <c r="I451" s="633">
        <v>0</v>
      </c>
      <c r="J451" s="632">
        <v>0</v>
      </c>
      <c r="K451" s="101"/>
      <c r="L451" s="463"/>
      <c r="M451" s="679"/>
    </row>
    <row r="452" spans="1:13" ht="18.75">
      <c r="A452" s="217"/>
      <c r="B452" s="214"/>
      <c r="C452" s="215" t="s">
        <v>982</v>
      </c>
      <c r="D452" s="218" t="s">
        <v>983</v>
      </c>
      <c r="E452" s="632">
        <f t="shared" si="185"/>
        <v>0</v>
      </c>
      <c r="F452" s="632"/>
      <c r="G452" s="632"/>
      <c r="H452" s="632"/>
      <c r="I452" s="633"/>
      <c r="J452" s="632"/>
      <c r="K452" s="101"/>
      <c r="L452" s="463"/>
      <c r="M452" s="679"/>
    </row>
    <row r="453" spans="1:13" ht="18.75">
      <c r="A453" s="217"/>
      <c r="B453" s="214"/>
      <c r="C453" s="279" t="s">
        <v>984</v>
      </c>
      <c r="D453" s="218" t="s">
        <v>985</v>
      </c>
      <c r="E453" s="632">
        <f t="shared" si="185"/>
        <v>120322</v>
      </c>
      <c r="F453" s="632"/>
      <c r="G453" s="632">
        <v>6915</v>
      </c>
      <c r="H453" s="632">
        <v>53264</v>
      </c>
      <c r="I453" s="633">
        <v>44649</v>
      </c>
      <c r="J453" s="632">
        <v>15494</v>
      </c>
      <c r="K453" s="510">
        <f>(E453*5.3/100)+E453</f>
        <v>126699.066</v>
      </c>
      <c r="L453" s="510">
        <f>(E453*5/100)+E453</f>
        <v>126338.1</v>
      </c>
      <c r="M453" s="573">
        <f>(E453*4.5/100)+E453</f>
        <v>125736.49</v>
      </c>
    </row>
    <row r="454" spans="1:13" ht="18.75">
      <c r="A454" s="217"/>
      <c r="B454" s="214" t="s">
        <v>1043</v>
      </c>
      <c r="C454" s="279"/>
      <c r="D454" s="107" t="s">
        <v>991</v>
      </c>
      <c r="E454" s="632">
        <f t="shared" si="185"/>
        <v>0</v>
      </c>
      <c r="F454" s="632">
        <f>SUM(F455:F456)</f>
        <v>0</v>
      </c>
      <c r="G454" s="632">
        <f aca="true" t="shared" si="204" ref="G454:M454">SUM(G455:G456)</f>
        <v>0</v>
      </c>
      <c r="H454" s="632">
        <f t="shared" si="204"/>
        <v>0</v>
      </c>
      <c r="I454" s="632">
        <f t="shared" si="204"/>
        <v>0</v>
      </c>
      <c r="J454" s="632">
        <f t="shared" si="204"/>
        <v>0</v>
      </c>
      <c r="K454" s="463">
        <f t="shared" si="204"/>
        <v>0</v>
      </c>
      <c r="L454" s="463">
        <f t="shared" si="204"/>
        <v>0</v>
      </c>
      <c r="M454" s="671">
        <f t="shared" si="204"/>
        <v>0</v>
      </c>
    </row>
    <row r="455" spans="1:13" ht="18.75">
      <c r="A455" s="217"/>
      <c r="B455" s="214"/>
      <c r="C455" s="279" t="s">
        <v>992</v>
      </c>
      <c r="D455" s="107" t="s">
        <v>993</v>
      </c>
      <c r="E455" s="632">
        <f t="shared" si="185"/>
        <v>0</v>
      </c>
      <c r="F455" s="632"/>
      <c r="G455" s="632"/>
      <c r="H455" s="632"/>
      <c r="I455" s="633"/>
      <c r="J455" s="632"/>
      <c r="K455" s="101"/>
      <c r="L455" s="463"/>
      <c r="M455" s="679"/>
    </row>
    <row r="456" spans="1:13" ht="18.75">
      <c r="A456" s="217"/>
      <c r="B456" s="214"/>
      <c r="C456" s="279" t="s">
        <v>994</v>
      </c>
      <c r="D456" s="107" t="s">
        <v>995</v>
      </c>
      <c r="E456" s="632">
        <f aca="true" t="shared" si="205" ref="E456:E470">G456+H456+I456+J456</f>
        <v>0</v>
      </c>
      <c r="F456" s="632"/>
      <c r="G456" s="632"/>
      <c r="H456" s="632"/>
      <c r="I456" s="633"/>
      <c r="J456" s="632"/>
      <c r="K456" s="101"/>
      <c r="L456" s="463"/>
      <c r="M456" s="679"/>
    </row>
    <row r="457" spans="1:13" ht="18.75">
      <c r="A457" s="413"/>
      <c r="B457" s="214" t="s">
        <v>996</v>
      </c>
      <c r="C457" s="302"/>
      <c r="D457" s="107" t="s">
        <v>997</v>
      </c>
      <c r="E457" s="632">
        <f t="shared" si="205"/>
        <v>0</v>
      </c>
      <c r="F457" s="632"/>
      <c r="G457" s="632"/>
      <c r="H457" s="632"/>
      <c r="I457" s="633"/>
      <c r="J457" s="632"/>
      <c r="K457" s="101"/>
      <c r="L457" s="463"/>
      <c r="M457" s="679"/>
    </row>
    <row r="458" spans="1:13" ht="18.75">
      <c r="A458" s="719" t="s">
        <v>998</v>
      </c>
      <c r="B458" s="720"/>
      <c r="C458" s="720"/>
      <c r="D458" s="103" t="s">
        <v>999</v>
      </c>
      <c r="E458" s="632">
        <f t="shared" si="205"/>
        <v>0</v>
      </c>
      <c r="F458" s="632">
        <f>F460+F461+F462+F463+F464</f>
        <v>0</v>
      </c>
      <c r="G458" s="632">
        <f aca="true" t="shared" si="206" ref="G458:M458">G460+G461+G462+G463+G464</f>
        <v>0</v>
      </c>
      <c r="H458" s="632">
        <f t="shared" si="206"/>
        <v>0</v>
      </c>
      <c r="I458" s="632">
        <f t="shared" si="206"/>
        <v>0</v>
      </c>
      <c r="J458" s="632">
        <f t="shared" si="206"/>
        <v>0</v>
      </c>
      <c r="K458" s="463">
        <f t="shared" si="206"/>
        <v>0</v>
      </c>
      <c r="L458" s="463">
        <f t="shared" si="206"/>
        <v>0</v>
      </c>
      <c r="M458" s="671">
        <f t="shared" si="206"/>
        <v>0</v>
      </c>
    </row>
    <row r="459" spans="1:13" ht="18.75">
      <c r="A459" s="300" t="s">
        <v>750</v>
      </c>
      <c r="B459" s="315"/>
      <c r="C459" s="302"/>
      <c r="D459" s="107"/>
      <c r="E459" s="632"/>
      <c r="F459" s="632"/>
      <c r="G459" s="632"/>
      <c r="H459" s="632"/>
      <c r="I459" s="633"/>
      <c r="J459" s="632"/>
      <c r="K459" s="101"/>
      <c r="L459" s="463"/>
      <c r="M459" s="679"/>
    </row>
    <row r="460" spans="1:13" ht="18.75">
      <c r="A460" s="273"/>
      <c r="B460" s="823" t="s">
        <v>1000</v>
      </c>
      <c r="C460" s="823"/>
      <c r="D460" s="107" t="s">
        <v>1001</v>
      </c>
      <c r="E460" s="632">
        <f t="shared" si="205"/>
        <v>0</v>
      </c>
      <c r="F460" s="632"/>
      <c r="G460" s="632"/>
      <c r="H460" s="632"/>
      <c r="I460" s="633"/>
      <c r="J460" s="632"/>
      <c r="K460" s="101"/>
      <c r="L460" s="463"/>
      <c r="M460" s="679"/>
    </row>
    <row r="461" spans="1:13" ht="18.75">
      <c r="A461" s="414"/>
      <c r="B461" s="214" t="s">
        <v>1002</v>
      </c>
      <c r="C461" s="215"/>
      <c r="D461" s="107" t="s">
        <v>1003</v>
      </c>
      <c r="E461" s="632">
        <f t="shared" si="205"/>
        <v>0</v>
      </c>
      <c r="F461" s="632"/>
      <c r="G461" s="632"/>
      <c r="H461" s="632"/>
      <c r="I461" s="633"/>
      <c r="J461" s="632"/>
      <c r="K461" s="101"/>
      <c r="L461" s="463"/>
      <c r="M461" s="679"/>
    </row>
    <row r="462" spans="1:13" ht="18.75">
      <c r="A462" s="273"/>
      <c r="B462" s="214" t="s">
        <v>1004</v>
      </c>
      <c r="C462" s="215"/>
      <c r="D462" s="107" t="s">
        <v>1005</v>
      </c>
      <c r="E462" s="632">
        <f t="shared" si="205"/>
        <v>0</v>
      </c>
      <c r="F462" s="632"/>
      <c r="G462" s="632"/>
      <c r="H462" s="632"/>
      <c r="I462" s="633"/>
      <c r="J462" s="632"/>
      <c r="K462" s="101"/>
      <c r="L462" s="463"/>
      <c r="M462" s="679"/>
    </row>
    <row r="463" spans="1:13" ht="18.75">
      <c r="A463" s="273"/>
      <c r="B463" s="214" t="s">
        <v>1006</v>
      </c>
      <c r="C463" s="215"/>
      <c r="D463" s="107" t="s">
        <v>1007</v>
      </c>
      <c r="E463" s="632">
        <f t="shared" si="205"/>
        <v>0</v>
      </c>
      <c r="F463" s="632"/>
      <c r="G463" s="632"/>
      <c r="H463" s="632"/>
      <c r="I463" s="633"/>
      <c r="J463" s="632"/>
      <c r="K463" s="101"/>
      <c r="L463" s="463"/>
      <c r="M463" s="679"/>
    </row>
    <row r="464" spans="1:13" ht="18.75">
      <c r="A464" s="273"/>
      <c r="B464" s="274" t="s">
        <v>1008</v>
      </c>
      <c r="C464" s="215"/>
      <c r="D464" s="107" t="s">
        <v>1009</v>
      </c>
      <c r="E464" s="632">
        <f t="shared" si="205"/>
        <v>0</v>
      </c>
      <c r="F464" s="632"/>
      <c r="G464" s="632"/>
      <c r="H464" s="632"/>
      <c r="I464" s="633"/>
      <c r="J464" s="632"/>
      <c r="K464" s="101"/>
      <c r="L464" s="463"/>
      <c r="M464" s="679"/>
    </row>
    <row r="465" spans="1:13" ht="18.75">
      <c r="A465" s="421" t="s">
        <v>1044</v>
      </c>
      <c r="B465" s="416"/>
      <c r="C465" s="417"/>
      <c r="D465" s="103" t="s">
        <v>1011</v>
      </c>
      <c r="E465" s="632">
        <f t="shared" si="205"/>
        <v>0</v>
      </c>
      <c r="F465" s="632">
        <f>F466+F467+F469</f>
        <v>0</v>
      </c>
      <c r="G465" s="632">
        <f aca="true" t="shared" si="207" ref="G465:M465">G466+G467+G469</f>
        <v>0</v>
      </c>
      <c r="H465" s="632">
        <f t="shared" si="207"/>
        <v>0</v>
      </c>
      <c r="I465" s="632">
        <f t="shared" si="207"/>
        <v>0</v>
      </c>
      <c r="J465" s="632">
        <f t="shared" si="207"/>
        <v>0</v>
      </c>
      <c r="K465" s="463">
        <f t="shared" si="207"/>
        <v>0</v>
      </c>
      <c r="L465" s="463">
        <f t="shared" si="207"/>
        <v>0</v>
      </c>
      <c r="M465" s="671">
        <f t="shared" si="207"/>
        <v>0</v>
      </c>
    </row>
    <row r="466" spans="1:13" ht="18.75">
      <c r="A466" s="300" t="s">
        <v>1012</v>
      </c>
      <c r="B466" s="315"/>
      <c r="C466" s="302"/>
      <c r="D466" s="107" t="s">
        <v>1013</v>
      </c>
      <c r="E466" s="632">
        <f t="shared" si="205"/>
        <v>0</v>
      </c>
      <c r="F466" s="632"/>
      <c r="G466" s="632"/>
      <c r="H466" s="632"/>
      <c r="I466" s="633"/>
      <c r="J466" s="632"/>
      <c r="K466" s="101"/>
      <c r="L466" s="463"/>
      <c r="M466" s="679"/>
    </row>
    <row r="467" spans="1:13" ht="18.75">
      <c r="A467" s="300" t="s">
        <v>1045</v>
      </c>
      <c r="B467" s="315"/>
      <c r="C467" s="302"/>
      <c r="D467" s="130" t="s">
        <v>1015</v>
      </c>
      <c r="E467" s="632">
        <f t="shared" si="205"/>
        <v>-46504.00999999995</v>
      </c>
      <c r="F467" s="632">
        <f>F468</f>
        <v>0</v>
      </c>
      <c r="G467" s="632">
        <f aca="true" t="shared" si="208" ref="G467:M467">G468</f>
        <v>-69453.75</v>
      </c>
      <c r="H467" s="632">
        <f t="shared" si="208"/>
        <v>-61183.409999999974</v>
      </c>
      <c r="I467" s="632">
        <f t="shared" si="208"/>
        <v>14479.580000000016</v>
      </c>
      <c r="J467" s="632">
        <f t="shared" si="208"/>
        <v>69653.57</v>
      </c>
      <c r="K467" s="463">
        <f t="shared" si="208"/>
        <v>-347806.84559000004</v>
      </c>
      <c r="L467" s="463">
        <f t="shared" si="208"/>
        <v>-348339.93149999995</v>
      </c>
      <c r="M467" s="671">
        <f t="shared" si="208"/>
        <v>-348187.7413499999</v>
      </c>
    </row>
    <row r="468" spans="1:13" ht="18.75">
      <c r="A468" s="224"/>
      <c r="B468" s="824" t="s">
        <v>1018</v>
      </c>
      <c r="C468" s="824"/>
      <c r="D468" s="130" t="s">
        <v>1019</v>
      </c>
      <c r="E468" s="632">
        <f t="shared" si="205"/>
        <v>-46504.00999999995</v>
      </c>
      <c r="F468" s="632"/>
      <c r="G468" s="632">
        <f>'11-01 Venituri'!F481-'11-01 -Cheltuieli'!G325</f>
        <v>-69453.75</v>
      </c>
      <c r="H468" s="632">
        <f>'11-01 Venituri'!G481-'11-01 -Cheltuieli'!H325</f>
        <v>-61183.409999999974</v>
      </c>
      <c r="I468" s="632">
        <f>'11-01 Venituri'!H481-'11-01 -Cheltuieli'!I325</f>
        <v>14479.580000000016</v>
      </c>
      <c r="J468" s="632">
        <f>'11-01 Venituri'!I481-'11-01 -Cheltuieli'!J325</f>
        <v>69653.57</v>
      </c>
      <c r="K468" s="463">
        <f>'11-01 Venituri'!J481-'11-01 -Cheltuieli'!K325</f>
        <v>-347806.84559000004</v>
      </c>
      <c r="L468" s="463">
        <f>'11-01 Venituri'!K481-'11-01 -Cheltuieli'!L325</f>
        <v>-348339.93149999995</v>
      </c>
      <c r="M468" s="671">
        <f>'11-01 Venituri'!L481-'11-01 -Cheltuieli'!M325</f>
        <v>-348187.7413499999</v>
      </c>
    </row>
    <row r="469" spans="1:13" ht="22.5">
      <c r="A469" s="418" t="s">
        <v>1719</v>
      </c>
      <c r="B469" s="419"/>
      <c r="C469" s="420"/>
      <c r="D469" s="130" t="s">
        <v>1020</v>
      </c>
      <c r="E469" s="632">
        <f t="shared" si="205"/>
        <v>46504.00999999995</v>
      </c>
      <c r="F469" s="632">
        <f>F470</f>
        <v>0</v>
      </c>
      <c r="G469" s="632">
        <f aca="true" t="shared" si="209" ref="G469:M469">G470</f>
        <v>69453.75</v>
      </c>
      <c r="H469" s="632">
        <f t="shared" si="209"/>
        <v>61183.409999999974</v>
      </c>
      <c r="I469" s="632">
        <f t="shared" si="209"/>
        <v>-14479.580000000016</v>
      </c>
      <c r="J469" s="632">
        <f t="shared" si="209"/>
        <v>-69653.57</v>
      </c>
      <c r="K469" s="463">
        <f t="shared" si="209"/>
        <v>347806.84559000004</v>
      </c>
      <c r="L469" s="463">
        <f t="shared" si="209"/>
        <v>348339.93149999995</v>
      </c>
      <c r="M469" s="671">
        <f t="shared" si="209"/>
        <v>348187.7413499999</v>
      </c>
    </row>
    <row r="470" spans="1:13" ht="19.5" thickBot="1">
      <c r="A470" s="229"/>
      <c r="B470" s="833" t="s">
        <v>1023</v>
      </c>
      <c r="C470" s="833"/>
      <c r="D470" s="177" t="s">
        <v>1024</v>
      </c>
      <c r="E470" s="646">
        <f t="shared" si="205"/>
        <v>46504.00999999995</v>
      </c>
      <c r="F470" s="646"/>
      <c r="G470" s="646">
        <f>G325-'11-01 Venituri'!F481</f>
        <v>69453.75</v>
      </c>
      <c r="H470" s="646">
        <f>H325-'11-01 Venituri'!G481</f>
        <v>61183.409999999974</v>
      </c>
      <c r="I470" s="646">
        <f>I325-'11-01 Venituri'!H481</f>
        <v>-14479.580000000016</v>
      </c>
      <c r="J470" s="646">
        <f>J325-'11-01 Venituri'!I481</f>
        <v>-69653.57</v>
      </c>
      <c r="K470" s="693">
        <f>K325-'11-01 Venituri'!J481</f>
        <v>347806.84559000004</v>
      </c>
      <c r="L470" s="693">
        <f>L325-'11-01 Venituri'!K481</f>
        <v>348339.93149999995</v>
      </c>
      <c r="M470" s="694">
        <f>M325-'11-01 Venituri'!L481</f>
        <v>348187.7413499999</v>
      </c>
    </row>
    <row r="472" spans="2:3" ht="18.75">
      <c r="B472" s="183"/>
      <c r="C472" s="396"/>
    </row>
    <row r="473" spans="2:3" ht="18.75">
      <c r="B473" s="183"/>
      <c r="C473" s="396"/>
    </row>
    <row r="474" spans="2:3" ht="22.5">
      <c r="B474" s="423" t="s">
        <v>1720</v>
      </c>
      <c r="C474" s="396"/>
    </row>
    <row r="475" spans="2:3" ht="18.75">
      <c r="B475" s="183"/>
      <c r="C475" s="184"/>
    </row>
    <row r="476" ht="37.5">
      <c r="C476" s="185" t="s">
        <v>1046</v>
      </c>
    </row>
    <row r="477" spans="3:9" ht="18.75">
      <c r="C477" s="185"/>
      <c r="E477" s="187" t="s">
        <v>118</v>
      </c>
      <c r="F477" s="424"/>
      <c r="G477" s="186"/>
      <c r="H477" s="186"/>
      <c r="I477" s="53"/>
    </row>
    <row r="478" spans="1:9" ht="18.75">
      <c r="A478" s="798"/>
      <c r="B478" s="798"/>
      <c r="C478" s="185"/>
      <c r="E478" s="190" t="s">
        <v>119</v>
      </c>
      <c r="F478" s="190"/>
      <c r="G478" s="186"/>
      <c r="H478" s="191"/>
      <c r="I478" s="53"/>
    </row>
    <row r="479" spans="1:3" ht="18.75">
      <c r="A479" s="342"/>
      <c r="B479" s="342"/>
      <c r="C479" s="185"/>
    </row>
  </sheetData>
  <sheetProtection/>
  <mergeCells count="108">
    <mergeCell ref="B95:C95"/>
    <mergeCell ref="K1:M1"/>
    <mergeCell ref="L9:M9"/>
    <mergeCell ref="B470:C470"/>
    <mergeCell ref="A478:B478"/>
    <mergeCell ref="D10:D12"/>
    <mergeCell ref="K11:K12"/>
    <mergeCell ref="L11:L12"/>
    <mergeCell ref="M11:M12"/>
    <mergeCell ref="A10:C12"/>
    <mergeCell ref="B429:C429"/>
    <mergeCell ref="A441:C441"/>
    <mergeCell ref="B447:C447"/>
    <mergeCell ref="A458:C458"/>
    <mergeCell ref="B460:C460"/>
    <mergeCell ref="B468:C468"/>
    <mergeCell ref="A392:C392"/>
    <mergeCell ref="B404:C404"/>
    <mergeCell ref="A406:C406"/>
    <mergeCell ref="A407:C407"/>
    <mergeCell ref="A426:C426"/>
    <mergeCell ref="A427:C427"/>
    <mergeCell ref="B399:C399"/>
    <mergeCell ref="A348:C348"/>
    <mergeCell ref="A349:C349"/>
    <mergeCell ref="B351:C351"/>
    <mergeCell ref="B368:C368"/>
    <mergeCell ref="A374:C374"/>
    <mergeCell ref="B376:C376"/>
    <mergeCell ref="A326:C326"/>
    <mergeCell ref="A331:C331"/>
    <mergeCell ref="B334:C334"/>
    <mergeCell ref="B335:C335"/>
    <mergeCell ref="A338:C338"/>
    <mergeCell ref="A342:C342"/>
    <mergeCell ref="A312:C312"/>
    <mergeCell ref="B314:C314"/>
    <mergeCell ref="B322:C322"/>
    <mergeCell ref="A323:C323"/>
    <mergeCell ref="B324:C324"/>
    <mergeCell ref="A325:C325"/>
    <mergeCell ref="B266:C266"/>
    <mergeCell ref="A280:C280"/>
    <mergeCell ref="A281:C281"/>
    <mergeCell ref="B283:C283"/>
    <mergeCell ref="A293:C293"/>
    <mergeCell ref="B299:C299"/>
    <mergeCell ref="A228:C228"/>
    <mergeCell ref="B230:C230"/>
    <mergeCell ref="A246:C246"/>
    <mergeCell ref="B258:C258"/>
    <mergeCell ref="A260:C260"/>
    <mergeCell ref="A261:C261"/>
    <mergeCell ref="B253:C253"/>
    <mergeCell ref="A190:C190"/>
    <mergeCell ref="A194:C194"/>
    <mergeCell ref="A200:C200"/>
    <mergeCell ref="A201:C201"/>
    <mergeCell ref="B203:C203"/>
    <mergeCell ref="B222:C222"/>
    <mergeCell ref="B180:C180"/>
    <mergeCell ref="B181:C181"/>
    <mergeCell ref="A185:C185"/>
    <mergeCell ref="B187:C187"/>
    <mergeCell ref="B188:C188"/>
    <mergeCell ref="B189:C189"/>
    <mergeCell ref="B167:C167"/>
    <mergeCell ref="B169:C169"/>
    <mergeCell ref="B170:C170"/>
    <mergeCell ref="A171:C171"/>
    <mergeCell ref="A172:C172"/>
    <mergeCell ref="A177:C177"/>
    <mergeCell ref="B125:C125"/>
    <mergeCell ref="A137:C137"/>
    <mergeCell ref="B143:C143"/>
    <mergeCell ref="A156:C156"/>
    <mergeCell ref="B158:C158"/>
    <mergeCell ref="B166:C166"/>
    <mergeCell ref="B100:C100"/>
    <mergeCell ref="A102:C102"/>
    <mergeCell ref="A103:C103"/>
    <mergeCell ref="B108:C108"/>
    <mergeCell ref="A122:C122"/>
    <mergeCell ref="A123:C123"/>
    <mergeCell ref="A43:C43"/>
    <mergeCell ref="B45:C45"/>
    <mergeCell ref="B64:C64"/>
    <mergeCell ref="A70:C70"/>
    <mergeCell ref="B72:C72"/>
    <mergeCell ref="A88:C88"/>
    <mergeCell ref="B29:C29"/>
    <mergeCell ref="B30:C30"/>
    <mergeCell ref="B31:C31"/>
    <mergeCell ref="A32:C32"/>
    <mergeCell ref="A36:C36"/>
    <mergeCell ref="A42:C42"/>
    <mergeCell ref="A13:C13"/>
    <mergeCell ref="A14:C14"/>
    <mergeCell ref="A19:C19"/>
    <mergeCell ref="B22:C22"/>
    <mergeCell ref="B23:C23"/>
    <mergeCell ref="A27:C27"/>
    <mergeCell ref="A5:K5"/>
    <mergeCell ref="A6:K6"/>
    <mergeCell ref="E10:J10"/>
    <mergeCell ref="K10:M10"/>
    <mergeCell ref="E11:F11"/>
    <mergeCell ref="G11:J11"/>
  </mergeCells>
  <printOptions horizontalCentered="1"/>
  <pageMargins left="0.1968503937007874" right="0.1968503937007874" top="0.5905511811023623"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455"/>
  <sheetViews>
    <sheetView zoomScale="75" zoomScaleNormal="75" zoomScaleSheetLayoutView="75" zoomScalePageLayoutView="0" workbookViewId="0" topLeftCell="A4">
      <selection activeCell="K12" sqref="K12"/>
    </sheetView>
  </sheetViews>
  <sheetFormatPr defaultColWidth="8.8515625" defaultRowHeight="12.75"/>
  <cols>
    <col min="1" max="1" width="7.28125" style="53" customWidth="1"/>
    <col min="2" max="2" width="5.8515625" style="53" customWidth="1"/>
    <col min="3" max="3" width="99.8515625" style="53" customWidth="1"/>
    <col min="4" max="4" width="16.421875" style="53" customWidth="1"/>
    <col min="5" max="5" width="17.140625" style="53" customWidth="1"/>
    <col min="6" max="7" width="10.8515625" style="53" customWidth="1"/>
    <col min="8" max="8" width="11.57421875" style="53" customWidth="1"/>
    <col min="9" max="9" width="10.8515625" style="53" customWidth="1"/>
    <col min="10" max="10" width="9.8515625" style="53" customWidth="1"/>
    <col min="11" max="11" width="10.140625" style="53" customWidth="1"/>
    <col min="12" max="12" width="10.00390625" style="53" customWidth="1"/>
    <col min="13" max="16384" width="8.8515625" style="53" customWidth="1"/>
  </cols>
  <sheetData>
    <row r="1" spans="1:12" ht="18.75">
      <c r="A1" s="54"/>
      <c r="B1" s="54"/>
      <c r="C1" s="54"/>
      <c r="D1" s="55"/>
      <c r="J1" s="704" t="s">
        <v>1729</v>
      </c>
      <c r="K1" s="704"/>
      <c r="L1" s="704"/>
    </row>
    <row r="2" spans="1:4" ht="18.75">
      <c r="A2" s="183" t="s">
        <v>1724</v>
      </c>
      <c r="C2" s="56"/>
      <c r="D2" s="55"/>
    </row>
    <row r="3" spans="1:4" ht="18.75">
      <c r="A3" s="54" t="s">
        <v>1047</v>
      </c>
      <c r="C3" s="57"/>
      <c r="D3" s="55"/>
    </row>
    <row r="4" spans="1:4" ht="18.75">
      <c r="A4" s="54"/>
      <c r="C4" s="57"/>
      <c r="D4" s="55"/>
    </row>
    <row r="5" spans="1:8" ht="18.75">
      <c r="A5" s="836" t="s">
        <v>1048</v>
      </c>
      <c r="B5" s="836"/>
      <c r="C5" s="836"/>
      <c r="D5" s="836"/>
      <c r="E5" s="836"/>
      <c r="F5" s="836"/>
      <c r="G5" s="836"/>
      <c r="H5" s="836"/>
    </row>
    <row r="6" spans="1:8" ht="18.75">
      <c r="A6" s="836" t="s">
        <v>1049</v>
      </c>
      <c r="B6" s="836"/>
      <c r="C6" s="836"/>
      <c r="D6" s="836"/>
      <c r="E6" s="836"/>
      <c r="F6" s="836"/>
      <c r="G6" s="836"/>
      <c r="H6" s="836"/>
    </row>
    <row r="7" spans="1:8" ht="18.75">
      <c r="A7" s="51"/>
      <c r="B7" s="51"/>
      <c r="C7" s="51"/>
      <c r="D7" s="51"/>
      <c r="E7" s="51"/>
      <c r="F7" s="51"/>
      <c r="G7" s="51"/>
      <c r="H7" s="51"/>
    </row>
    <row r="8" spans="1:12" ht="19.5" thickBot="1">
      <c r="A8" s="58"/>
      <c r="B8" s="58"/>
      <c r="C8" s="58"/>
      <c r="D8" s="55"/>
      <c r="E8" s="56"/>
      <c r="F8" s="59"/>
      <c r="G8" s="60"/>
      <c r="H8" s="61"/>
      <c r="K8" s="866" t="s">
        <v>124</v>
      </c>
      <c r="L8" s="866"/>
    </row>
    <row r="9" spans="1:12" ht="17.25" customHeight="1">
      <c r="A9" s="802" t="s">
        <v>125</v>
      </c>
      <c r="B9" s="803"/>
      <c r="C9" s="804"/>
      <c r="D9" s="799" t="s">
        <v>126</v>
      </c>
      <c r="E9" s="706" t="s">
        <v>127</v>
      </c>
      <c r="F9" s="706"/>
      <c r="G9" s="706"/>
      <c r="H9" s="706"/>
      <c r="I9" s="706"/>
      <c r="J9" s="707" t="s">
        <v>128</v>
      </c>
      <c r="K9" s="707"/>
      <c r="L9" s="708"/>
    </row>
    <row r="10" spans="1:12" ht="45.75" customHeight="1">
      <c r="A10" s="805"/>
      <c r="B10" s="806"/>
      <c r="C10" s="807"/>
      <c r="D10" s="800"/>
      <c r="E10" s="62" t="s">
        <v>129</v>
      </c>
      <c r="F10" s="709" t="s">
        <v>130</v>
      </c>
      <c r="G10" s="709"/>
      <c r="H10" s="709"/>
      <c r="I10" s="709"/>
      <c r="J10" s="712">
        <v>2023</v>
      </c>
      <c r="K10" s="712">
        <v>2024</v>
      </c>
      <c r="L10" s="714">
        <v>2025</v>
      </c>
    </row>
    <row r="11" spans="1:12" ht="47.25" customHeight="1" thickBot="1">
      <c r="A11" s="808"/>
      <c r="B11" s="809"/>
      <c r="C11" s="810"/>
      <c r="D11" s="801"/>
      <c r="E11" s="63" t="s">
        <v>131</v>
      </c>
      <c r="F11" s="64" t="s">
        <v>132</v>
      </c>
      <c r="G11" s="64" t="s">
        <v>133</v>
      </c>
      <c r="H11" s="64" t="s">
        <v>134</v>
      </c>
      <c r="I11" s="64" t="s">
        <v>135</v>
      </c>
      <c r="J11" s="713"/>
      <c r="K11" s="713"/>
      <c r="L11" s="715"/>
    </row>
    <row r="12" spans="1:12" ht="35.25" customHeight="1">
      <c r="A12" s="837" t="s">
        <v>1050</v>
      </c>
      <c r="B12" s="838"/>
      <c r="C12" s="839"/>
      <c r="D12" s="196" t="s">
        <v>136</v>
      </c>
      <c r="E12" s="574">
        <f>F12+G12+H12+I12</f>
        <v>134156</v>
      </c>
      <c r="F12" s="574">
        <f>F13+F63+F59+F72+F110+F172+F175</f>
        <v>34396</v>
      </c>
      <c r="G12" s="574">
        <f aca="true" t="shared" si="0" ref="G12:L12">G13+G63+G59+G72+G110+G172+G175</f>
        <v>43191</v>
      </c>
      <c r="H12" s="574">
        <f t="shared" si="0"/>
        <v>31160</v>
      </c>
      <c r="I12" s="574">
        <f t="shared" si="0"/>
        <v>25409</v>
      </c>
      <c r="J12" s="574">
        <f t="shared" si="0"/>
        <v>141299.99599999998</v>
      </c>
      <c r="K12" s="574">
        <f t="shared" si="0"/>
        <v>140897.6</v>
      </c>
      <c r="L12" s="575">
        <f t="shared" si="0"/>
        <v>140226.94</v>
      </c>
    </row>
    <row r="13" spans="1:12" ht="18.75">
      <c r="A13" s="65" t="s">
        <v>1051</v>
      </c>
      <c r="B13" s="66"/>
      <c r="C13" s="67"/>
      <c r="D13" s="68" t="s">
        <v>139</v>
      </c>
      <c r="E13" s="497">
        <f>F13+G13+H13+I13</f>
        <v>45232</v>
      </c>
      <c r="F13" s="497">
        <f>F14+F19</f>
        <v>15729</v>
      </c>
      <c r="G13" s="497">
        <f aca="true" t="shared" si="1" ref="G13:L13">G14+G19</f>
        <v>12031</v>
      </c>
      <c r="H13" s="497">
        <f t="shared" si="1"/>
        <v>9061</v>
      </c>
      <c r="I13" s="497">
        <f t="shared" si="1"/>
        <v>8411</v>
      </c>
      <c r="J13" s="497">
        <f t="shared" si="1"/>
        <v>47668.289000000004</v>
      </c>
      <c r="K13" s="497">
        <f t="shared" si="1"/>
        <v>47532.65</v>
      </c>
      <c r="L13" s="498">
        <f t="shared" si="1"/>
        <v>47306.585</v>
      </c>
    </row>
    <row r="14" spans="1:12" ht="18.75">
      <c r="A14" s="70" t="s">
        <v>1052</v>
      </c>
      <c r="B14" s="71"/>
      <c r="C14" s="72"/>
      <c r="D14" s="73" t="s">
        <v>141</v>
      </c>
      <c r="E14" s="497">
        <f aca="true" t="shared" si="2" ref="E14:E23">F14+G14+H14+I14</f>
        <v>0</v>
      </c>
      <c r="F14" s="99">
        <f>F15</f>
        <v>0</v>
      </c>
      <c r="G14" s="99">
        <f aca="true" t="shared" si="3" ref="G14:L15">G15</f>
        <v>0</v>
      </c>
      <c r="H14" s="99">
        <f t="shared" si="3"/>
        <v>0</v>
      </c>
      <c r="I14" s="99">
        <f t="shared" si="3"/>
        <v>0</v>
      </c>
      <c r="J14" s="99">
        <f t="shared" si="3"/>
        <v>0</v>
      </c>
      <c r="K14" s="99">
        <f t="shared" si="3"/>
        <v>0</v>
      </c>
      <c r="L14" s="441">
        <f t="shared" si="3"/>
        <v>0</v>
      </c>
    </row>
    <row r="15" spans="1:12" ht="18.75">
      <c r="A15" s="70" t="s">
        <v>1053</v>
      </c>
      <c r="B15" s="71"/>
      <c r="C15" s="72"/>
      <c r="D15" s="75" t="s">
        <v>197</v>
      </c>
      <c r="E15" s="497">
        <f t="shared" si="2"/>
        <v>0</v>
      </c>
      <c r="F15" s="99">
        <f>F16</f>
        <v>0</v>
      </c>
      <c r="G15" s="99">
        <f t="shared" si="3"/>
        <v>0</v>
      </c>
      <c r="H15" s="99">
        <f t="shared" si="3"/>
        <v>0</v>
      </c>
      <c r="I15" s="99">
        <f t="shared" si="3"/>
        <v>0</v>
      </c>
      <c r="J15" s="99">
        <f t="shared" si="3"/>
        <v>0</v>
      </c>
      <c r="K15" s="99">
        <f t="shared" si="3"/>
        <v>0</v>
      </c>
      <c r="L15" s="441">
        <f t="shared" si="3"/>
        <v>0</v>
      </c>
    </row>
    <row r="16" spans="1:12" ht="18.75" customHeight="1">
      <c r="A16" s="76" t="s">
        <v>1054</v>
      </c>
      <c r="B16" s="77"/>
      <c r="C16" s="77"/>
      <c r="D16" s="73" t="s">
        <v>1055</v>
      </c>
      <c r="E16" s="497">
        <f t="shared" si="2"/>
        <v>0</v>
      </c>
      <c r="F16" s="99">
        <f>F17+F18</f>
        <v>0</v>
      </c>
      <c r="G16" s="99">
        <f aca="true" t="shared" si="4" ref="G16:L16">G17+G18</f>
        <v>0</v>
      </c>
      <c r="H16" s="99">
        <f t="shared" si="4"/>
        <v>0</v>
      </c>
      <c r="I16" s="99">
        <f t="shared" si="4"/>
        <v>0</v>
      </c>
      <c r="J16" s="99">
        <f>J17+J18</f>
        <v>0</v>
      </c>
      <c r="K16" s="99">
        <f t="shared" si="4"/>
        <v>0</v>
      </c>
      <c r="L16" s="441">
        <f t="shared" si="4"/>
        <v>0</v>
      </c>
    </row>
    <row r="17" spans="1:12" ht="18.75" customHeight="1">
      <c r="A17" s="70"/>
      <c r="B17" s="78" t="s">
        <v>215</v>
      </c>
      <c r="C17" s="79"/>
      <c r="D17" s="73" t="s">
        <v>1056</v>
      </c>
      <c r="E17" s="497">
        <f t="shared" si="2"/>
        <v>0</v>
      </c>
      <c r="F17" s="99">
        <f>F228</f>
        <v>0</v>
      </c>
      <c r="G17" s="99">
        <f aca="true" t="shared" si="5" ref="G17:L18">G228</f>
        <v>0</v>
      </c>
      <c r="H17" s="99">
        <f t="shared" si="5"/>
        <v>0</v>
      </c>
      <c r="I17" s="99">
        <f t="shared" si="5"/>
        <v>0</v>
      </c>
      <c r="J17" s="99">
        <f t="shared" si="5"/>
        <v>0</v>
      </c>
      <c r="K17" s="99">
        <f t="shared" si="5"/>
        <v>0</v>
      </c>
      <c r="L17" s="441">
        <f t="shared" si="5"/>
        <v>0</v>
      </c>
    </row>
    <row r="18" spans="1:12" ht="16.5" customHeight="1">
      <c r="A18" s="70"/>
      <c r="B18" s="78" t="s">
        <v>217</v>
      </c>
      <c r="C18" s="79"/>
      <c r="D18" s="73" t="s">
        <v>1057</v>
      </c>
      <c r="E18" s="497">
        <f t="shared" si="2"/>
        <v>0</v>
      </c>
      <c r="F18" s="99">
        <f>F229</f>
        <v>0</v>
      </c>
      <c r="G18" s="99">
        <f t="shared" si="5"/>
        <v>0</v>
      </c>
      <c r="H18" s="99">
        <f t="shared" si="5"/>
        <v>0</v>
      </c>
      <c r="I18" s="99">
        <f t="shared" si="5"/>
        <v>0</v>
      </c>
      <c r="J18" s="99">
        <f t="shared" si="5"/>
        <v>0</v>
      </c>
      <c r="K18" s="99">
        <f t="shared" si="5"/>
        <v>0</v>
      </c>
      <c r="L18" s="441">
        <f t="shared" si="5"/>
        <v>0</v>
      </c>
    </row>
    <row r="19" spans="1:12" ht="18.75" customHeight="1">
      <c r="A19" s="80" t="s">
        <v>1058</v>
      </c>
      <c r="B19" s="81"/>
      <c r="C19" s="74"/>
      <c r="D19" s="75" t="s">
        <v>238</v>
      </c>
      <c r="E19" s="497">
        <f t="shared" si="2"/>
        <v>45232</v>
      </c>
      <c r="F19" s="99">
        <f>F20+F31</f>
        <v>15729</v>
      </c>
      <c r="G19" s="99">
        <f aca="true" t="shared" si="6" ref="G19:L19">G20+G31</f>
        <v>12031</v>
      </c>
      <c r="H19" s="99">
        <f t="shared" si="6"/>
        <v>9061</v>
      </c>
      <c r="I19" s="99">
        <f t="shared" si="6"/>
        <v>8411</v>
      </c>
      <c r="J19" s="99">
        <f t="shared" si="6"/>
        <v>47668.289000000004</v>
      </c>
      <c r="K19" s="99">
        <f t="shared" si="6"/>
        <v>47532.65</v>
      </c>
      <c r="L19" s="441">
        <f t="shared" si="6"/>
        <v>47306.585</v>
      </c>
    </row>
    <row r="20" spans="1:12" ht="18.75" customHeight="1">
      <c r="A20" s="76" t="s">
        <v>1059</v>
      </c>
      <c r="B20" s="74"/>
      <c r="C20" s="82"/>
      <c r="D20" s="75" t="s">
        <v>240</v>
      </c>
      <c r="E20" s="497">
        <f t="shared" si="2"/>
        <v>3935</v>
      </c>
      <c r="F20" s="99">
        <f>F21+F29</f>
        <v>1766</v>
      </c>
      <c r="G20" s="99">
        <f aca="true" t="shared" si="7" ref="G20:L20">G21+G29</f>
        <v>844</v>
      </c>
      <c r="H20" s="99">
        <f t="shared" si="7"/>
        <v>767</v>
      </c>
      <c r="I20" s="99">
        <f t="shared" si="7"/>
        <v>558</v>
      </c>
      <c r="J20" s="99">
        <f t="shared" si="7"/>
        <v>4143.555</v>
      </c>
      <c r="K20" s="99">
        <f t="shared" si="7"/>
        <v>4131.75</v>
      </c>
      <c r="L20" s="441">
        <f t="shared" si="7"/>
        <v>4112.075</v>
      </c>
    </row>
    <row r="21" spans="1:12" ht="18.75">
      <c r="A21" s="76" t="s">
        <v>1060</v>
      </c>
      <c r="B21" s="79"/>
      <c r="C21" s="82"/>
      <c r="D21" s="73" t="s">
        <v>1061</v>
      </c>
      <c r="E21" s="497">
        <f t="shared" si="2"/>
        <v>3935</v>
      </c>
      <c r="F21" s="99">
        <f aca="true" t="shared" si="8" ref="F21:L21">F22+F24+F27+F28</f>
        <v>1766</v>
      </c>
      <c r="G21" s="99">
        <f t="shared" si="8"/>
        <v>844</v>
      </c>
      <c r="H21" s="99">
        <f t="shared" si="8"/>
        <v>767</v>
      </c>
      <c r="I21" s="99">
        <f t="shared" si="8"/>
        <v>558</v>
      </c>
      <c r="J21" s="99">
        <f t="shared" si="8"/>
        <v>4143.555</v>
      </c>
      <c r="K21" s="99">
        <f t="shared" si="8"/>
        <v>4131.75</v>
      </c>
      <c r="L21" s="441">
        <f t="shared" si="8"/>
        <v>4112.075</v>
      </c>
    </row>
    <row r="22" spans="1:12" ht="18.75" customHeight="1">
      <c r="A22" s="83"/>
      <c r="B22" s="78" t="s">
        <v>1062</v>
      </c>
      <c r="C22" s="79"/>
      <c r="D22" s="84" t="s">
        <v>1063</v>
      </c>
      <c r="E22" s="497">
        <f t="shared" si="2"/>
        <v>3473</v>
      </c>
      <c r="F22" s="99">
        <f>F23</f>
        <v>1564</v>
      </c>
      <c r="G22" s="99">
        <f aca="true" t="shared" si="9" ref="G22:L22">G23</f>
        <v>744</v>
      </c>
      <c r="H22" s="99">
        <f t="shared" si="9"/>
        <v>687</v>
      </c>
      <c r="I22" s="99">
        <f t="shared" si="9"/>
        <v>478</v>
      </c>
      <c r="J22" s="99">
        <f t="shared" si="9"/>
        <v>3657.069</v>
      </c>
      <c r="K22" s="99">
        <f t="shared" si="9"/>
        <v>3646.65</v>
      </c>
      <c r="L22" s="441">
        <f t="shared" si="9"/>
        <v>3629.285</v>
      </c>
    </row>
    <row r="23" spans="1:12" s="89" customFormat="1" ht="18.75">
      <c r="A23" s="85"/>
      <c r="B23" s="86"/>
      <c r="C23" s="87" t="s">
        <v>249</v>
      </c>
      <c r="D23" s="88" t="s">
        <v>1064</v>
      </c>
      <c r="E23" s="497">
        <f t="shared" si="2"/>
        <v>3473</v>
      </c>
      <c r="F23" s="466">
        <f>F234</f>
        <v>1564</v>
      </c>
      <c r="G23" s="466">
        <f aca="true" t="shared" si="10" ref="G23:L23">G234</f>
        <v>744</v>
      </c>
      <c r="H23" s="466">
        <f t="shared" si="10"/>
        <v>687</v>
      </c>
      <c r="I23" s="466">
        <f t="shared" si="10"/>
        <v>478</v>
      </c>
      <c r="J23" s="466">
        <f t="shared" si="10"/>
        <v>3657.069</v>
      </c>
      <c r="K23" s="466">
        <f t="shared" si="10"/>
        <v>3646.65</v>
      </c>
      <c r="L23" s="467">
        <f t="shared" si="10"/>
        <v>3629.285</v>
      </c>
    </row>
    <row r="24" spans="1:12" ht="18.75">
      <c r="A24" s="83"/>
      <c r="B24" s="78" t="s">
        <v>1065</v>
      </c>
      <c r="C24" s="79"/>
      <c r="D24" s="73" t="s">
        <v>1066</v>
      </c>
      <c r="E24" s="497">
        <f>F24+G24+H24+I24</f>
        <v>0</v>
      </c>
      <c r="F24" s="440"/>
      <c r="G24" s="440"/>
      <c r="H24" s="440"/>
      <c r="I24" s="440"/>
      <c r="J24" s="440"/>
      <c r="K24" s="440"/>
      <c r="L24" s="507"/>
    </row>
    <row r="25" spans="1:12" ht="18.75">
      <c r="A25" s="83"/>
      <c r="B25" s="78"/>
      <c r="C25" s="79" t="s">
        <v>1067</v>
      </c>
      <c r="D25" s="73" t="s">
        <v>1068</v>
      </c>
      <c r="E25" s="440" t="s">
        <v>181</v>
      </c>
      <c r="F25" s="440" t="s">
        <v>181</v>
      </c>
      <c r="G25" s="440" t="s">
        <v>181</v>
      </c>
      <c r="H25" s="440" t="s">
        <v>181</v>
      </c>
      <c r="I25" s="440" t="s">
        <v>181</v>
      </c>
      <c r="J25" s="440" t="s">
        <v>181</v>
      </c>
      <c r="K25" s="440" t="s">
        <v>181</v>
      </c>
      <c r="L25" s="507" t="s">
        <v>181</v>
      </c>
    </row>
    <row r="26" spans="1:12" s="89" customFormat="1" ht="29.25" customHeight="1">
      <c r="A26" s="90"/>
      <c r="B26" s="86"/>
      <c r="C26" s="91" t="s">
        <v>255</v>
      </c>
      <c r="D26" s="88" t="s">
        <v>1069</v>
      </c>
      <c r="E26" s="474" t="s">
        <v>181</v>
      </c>
      <c r="F26" s="474" t="s">
        <v>181</v>
      </c>
      <c r="G26" s="474" t="s">
        <v>181</v>
      </c>
      <c r="H26" s="474" t="s">
        <v>181</v>
      </c>
      <c r="I26" s="474" t="s">
        <v>181</v>
      </c>
      <c r="J26" s="474" t="s">
        <v>181</v>
      </c>
      <c r="K26" s="474" t="s">
        <v>181</v>
      </c>
      <c r="L26" s="475" t="s">
        <v>181</v>
      </c>
    </row>
    <row r="27" spans="1:12" ht="18.75">
      <c r="A27" s="80"/>
      <c r="B27" s="78" t="s">
        <v>1070</v>
      </c>
      <c r="C27" s="79"/>
      <c r="D27" s="92" t="s">
        <v>1071</v>
      </c>
      <c r="E27" s="99">
        <f>F27+G27+H27+I27</f>
        <v>0</v>
      </c>
      <c r="F27" s="99">
        <f>F238</f>
        <v>0</v>
      </c>
      <c r="G27" s="99">
        <f aca="true" t="shared" si="11" ref="G27:L27">G238</f>
        <v>0</v>
      </c>
      <c r="H27" s="99">
        <f t="shared" si="11"/>
        <v>0</v>
      </c>
      <c r="I27" s="99">
        <f t="shared" si="11"/>
        <v>0</v>
      </c>
      <c r="J27" s="99">
        <f t="shared" si="11"/>
        <v>0</v>
      </c>
      <c r="K27" s="99">
        <f t="shared" si="11"/>
        <v>0</v>
      </c>
      <c r="L27" s="441">
        <f t="shared" si="11"/>
        <v>0</v>
      </c>
    </row>
    <row r="28" spans="1:12" ht="18.75">
      <c r="A28" s="80"/>
      <c r="B28" s="78" t="s">
        <v>257</v>
      </c>
      <c r="C28" s="79"/>
      <c r="D28" s="92" t="s">
        <v>1072</v>
      </c>
      <c r="E28" s="99">
        <f>F28+G28+H28+I28</f>
        <v>462</v>
      </c>
      <c r="F28" s="99">
        <f>F239</f>
        <v>202</v>
      </c>
      <c r="G28" s="99">
        <f aca="true" t="shared" si="12" ref="G28:L28">G239</f>
        <v>100</v>
      </c>
      <c r="H28" s="99">
        <f t="shared" si="12"/>
        <v>80</v>
      </c>
      <c r="I28" s="99">
        <f t="shared" si="12"/>
        <v>80</v>
      </c>
      <c r="J28" s="99">
        <f t="shared" si="12"/>
        <v>486.486</v>
      </c>
      <c r="K28" s="99">
        <f t="shared" si="12"/>
        <v>485.1</v>
      </c>
      <c r="L28" s="572">
        <f t="shared" si="12"/>
        <v>482.79</v>
      </c>
    </row>
    <row r="29" spans="1:12" ht="18.75">
      <c r="A29" s="80" t="s">
        <v>1073</v>
      </c>
      <c r="B29" s="78"/>
      <c r="C29" s="79"/>
      <c r="D29" s="75" t="s">
        <v>1074</v>
      </c>
      <c r="E29" s="99">
        <f aca="true" t="shared" si="13" ref="E29:E42">F29+G29+H29+I29</f>
        <v>0</v>
      </c>
      <c r="F29" s="99">
        <f aca="true" t="shared" si="14" ref="F29:L29">F30</f>
        <v>0</v>
      </c>
      <c r="G29" s="99">
        <f t="shared" si="14"/>
        <v>0</v>
      </c>
      <c r="H29" s="99">
        <f t="shared" si="14"/>
        <v>0</v>
      </c>
      <c r="I29" s="99">
        <f t="shared" si="14"/>
        <v>0</v>
      </c>
      <c r="J29" s="99">
        <f t="shared" si="14"/>
        <v>0</v>
      </c>
      <c r="K29" s="99">
        <f t="shared" si="14"/>
        <v>0</v>
      </c>
      <c r="L29" s="572">
        <f t="shared" si="14"/>
        <v>0</v>
      </c>
    </row>
    <row r="30" spans="1:12" ht="18.75">
      <c r="A30" s="80"/>
      <c r="B30" s="78" t="s">
        <v>261</v>
      </c>
      <c r="C30" s="79"/>
      <c r="D30" s="73" t="s">
        <v>1075</v>
      </c>
      <c r="E30" s="99">
        <f t="shared" si="13"/>
        <v>0</v>
      </c>
      <c r="F30" s="99">
        <f>F241</f>
        <v>0</v>
      </c>
      <c r="G30" s="99">
        <f aca="true" t="shared" si="15" ref="G30:L30">G241</f>
        <v>0</v>
      </c>
      <c r="H30" s="99">
        <f t="shared" si="15"/>
        <v>0</v>
      </c>
      <c r="I30" s="99">
        <f t="shared" si="15"/>
        <v>0</v>
      </c>
      <c r="J30" s="99">
        <f t="shared" si="15"/>
        <v>0</v>
      </c>
      <c r="K30" s="99">
        <f t="shared" si="15"/>
        <v>0</v>
      </c>
      <c r="L30" s="572">
        <f t="shared" si="15"/>
        <v>0</v>
      </c>
    </row>
    <row r="31" spans="1:12" ht="28.5" customHeight="1">
      <c r="A31" s="719" t="s">
        <v>1076</v>
      </c>
      <c r="B31" s="720"/>
      <c r="C31" s="720"/>
      <c r="D31" s="93" t="s">
        <v>264</v>
      </c>
      <c r="E31" s="99">
        <f t="shared" si="13"/>
        <v>41297</v>
      </c>
      <c r="F31" s="99">
        <f>F32+F47+F49+F51+F54</f>
        <v>13963</v>
      </c>
      <c r="G31" s="99">
        <f aca="true" t="shared" si="16" ref="G31:L31">G32+G47+G49+G51+G54</f>
        <v>11187</v>
      </c>
      <c r="H31" s="99">
        <f t="shared" si="16"/>
        <v>8294</v>
      </c>
      <c r="I31" s="99">
        <f t="shared" si="16"/>
        <v>7853</v>
      </c>
      <c r="J31" s="99">
        <f t="shared" si="16"/>
        <v>43524.734000000004</v>
      </c>
      <c r="K31" s="99">
        <f t="shared" si="16"/>
        <v>43400.9</v>
      </c>
      <c r="L31" s="572">
        <f t="shared" si="16"/>
        <v>43194.51</v>
      </c>
    </row>
    <row r="32" spans="1:12" ht="56.25" customHeight="1">
      <c r="A32" s="840" t="s">
        <v>1700</v>
      </c>
      <c r="B32" s="841"/>
      <c r="C32" s="841"/>
      <c r="D32" s="94" t="s">
        <v>1077</v>
      </c>
      <c r="E32" s="99">
        <f t="shared" si="13"/>
        <v>33601</v>
      </c>
      <c r="F32" s="99">
        <f aca="true" t="shared" si="17" ref="F32:L32">F33+F34+F35+F36+F37+F38+F39+F40+F41+F42+F43+F44+F45+F46</f>
        <v>10959</v>
      </c>
      <c r="G32" s="99">
        <f t="shared" si="17"/>
        <v>9112</v>
      </c>
      <c r="H32" s="99">
        <f t="shared" si="17"/>
        <v>6639</v>
      </c>
      <c r="I32" s="99">
        <f t="shared" si="17"/>
        <v>6891</v>
      </c>
      <c r="J32" s="99">
        <f t="shared" si="17"/>
        <v>35420.846000000005</v>
      </c>
      <c r="K32" s="99">
        <f t="shared" si="17"/>
        <v>35320.1</v>
      </c>
      <c r="L32" s="572">
        <f t="shared" si="17"/>
        <v>35152.19</v>
      </c>
    </row>
    <row r="33" spans="1:12" ht="18.75">
      <c r="A33" s="83"/>
      <c r="B33" s="78" t="s">
        <v>1078</v>
      </c>
      <c r="C33" s="79"/>
      <c r="D33" s="73" t="s">
        <v>1079</v>
      </c>
      <c r="E33" s="99">
        <f t="shared" si="13"/>
        <v>822</v>
      </c>
      <c r="F33" s="99">
        <f>F244</f>
        <v>281</v>
      </c>
      <c r="G33" s="99">
        <f aca="true" t="shared" si="18" ref="G33:L33">G244</f>
        <v>265</v>
      </c>
      <c r="H33" s="99">
        <f t="shared" si="18"/>
        <v>158</v>
      </c>
      <c r="I33" s="99">
        <f t="shared" si="18"/>
        <v>118</v>
      </c>
      <c r="J33" s="99">
        <f t="shared" si="18"/>
        <v>865.566</v>
      </c>
      <c r="K33" s="99">
        <f t="shared" si="18"/>
        <v>863.1</v>
      </c>
      <c r="L33" s="572">
        <f t="shared" si="18"/>
        <v>858.99</v>
      </c>
    </row>
    <row r="34" spans="1:12" ht="18" customHeight="1">
      <c r="A34" s="83"/>
      <c r="B34" s="78" t="s">
        <v>1080</v>
      </c>
      <c r="C34" s="79"/>
      <c r="D34" s="73" t="s">
        <v>1081</v>
      </c>
      <c r="E34" s="99">
        <f t="shared" si="13"/>
        <v>2455</v>
      </c>
      <c r="F34" s="99">
        <f aca="true" t="shared" si="19" ref="F34:L34">F245</f>
        <v>592</v>
      </c>
      <c r="G34" s="99">
        <f t="shared" si="19"/>
        <v>590</v>
      </c>
      <c r="H34" s="99">
        <f t="shared" si="19"/>
        <v>649</v>
      </c>
      <c r="I34" s="99">
        <f t="shared" si="19"/>
        <v>624</v>
      </c>
      <c r="J34" s="99">
        <f t="shared" si="19"/>
        <v>2585.115</v>
      </c>
      <c r="K34" s="99">
        <f t="shared" si="19"/>
        <v>2577.75</v>
      </c>
      <c r="L34" s="572">
        <f t="shared" si="19"/>
        <v>2565.475</v>
      </c>
    </row>
    <row r="35" spans="1:12" ht="18" customHeight="1">
      <c r="A35" s="83"/>
      <c r="B35" s="743" t="s">
        <v>1082</v>
      </c>
      <c r="C35" s="743"/>
      <c r="D35" s="73" t="s">
        <v>1083</v>
      </c>
      <c r="E35" s="99">
        <f t="shared" si="13"/>
        <v>0</v>
      </c>
      <c r="F35" s="99">
        <f aca="true" t="shared" si="20" ref="F35:L35">F246</f>
        <v>0</v>
      </c>
      <c r="G35" s="99">
        <f t="shared" si="20"/>
        <v>0</v>
      </c>
      <c r="H35" s="99">
        <f t="shared" si="20"/>
        <v>0</v>
      </c>
      <c r="I35" s="99">
        <f t="shared" si="20"/>
        <v>0</v>
      </c>
      <c r="J35" s="99">
        <f t="shared" si="20"/>
        <v>0</v>
      </c>
      <c r="K35" s="99">
        <f t="shared" si="20"/>
        <v>0</v>
      </c>
      <c r="L35" s="572">
        <f t="shared" si="20"/>
        <v>0</v>
      </c>
    </row>
    <row r="36" spans="1:12" ht="18" customHeight="1">
      <c r="A36" s="83"/>
      <c r="B36" s="78" t="s">
        <v>1084</v>
      </c>
      <c r="C36" s="79"/>
      <c r="D36" s="73" t="s">
        <v>1085</v>
      </c>
      <c r="E36" s="99">
        <f t="shared" si="13"/>
        <v>0</v>
      </c>
      <c r="F36" s="99">
        <f aca="true" t="shared" si="21" ref="F36:L36">F247</f>
        <v>0</v>
      </c>
      <c r="G36" s="99">
        <f t="shared" si="21"/>
        <v>0</v>
      </c>
      <c r="H36" s="99">
        <f t="shared" si="21"/>
        <v>0</v>
      </c>
      <c r="I36" s="99">
        <f t="shared" si="21"/>
        <v>0</v>
      </c>
      <c r="J36" s="99">
        <f t="shared" si="21"/>
        <v>0</v>
      </c>
      <c r="K36" s="99">
        <f t="shared" si="21"/>
        <v>0</v>
      </c>
      <c r="L36" s="441">
        <f t="shared" si="21"/>
        <v>0</v>
      </c>
    </row>
    <row r="37" spans="1:12" ht="18" customHeight="1">
      <c r="A37" s="95"/>
      <c r="B37" s="78" t="s">
        <v>1086</v>
      </c>
      <c r="C37" s="79"/>
      <c r="D37" s="73" t="s">
        <v>1087</v>
      </c>
      <c r="E37" s="99">
        <f t="shared" si="13"/>
        <v>20081</v>
      </c>
      <c r="F37" s="99">
        <f aca="true" t="shared" si="22" ref="F37:L37">F248</f>
        <v>6853</v>
      </c>
      <c r="G37" s="99">
        <f t="shared" si="22"/>
        <v>5422</v>
      </c>
      <c r="H37" s="99">
        <f t="shared" si="22"/>
        <v>3551</v>
      </c>
      <c r="I37" s="99">
        <f t="shared" si="22"/>
        <v>4255</v>
      </c>
      <c r="J37" s="99">
        <f t="shared" si="22"/>
        <v>21145.293</v>
      </c>
      <c r="K37" s="99">
        <f t="shared" si="22"/>
        <v>21085.05</v>
      </c>
      <c r="L37" s="441">
        <f t="shared" si="22"/>
        <v>20984.645</v>
      </c>
    </row>
    <row r="38" spans="1:12" ht="26.25" customHeight="1">
      <c r="A38" s="96"/>
      <c r="B38" s="722" t="s">
        <v>1088</v>
      </c>
      <c r="C38" s="722"/>
      <c r="D38" s="73" t="s">
        <v>1089</v>
      </c>
      <c r="E38" s="99">
        <f t="shared" si="13"/>
        <v>0</v>
      </c>
      <c r="F38" s="99">
        <f aca="true" t="shared" si="23" ref="F38:L38">F249</f>
        <v>0</v>
      </c>
      <c r="G38" s="99">
        <f t="shared" si="23"/>
        <v>0</v>
      </c>
      <c r="H38" s="99">
        <f t="shared" si="23"/>
        <v>0</v>
      </c>
      <c r="I38" s="99">
        <f t="shared" si="23"/>
        <v>0</v>
      </c>
      <c r="J38" s="99">
        <f t="shared" si="23"/>
        <v>0</v>
      </c>
      <c r="K38" s="99">
        <f t="shared" si="23"/>
        <v>0</v>
      </c>
      <c r="L38" s="441">
        <f t="shared" si="23"/>
        <v>0</v>
      </c>
    </row>
    <row r="39" spans="1:12" ht="37.5" customHeight="1">
      <c r="A39" s="96"/>
      <c r="B39" s="842" t="s">
        <v>1090</v>
      </c>
      <c r="C39" s="842"/>
      <c r="D39" s="73" t="s">
        <v>1091</v>
      </c>
      <c r="E39" s="99">
        <f t="shared" si="13"/>
        <v>19</v>
      </c>
      <c r="F39" s="99">
        <f aca="true" t="shared" si="24" ref="F39:L39">F250</f>
        <v>4</v>
      </c>
      <c r="G39" s="99">
        <f t="shared" si="24"/>
        <v>5</v>
      </c>
      <c r="H39" s="99">
        <f t="shared" si="24"/>
        <v>5</v>
      </c>
      <c r="I39" s="99">
        <f t="shared" si="24"/>
        <v>5</v>
      </c>
      <c r="J39" s="99">
        <f t="shared" si="24"/>
        <v>59</v>
      </c>
      <c r="K39" s="99">
        <f t="shared" si="24"/>
        <v>59</v>
      </c>
      <c r="L39" s="441">
        <f t="shared" si="24"/>
        <v>59</v>
      </c>
    </row>
    <row r="40" spans="1:12" ht="29.25" customHeight="1">
      <c r="A40" s="96"/>
      <c r="B40" s="722" t="s">
        <v>1092</v>
      </c>
      <c r="C40" s="722"/>
      <c r="D40" s="73" t="s">
        <v>1093</v>
      </c>
      <c r="E40" s="99">
        <f t="shared" si="13"/>
        <v>0</v>
      </c>
      <c r="F40" s="99">
        <f aca="true" t="shared" si="25" ref="F40:L40">F251</f>
        <v>0</v>
      </c>
      <c r="G40" s="99">
        <f t="shared" si="25"/>
        <v>0</v>
      </c>
      <c r="H40" s="99">
        <f t="shared" si="25"/>
        <v>0</v>
      </c>
      <c r="I40" s="99">
        <f t="shared" si="25"/>
        <v>0</v>
      </c>
      <c r="J40" s="99">
        <f t="shared" si="25"/>
        <v>0</v>
      </c>
      <c r="K40" s="99">
        <f t="shared" si="25"/>
        <v>0</v>
      </c>
      <c r="L40" s="441">
        <f t="shared" si="25"/>
        <v>0</v>
      </c>
    </row>
    <row r="41" spans="1:12" ht="18" customHeight="1">
      <c r="A41" s="96"/>
      <c r="B41" s="843" t="s">
        <v>1094</v>
      </c>
      <c r="C41" s="843"/>
      <c r="D41" s="73" t="s">
        <v>1095</v>
      </c>
      <c r="E41" s="99">
        <f t="shared" si="13"/>
        <v>0</v>
      </c>
      <c r="F41" s="99">
        <f aca="true" t="shared" si="26" ref="F41:L41">F252</f>
        <v>0</v>
      </c>
      <c r="G41" s="99">
        <f t="shared" si="26"/>
        <v>0</v>
      </c>
      <c r="H41" s="99">
        <f t="shared" si="26"/>
        <v>0</v>
      </c>
      <c r="I41" s="99">
        <f t="shared" si="26"/>
        <v>0</v>
      </c>
      <c r="J41" s="99">
        <f t="shared" si="26"/>
        <v>0</v>
      </c>
      <c r="K41" s="99">
        <f t="shared" si="26"/>
        <v>0</v>
      </c>
      <c r="L41" s="441">
        <f t="shared" si="26"/>
        <v>0</v>
      </c>
    </row>
    <row r="42" spans="1:12" ht="24.75" customHeight="1">
      <c r="A42" s="96"/>
      <c r="B42" s="722" t="s">
        <v>1096</v>
      </c>
      <c r="C42" s="722"/>
      <c r="D42" s="73" t="s">
        <v>1097</v>
      </c>
      <c r="E42" s="99">
        <f t="shared" si="13"/>
        <v>0</v>
      </c>
      <c r="F42" s="99">
        <f aca="true" t="shared" si="27" ref="F42:L42">F253</f>
        <v>0</v>
      </c>
      <c r="G42" s="99">
        <f t="shared" si="27"/>
        <v>0</v>
      </c>
      <c r="H42" s="99">
        <f t="shared" si="27"/>
        <v>0</v>
      </c>
      <c r="I42" s="99">
        <f t="shared" si="27"/>
        <v>0</v>
      </c>
      <c r="J42" s="99">
        <f t="shared" si="27"/>
        <v>0</v>
      </c>
      <c r="K42" s="99">
        <f t="shared" si="27"/>
        <v>0</v>
      </c>
      <c r="L42" s="441">
        <f t="shared" si="27"/>
        <v>0</v>
      </c>
    </row>
    <row r="43" spans="1:12" ht="45" customHeight="1">
      <c r="A43" s="96"/>
      <c r="B43" s="842" t="s">
        <v>1098</v>
      </c>
      <c r="C43" s="842"/>
      <c r="D43" s="73" t="s">
        <v>1099</v>
      </c>
      <c r="E43" s="99">
        <f aca="true" t="shared" si="28" ref="E43:E55">F43+G43+H43+I43</f>
        <v>0</v>
      </c>
      <c r="F43" s="99">
        <f aca="true" t="shared" si="29" ref="F43:L43">F254</f>
        <v>0</v>
      </c>
      <c r="G43" s="99">
        <f t="shared" si="29"/>
        <v>0</v>
      </c>
      <c r="H43" s="99">
        <f t="shared" si="29"/>
        <v>0</v>
      </c>
      <c r="I43" s="99">
        <f t="shared" si="29"/>
        <v>0</v>
      </c>
      <c r="J43" s="99">
        <f t="shared" si="29"/>
        <v>0</v>
      </c>
      <c r="K43" s="99">
        <f t="shared" si="29"/>
        <v>0</v>
      </c>
      <c r="L43" s="441">
        <f t="shared" si="29"/>
        <v>0</v>
      </c>
    </row>
    <row r="44" spans="1:12" ht="42.75" customHeight="1">
      <c r="A44" s="96"/>
      <c r="B44" s="842" t="s">
        <v>1100</v>
      </c>
      <c r="C44" s="842"/>
      <c r="D44" s="73" t="s">
        <v>1101</v>
      </c>
      <c r="E44" s="99">
        <f t="shared" si="28"/>
        <v>0</v>
      </c>
      <c r="F44" s="99">
        <f aca="true" t="shared" si="30" ref="F44:L44">F255</f>
        <v>0</v>
      </c>
      <c r="G44" s="99">
        <f t="shared" si="30"/>
        <v>0</v>
      </c>
      <c r="H44" s="99">
        <f t="shared" si="30"/>
        <v>0</v>
      </c>
      <c r="I44" s="99">
        <f t="shared" si="30"/>
        <v>0</v>
      </c>
      <c r="J44" s="99">
        <f t="shared" si="30"/>
        <v>0</v>
      </c>
      <c r="K44" s="99">
        <f t="shared" si="30"/>
        <v>0</v>
      </c>
      <c r="L44" s="441">
        <f t="shared" si="30"/>
        <v>0</v>
      </c>
    </row>
    <row r="45" spans="1:12" ht="18" customHeight="1">
      <c r="A45" s="96"/>
      <c r="B45" s="78" t="s">
        <v>1102</v>
      </c>
      <c r="C45" s="79"/>
      <c r="D45" s="73" t="s">
        <v>1103</v>
      </c>
      <c r="E45" s="99">
        <f t="shared" si="28"/>
        <v>0</v>
      </c>
      <c r="F45" s="99">
        <f aca="true" t="shared" si="31" ref="F45:L45">F256</f>
        <v>0</v>
      </c>
      <c r="G45" s="99">
        <f t="shared" si="31"/>
        <v>0</v>
      </c>
      <c r="H45" s="99">
        <f t="shared" si="31"/>
        <v>0</v>
      </c>
      <c r="I45" s="99">
        <f t="shared" si="31"/>
        <v>0</v>
      </c>
      <c r="J45" s="99">
        <f t="shared" si="31"/>
        <v>0</v>
      </c>
      <c r="K45" s="99">
        <f t="shared" si="31"/>
        <v>0</v>
      </c>
      <c r="L45" s="441">
        <f t="shared" si="31"/>
        <v>0</v>
      </c>
    </row>
    <row r="46" spans="1:12" ht="18" customHeight="1">
      <c r="A46" s="95"/>
      <c r="B46" s="78" t="s">
        <v>285</v>
      </c>
      <c r="C46" s="79"/>
      <c r="D46" s="94" t="s">
        <v>1104</v>
      </c>
      <c r="E46" s="99">
        <f t="shared" si="28"/>
        <v>10224</v>
      </c>
      <c r="F46" s="99">
        <f aca="true" t="shared" si="32" ref="F46:L46">F257</f>
        <v>3229</v>
      </c>
      <c r="G46" s="99">
        <f t="shared" si="32"/>
        <v>2830</v>
      </c>
      <c r="H46" s="99">
        <f t="shared" si="32"/>
        <v>2276</v>
      </c>
      <c r="I46" s="99">
        <f t="shared" si="32"/>
        <v>1889</v>
      </c>
      <c r="J46" s="99">
        <f t="shared" si="32"/>
        <v>10765.872</v>
      </c>
      <c r="K46" s="99">
        <f t="shared" si="32"/>
        <v>10735.2</v>
      </c>
      <c r="L46" s="441">
        <f t="shared" si="32"/>
        <v>10684.08</v>
      </c>
    </row>
    <row r="47" spans="1:12" ht="18.75">
      <c r="A47" s="83" t="s">
        <v>1105</v>
      </c>
      <c r="B47" s="79"/>
      <c r="C47" s="98"/>
      <c r="D47" s="73" t="s">
        <v>1106</v>
      </c>
      <c r="E47" s="99">
        <f t="shared" si="28"/>
        <v>0</v>
      </c>
      <c r="F47" s="99">
        <f>F48</f>
        <v>0</v>
      </c>
      <c r="G47" s="99">
        <f aca="true" t="shared" si="33" ref="G47:L47">G48</f>
        <v>0</v>
      </c>
      <c r="H47" s="99">
        <f t="shared" si="33"/>
        <v>0</v>
      </c>
      <c r="I47" s="99">
        <f t="shared" si="33"/>
        <v>0</v>
      </c>
      <c r="J47" s="99">
        <f t="shared" si="33"/>
        <v>0</v>
      </c>
      <c r="K47" s="99">
        <f t="shared" si="33"/>
        <v>0</v>
      </c>
      <c r="L47" s="441">
        <f t="shared" si="33"/>
        <v>0</v>
      </c>
    </row>
    <row r="48" spans="1:12" ht="18.75">
      <c r="A48" s="95"/>
      <c r="B48" s="74" t="s">
        <v>291</v>
      </c>
      <c r="C48" s="79"/>
      <c r="D48" s="73" t="s">
        <v>1107</v>
      </c>
      <c r="E48" s="99">
        <f t="shared" si="28"/>
        <v>0</v>
      </c>
      <c r="F48" s="99">
        <f>F259</f>
        <v>0</v>
      </c>
      <c r="G48" s="99">
        <f aca="true" t="shared" si="34" ref="G48:L48">G259</f>
        <v>0</v>
      </c>
      <c r="H48" s="99">
        <f t="shared" si="34"/>
        <v>0</v>
      </c>
      <c r="I48" s="99">
        <f t="shared" si="34"/>
        <v>0</v>
      </c>
      <c r="J48" s="99">
        <f t="shared" si="34"/>
        <v>0</v>
      </c>
      <c r="K48" s="99">
        <f t="shared" si="34"/>
        <v>0</v>
      </c>
      <c r="L48" s="441">
        <f t="shared" si="34"/>
        <v>0</v>
      </c>
    </row>
    <row r="49" spans="1:12" ht="18.75">
      <c r="A49" s="83" t="s">
        <v>1108</v>
      </c>
      <c r="B49" s="79"/>
      <c r="C49" s="74"/>
      <c r="D49" s="73" t="s">
        <v>1109</v>
      </c>
      <c r="E49" s="99">
        <f t="shared" si="28"/>
        <v>0</v>
      </c>
      <c r="F49" s="99">
        <f>F50</f>
        <v>0</v>
      </c>
      <c r="G49" s="99">
        <f aca="true" t="shared" si="35" ref="G49:L49">G50</f>
        <v>0</v>
      </c>
      <c r="H49" s="99">
        <f t="shared" si="35"/>
        <v>0</v>
      </c>
      <c r="I49" s="99">
        <f t="shared" si="35"/>
        <v>0</v>
      </c>
      <c r="J49" s="99">
        <f t="shared" si="35"/>
        <v>0</v>
      </c>
      <c r="K49" s="99">
        <f t="shared" si="35"/>
        <v>0</v>
      </c>
      <c r="L49" s="441">
        <f t="shared" si="35"/>
        <v>0</v>
      </c>
    </row>
    <row r="50" spans="1:12" ht="18" customHeight="1">
      <c r="A50" s="83"/>
      <c r="B50" s="74" t="s">
        <v>305</v>
      </c>
      <c r="C50" s="79"/>
      <c r="D50" s="73" t="s">
        <v>1110</v>
      </c>
      <c r="E50" s="99">
        <f t="shared" si="28"/>
        <v>0</v>
      </c>
      <c r="F50" s="99">
        <f>F261</f>
        <v>0</v>
      </c>
      <c r="G50" s="99">
        <f aca="true" t="shared" si="36" ref="G50:L50">G261</f>
        <v>0</v>
      </c>
      <c r="H50" s="99">
        <f t="shared" si="36"/>
        <v>0</v>
      </c>
      <c r="I50" s="99">
        <f t="shared" si="36"/>
        <v>0</v>
      </c>
      <c r="J50" s="99">
        <f t="shared" si="36"/>
        <v>0</v>
      </c>
      <c r="K50" s="99">
        <f t="shared" si="36"/>
        <v>0</v>
      </c>
      <c r="L50" s="441">
        <f t="shared" si="36"/>
        <v>0</v>
      </c>
    </row>
    <row r="51" spans="1:12" ht="18.75">
      <c r="A51" s="83" t="s">
        <v>1111</v>
      </c>
      <c r="B51" s="79"/>
      <c r="C51" s="74"/>
      <c r="D51" s="73" t="s">
        <v>1112</v>
      </c>
      <c r="E51" s="99">
        <f t="shared" si="28"/>
        <v>7190</v>
      </c>
      <c r="F51" s="99">
        <f aca="true" t="shared" si="37" ref="F51:L51">F52+F53</f>
        <v>2600</v>
      </c>
      <c r="G51" s="99">
        <f t="shared" si="37"/>
        <v>2029</v>
      </c>
      <c r="H51" s="99">
        <f t="shared" si="37"/>
        <v>1628</v>
      </c>
      <c r="I51" s="99">
        <f t="shared" si="37"/>
        <v>933</v>
      </c>
      <c r="J51" s="99">
        <f t="shared" si="37"/>
        <v>7571.07</v>
      </c>
      <c r="K51" s="99">
        <f t="shared" si="37"/>
        <v>7549.5</v>
      </c>
      <c r="L51" s="441">
        <f t="shared" si="37"/>
        <v>7513.55</v>
      </c>
    </row>
    <row r="52" spans="1:12" ht="18.75">
      <c r="A52" s="83"/>
      <c r="B52" s="79" t="s">
        <v>1113</v>
      </c>
      <c r="C52" s="74"/>
      <c r="D52" s="73" t="s">
        <v>1114</v>
      </c>
      <c r="E52" s="99">
        <f t="shared" si="28"/>
        <v>0</v>
      </c>
      <c r="F52" s="99">
        <f>F263</f>
        <v>0</v>
      </c>
      <c r="G52" s="99">
        <f aca="true" t="shared" si="38" ref="G52:L53">G263</f>
        <v>0</v>
      </c>
      <c r="H52" s="99">
        <f t="shared" si="38"/>
        <v>0</v>
      </c>
      <c r="I52" s="99">
        <f t="shared" si="38"/>
        <v>0</v>
      </c>
      <c r="J52" s="99">
        <f t="shared" si="38"/>
        <v>0</v>
      </c>
      <c r="K52" s="99">
        <f t="shared" si="38"/>
        <v>0</v>
      </c>
      <c r="L52" s="441">
        <f t="shared" si="38"/>
        <v>0</v>
      </c>
    </row>
    <row r="53" spans="1:12" ht="16.5" customHeight="1">
      <c r="A53" s="83"/>
      <c r="B53" s="78" t="s">
        <v>331</v>
      </c>
      <c r="C53" s="79"/>
      <c r="D53" s="73" t="s">
        <v>1115</v>
      </c>
      <c r="E53" s="99">
        <f t="shared" si="28"/>
        <v>7190</v>
      </c>
      <c r="F53" s="99">
        <f>F264</f>
        <v>2600</v>
      </c>
      <c r="G53" s="99">
        <f t="shared" si="38"/>
        <v>2029</v>
      </c>
      <c r="H53" s="99">
        <f t="shared" si="38"/>
        <v>1628</v>
      </c>
      <c r="I53" s="99">
        <f t="shared" si="38"/>
        <v>933</v>
      </c>
      <c r="J53" s="99">
        <f t="shared" si="38"/>
        <v>7571.07</v>
      </c>
      <c r="K53" s="99">
        <f t="shared" si="38"/>
        <v>7549.5</v>
      </c>
      <c r="L53" s="441">
        <f t="shared" si="38"/>
        <v>7513.55</v>
      </c>
    </row>
    <row r="54" spans="1:12" ht="18.75">
      <c r="A54" s="840" t="s">
        <v>1116</v>
      </c>
      <c r="B54" s="841"/>
      <c r="C54" s="841"/>
      <c r="D54" s="73" t="s">
        <v>1117</v>
      </c>
      <c r="E54" s="99">
        <f t="shared" si="28"/>
        <v>506</v>
      </c>
      <c r="F54" s="99">
        <f>F55+F56+F57+F58</f>
        <v>404</v>
      </c>
      <c r="G54" s="99">
        <f aca="true" t="shared" si="39" ref="G54:L54">G55+G56+G57+G58</f>
        <v>46</v>
      </c>
      <c r="H54" s="99">
        <f t="shared" si="39"/>
        <v>27</v>
      </c>
      <c r="I54" s="99">
        <f t="shared" si="39"/>
        <v>29</v>
      </c>
      <c r="J54" s="99">
        <f t="shared" si="39"/>
        <v>532.818</v>
      </c>
      <c r="K54" s="99">
        <f t="shared" si="39"/>
        <v>531.3</v>
      </c>
      <c r="L54" s="572">
        <f t="shared" si="39"/>
        <v>528.77</v>
      </c>
    </row>
    <row r="55" spans="1:12" ht="18.75" customHeight="1">
      <c r="A55" s="76"/>
      <c r="B55" s="78" t="s">
        <v>1118</v>
      </c>
      <c r="C55" s="79"/>
      <c r="D55" s="73" t="s">
        <v>1119</v>
      </c>
      <c r="E55" s="99">
        <f t="shared" si="28"/>
        <v>506</v>
      </c>
      <c r="F55" s="510">
        <f>F266</f>
        <v>404</v>
      </c>
      <c r="G55" s="510">
        <f aca="true" t="shared" si="40" ref="G55:L55">G266</f>
        <v>46</v>
      </c>
      <c r="H55" s="510">
        <f t="shared" si="40"/>
        <v>27</v>
      </c>
      <c r="I55" s="510">
        <f t="shared" si="40"/>
        <v>29</v>
      </c>
      <c r="J55" s="510">
        <f t="shared" si="40"/>
        <v>532.818</v>
      </c>
      <c r="K55" s="510">
        <f t="shared" si="40"/>
        <v>531.3</v>
      </c>
      <c r="L55" s="573">
        <f t="shared" si="40"/>
        <v>528.77</v>
      </c>
    </row>
    <row r="56" spans="1:12" ht="36.75" customHeight="1">
      <c r="A56" s="76"/>
      <c r="B56" s="842" t="s">
        <v>1120</v>
      </c>
      <c r="C56" s="842"/>
      <c r="D56" s="73" t="s">
        <v>1121</v>
      </c>
      <c r="E56" s="99">
        <f aca="true" t="shared" si="41" ref="E56:E64">F56+G56+H56+I56</f>
        <v>-50</v>
      </c>
      <c r="F56" s="99">
        <f>F267</f>
        <v>-50</v>
      </c>
      <c r="G56" s="99">
        <f aca="true" t="shared" si="42" ref="G56:L56">G267</f>
        <v>0</v>
      </c>
      <c r="H56" s="99">
        <f t="shared" si="42"/>
        <v>0</v>
      </c>
      <c r="I56" s="99">
        <f t="shared" si="42"/>
        <v>0</v>
      </c>
      <c r="J56" s="99">
        <f t="shared" si="42"/>
        <v>0</v>
      </c>
      <c r="K56" s="99">
        <f t="shared" si="42"/>
        <v>0</v>
      </c>
      <c r="L56" s="572">
        <f t="shared" si="42"/>
        <v>0</v>
      </c>
    </row>
    <row r="57" spans="1:12" ht="18.75">
      <c r="A57" s="76"/>
      <c r="B57" s="78" t="s">
        <v>1122</v>
      </c>
      <c r="C57" s="79"/>
      <c r="D57" s="73" t="s">
        <v>1123</v>
      </c>
      <c r="E57" s="99">
        <f t="shared" si="41"/>
        <v>50</v>
      </c>
      <c r="F57" s="99">
        <f>F294</f>
        <v>50</v>
      </c>
      <c r="G57" s="99">
        <f aca="true" t="shared" si="43" ref="G57:L57">G294</f>
        <v>0</v>
      </c>
      <c r="H57" s="99">
        <f t="shared" si="43"/>
        <v>0</v>
      </c>
      <c r="I57" s="99">
        <f t="shared" si="43"/>
        <v>0</v>
      </c>
      <c r="J57" s="99">
        <f t="shared" si="43"/>
        <v>0</v>
      </c>
      <c r="K57" s="99">
        <f t="shared" si="43"/>
        <v>0</v>
      </c>
      <c r="L57" s="441">
        <f t="shared" si="43"/>
        <v>0</v>
      </c>
    </row>
    <row r="58" spans="1:12" ht="18.75">
      <c r="A58" s="76"/>
      <c r="B58" s="78" t="s">
        <v>343</v>
      </c>
      <c r="C58" s="79"/>
      <c r="D58" s="73" t="s">
        <v>1124</v>
      </c>
      <c r="E58" s="99">
        <f t="shared" si="41"/>
        <v>0</v>
      </c>
      <c r="F58" s="99">
        <f>F268</f>
        <v>0</v>
      </c>
      <c r="G58" s="99">
        <f aca="true" t="shared" si="44" ref="G58:L58">G268</f>
        <v>0</v>
      </c>
      <c r="H58" s="99">
        <f t="shared" si="44"/>
        <v>0</v>
      </c>
      <c r="I58" s="99">
        <f t="shared" si="44"/>
        <v>0</v>
      </c>
      <c r="J58" s="99">
        <f t="shared" si="44"/>
        <v>0</v>
      </c>
      <c r="K58" s="99">
        <f t="shared" si="44"/>
        <v>0</v>
      </c>
      <c r="L58" s="441">
        <f t="shared" si="44"/>
        <v>0</v>
      </c>
    </row>
    <row r="59" spans="1:12" ht="18.75">
      <c r="A59" s="83" t="s">
        <v>1125</v>
      </c>
      <c r="B59" s="99"/>
      <c r="C59" s="100"/>
      <c r="D59" s="75" t="s">
        <v>346</v>
      </c>
      <c r="E59" s="99">
        <f t="shared" si="41"/>
        <v>5</v>
      </c>
      <c r="F59" s="99">
        <f>F60</f>
        <v>5</v>
      </c>
      <c r="G59" s="99">
        <f aca="true" t="shared" si="45" ref="G59:L59">G60</f>
        <v>0</v>
      </c>
      <c r="H59" s="99">
        <f t="shared" si="45"/>
        <v>0</v>
      </c>
      <c r="I59" s="99">
        <f t="shared" si="45"/>
        <v>0</v>
      </c>
      <c r="J59" s="99">
        <f t="shared" si="45"/>
        <v>0</v>
      </c>
      <c r="K59" s="99">
        <f t="shared" si="45"/>
        <v>0</v>
      </c>
      <c r="L59" s="441">
        <f t="shared" si="45"/>
        <v>0</v>
      </c>
    </row>
    <row r="60" spans="1:12" ht="18" customHeight="1">
      <c r="A60" s="83" t="s">
        <v>1126</v>
      </c>
      <c r="B60" s="79"/>
      <c r="C60" s="74"/>
      <c r="D60" s="73" t="s">
        <v>1127</v>
      </c>
      <c r="E60" s="99">
        <f t="shared" si="41"/>
        <v>5</v>
      </c>
      <c r="F60" s="99">
        <f aca="true" t="shared" si="46" ref="F60:L60">F61+F62</f>
        <v>5</v>
      </c>
      <c r="G60" s="99">
        <f t="shared" si="46"/>
        <v>0</v>
      </c>
      <c r="H60" s="99">
        <f t="shared" si="46"/>
        <v>0</v>
      </c>
      <c r="I60" s="99">
        <f t="shared" si="46"/>
        <v>0</v>
      </c>
      <c r="J60" s="99">
        <f t="shared" si="46"/>
        <v>0</v>
      </c>
      <c r="K60" s="99">
        <f t="shared" si="46"/>
        <v>0</v>
      </c>
      <c r="L60" s="441">
        <f t="shared" si="46"/>
        <v>0</v>
      </c>
    </row>
    <row r="61" spans="1:12" ht="18" customHeight="1">
      <c r="A61" s="83"/>
      <c r="B61" s="74" t="s">
        <v>349</v>
      </c>
      <c r="C61" s="79"/>
      <c r="D61" s="73" t="s">
        <v>1128</v>
      </c>
      <c r="E61" s="99">
        <f t="shared" si="41"/>
        <v>5</v>
      </c>
      <c r="F61" s="99">
        <f>F297</f>
        <v>5</v>
      </c>
      <c r="G61" s="99">
        <f aca="true" t="shared" si="47" ref="G61:L61">G297</f>
        <v>0</v>
      </c>
      <c r="H61" s="99">
        <f t="shared" si="47"/>
        <v>0</v>
      </c>
      <c r="I61" s="99">
        <f t="shared" si="47"/>
        <v>0</v>
      </c>
      <c r="J61" s="99">
        <f t="shared" si="47"/>
        <v>0</v>
      </c>
      <c r="K61" s="99">
        <f t="shared" si="47"/>
        <v>0</v>
      </c>
      <c r="L61" s="441">
        <f t="shared" si="47"/>
        <v>0</v>
      </c>
    </row>
    <row r="62" spans="1:12" ht="18" customHeight="1">
      <c r="A62" s="83"/>
      <c r="B62" s="74" t="s">
        <v>1129</v>
      </c>
      <c r="C62" s="79"/>
      <c r="D62" s="73" t="s">
        <v>1130</v>
      </c>
      <c r="E62" s="99">
        <f t="shared" si="41"/>
        <v>0</v>
      </c>
      <c r="F62" s="99">
        <f>F298</f>
        <v>0</v>
      </c>
      <c r="G62" s="99">
        <f aca="true" t="shared" si="48" ref="G62:L62">G298</f>
        <v>0</v>
      </c>
      <c r="H62" s="99">
        <f t="shared" si="48"/>
        <v>0</v>
      </c>
      <c r="I62" s="99">
        <f t="shared" si="48"/>
        <v>0</v>
      </c>
      <c r="J62" s="99">
        <f t="shared" si="48"/>
        <v>0</v>
      </c>
      <c r="K62" s="99">
        <f t="shared" si="48"/>
        <v>0</v>
      </c>
      <c r="L62" s="441">
        <f t="shared" si="48"/>
        <v>0</v>
      </c>
    </row>
    <row r="63" spans="1:12" s="89" customFormat="1" ht="18.75">
      <c r="A63" s="85" t="s">
        <v>1131</v>
      </c>
      <c r="B63" s="101"/>
      <c r="C63" s="102"/>
      <c r="D63" s="103" t="s">
        <v>360</v>
      </c>
      <c r="E63" s="99">
        <f t="shared" si="41"/>
        <v>0</v>
      </c>
      <c r="F63" s="501">
        <f aca="true" t="shared" si="49" ref="F63:L63">F64+F69</f>
        <v>0</v>
      </c>
      <c r="G63" s="501">
        <f t="shared" si="49"/>
        <v>0</v>
      </c>
      <c r="H63" s="501">
        <f t="shared" si="49"/>
        <v>0</v>
      </c>
      <c r="I63" s="501">
        <f t="shared" si="49"/>
        <v>0</v>
      </c>
      <c r="J63" s="501">
        <f t="shared" si="49"/>
        <v>0</v>
      </c>
      <c r="K63" s="501">
        <f t="shared" si="49"/>
        <v>0</v>
      </c>
      <c r="L63" s="502">
        <f t="shared" si="49"/>
        <v>0</v>
      </c>
    </row>
    <row r="64" spans="1:12" s="89" customFormat="1" ht="24.75" customHeight="1">
      <c r="A64" s="733" t="s">
        <v>1132</v>
      </c>
      <c r="B64" s="734"/>
      <c r="C64" s="734"/>
      <c r="D64" s="73" t="s">
        <v>1133</v>
      </c>
      <c r="E64" s="99">
        <f t="shared" si="41"/>
        <v>0</v>
      </c>
      <c r="F64" s="474"/>
      <c r="G64" s="474"/>
      <c r="H64" s="474"/>
      <c r="I64" s="474"/>
      <c r="J64" s="474"/>
      <c r="K64" s="474"/>
      <c r="L64" s="475"/>
    </row>
    <row r="65" spans="1:12" s="89" customFormat="1" ht="39" customHeight="1">
      <c r="A65" s="104"/>
      <c r="B65" s="844" t="s">
        <v>1134</v>
      </c>
      <c r="C65" s="844"/>
      <c r="D65" s="73" t="s">
        <v>1135</v>
      </c>
      <c r="E65" s="474" t="s">
        <v>181</v>
      </c>
      <c r="F65" s="474" t="s">
        <v>181</v>
      </c>
      <c r="G65" s="474" t="s">
        <v>181</v>
      </c>
      <c r="H65" s="474" t="s">
        <v>181</v>
      </c>
      <c r="I65" s="474" t="s">
        <v>181</v>
      </c>
      <c r="J65" s="474" t="s">
        <v>181</v>
      </c>
      <c r="K65" s="474" t="s">
        <v>181</v>
      </c>
      <c r="L65" s="475" t="s">
        <v>181</v>
      </c>
    </row>
    <row r="66" spans="1:12" s="89" customFormat="1" ht="42.75" customHeight="1">
      <c r="A66" s="104"/>
      <c r="B66" s="105"/>
      <c r="C66" s="106" t="s">
        <v>1136</v>
      </c>
      <c r="D66" s="73" t="s">
        <v>1137</v>
      </c>
      <c r="E66" s="474" t="s">
        <v>181</v>
      </c>
      <c r="F66" s="474" t="s">
        <v>181</v>
      </c>
      <c r="G66" s="474" t="s">
        <v>181</v>
      </c>
      <c r="H66" s="474" t="s">
        <v>181</v>
      </c>
      <c r="I66" s="474" t="s">
        <v>181</v>
      </c>
      <c r="J66" s="474" t="s">
        <v>181</v>
      </c>
      <c r="K66" s="474" t="s">
        <v>181</v>
      </c>
      <c r="L66" s="475" t="s">
        <v>181</v>
      </c>
    </row>
    <row r="67" spans="1:12" s="89" customFormat="1" ht="40.5" customHeight="1">
      <c r="A67" s="104"/>
      <c r="B67" s="105"/>
      <c r="C67" s="106" t="s">
        <v>1138</v>
      </c>
      <c r="D67" s="73" t="s">
        <v>1139</v>
      </c>
      <c r="E67" s="474" t="s">
        <v>181</v>
      </c>
      <c r="F67" s="474" t="s">
        <v>181</v>
      </c>
      <c r="G67" s="474" t="s">
        <v>181</v>
      </c>
      <c r="H67" s="474" t="s">
        <v>181</v>
      </c>
      <c r="I67" s="474" t="s">
        <v>181</v>
      </c>
      <c r="J67" s="474" t="s">
        <v>181</v>
      </c>
      <c r="K67" s="474" t="s">
        <v>181</v>
      </c>
      <c r="L67" s="475" t="s">
        <v>181</v>
      </c>
    </row>
    <row r="68" spans="1:12" s="89" customFormat="1" ht="18.75">
      <c r="A68" s="85"/>
      <c r="B68" s="722" t="s">
        <v>374</v>
      </c>
      <c r="C68" s="722"/>
      <c r="D68" s="107" t="s">
        <v>1140</v>
      </c>
      <c r="E68" s="474" t="s">
        <v>181</v>
      </c>
      <c r="F68" s="474" t="s">
        <v>181</v>
      </c>
      <c r="G68" s="474" t="s">
        <v>181</v>
      </c>
      <c r="H68" s="474" t="s">
        <v>181</v>
      </c>
      <c r="I68" s="474" t="s">
        <v>181</v>
      </c>
      <c r="J68" s="474" t="s">
        <v>181</v>
      </c>
      <c r="K68" s="474" t="s">
        <v>181</v>
      </c>
      <c r="L68" s="475" t="s">
        <v>181</v>
      </c>
    </row>
    <row r="69" spans="1:12" s="89" customFormat="1" ht="18" customHeight="1">
      <c r="A69" s="85" t="s">
        <v>1141</v>
      </c>
      <c r="B69" s="108"/>
      <c r="C69" s="106"/>
      <c r="D69" s="73" t="s">
        <v>1142</v>
      </c>
      <c r="E69" s="99">
        <f>F69+G69+H69+I69</f>
        <v>0</v>
      </c>
      <c r="F69" s="501">
        <f>F71</f>
        <v>0</v>
      </c>
      <c r="G69" s="501">
        <f aca="true" t="shared" si="50" ref="G69:L69">G71</f>
        <v>0</v>
      </c>
      <c r="H69" s="501">
        <f t="shared" si="50"/>
        <v>0</v>
      </c>
      <c r="I69" s="501">
        <f t="shared" si="50"/>
        <v>0</v>
      </c>
      <c r="J69" s="501">
        <f t="shared" si="50"/>
        <v>0</v>
      </c>
      <c r="K69" s="501">
        <f t="shared" si="50"/>
        <v>0</v>
      </c>
      <c r="L69" s="502">
        <f t="shared" si="50"/>
        <v>0</v>
      </c>
    </row>
    <row r="70" spans="1:12" s="89" customFormat="1" ht="18.75">
      <c r="A70" s="85"/>
      <c r="B70" s="722" t="s">
        <v>1143</v>
      </c>
      <c r="C70" s="722"/>
      <c r="D70" s="107" t="s">
        <v>1144</v>
      </c>
      <c r="E70" s="474" t="s">
        <v>181</v>
      </c>
      <c r="F70" s="474" t="s">
        <v>181</v>
      </c>
      <c r="G70" s="474" t="s">
        <v>181</v>
      </c>
      <c r="H70" s="474" t="s">
        <v>181</v>
      </c>
      <c r="I70" s="474" t="s">
        <v>181</v>
      </c>
      <c r="J70" s="474" t="s">
        <v>181</v>
      </c>
      <c r="K70" s="474" t="s">
        <v>181</v>
      </c>
      <c r="L70" s="475" t="s">
        <v>181</v>
      </c>
    </row>
    <row r="71" spans="1:12" s="89" customFormat="1" ht="27" customHeight="1">
      <c r="A71" s="85"/>
      <c r="B71" s="723" t="s">
        <v>1145</v>
      </c>
      <c r="C71" s="724"/>
      <c r="D71" s="107" t="s">
        <v>1146</v>
      </c>
      <c r="E71" s="99">
        <f>F71+G71+H71+I71</f>
        <v>0</v>
      </c>
      <c r="F71" s="466">
        <f>F275</f>
        <v>0</v>
      </c>
      <c r="G71" s="466">
        <f aca="true" t="shared" si="51" ref="G71:L71">G275</f>
        <v>0</v>
      </c>
      <c r="H71" s="466">
        <f t="shared" si="51"/>
        <v>0</v>
      </c>
      <c r="I71" s="466">
        <f t="shared" si="51"/>
        <v>0</v>
      </c>
      <c r="J71" s="466">
        <f t="shared" si="51"/>
        <v>0</v>
      </c>
      <c r="K71" s="466">
        <f t="shared" si="51"/>
        <v>0</v>
      </c>
      <c r="L71" s="467">
        <f t="shared" si="51"/>
        <v>0</v>
      </c>
    </row>
    <row r="72" spans="1:12" ht="18.75">
      <c r="A72" s="80" t="s">
        <v>1147</v>
      </c>
      <c r="B72" s="74"/>
      <c r="C72" s="74"/>
      <c r="D72" s="75" t="s">
        <v>390</v>
      </c>
      <c r="E72" s="99">
        <f aca="true" t="shared" si="52" ref="E72:E111">F72+G72+H72+I72</f>
        <v>88919</v>
      </c>
      <c r="F72" s="99">
        <f aca="true" t="shared" si="53" ref="F72:L72">F73</f>
        <v>18662</v>
      </c>
      <c r="G72" s="99">
        <f t="shared" si="53"/>
        <v>31160</v>
      </c>
      <c r="H72" s="99">
        <f t="shared" si="53"/>
        <v>22099</v>
      </c>
      <c r="I72" s="99">
        <f t="shared" si="53"/>
        <v>16998</v>
      </c>
      <c r="J72" s="99">
        <f t="shared" si="53"/>
        <v>93631.707</v>
      </c>
      <c r="K72" s="99">
        <f t="shared" si="53"/>
        <v>93364.95000000001</v>
      </c>
      <c r="L72" s="441">
        <f t="shared" si="53"/>
        <v>92920.35500000001</v>
      </c>
    </row>
    <row r="73" spans="1:12" ht="18.75">
      <c r="A73" s="719" t="s">
        <v>1148</v>
      </c>
      <c r="B73" s="720"/>
      <c r="C73" s="720"/>
      <c r="D73" s="75" t="s">
        <v>392</v>
      </c>
      <c r="E73" s="99">
        <f t="shared" si="52"/>
        <v>88919</v>
      </c>
      <c r="F73" s="99">
        <f aca="true" t="shared" si="54" ref="F73:L73">F74+F90</f>
        <v>18662</v>
      </c>
      <c r="G73" s="99">
        <f t="shared" si="54"/>
        <v>31160</v>
      </c>
      <c r="H73" s="99">
        <f t="shared" si="54"/>
        <v>22099</v>
      </c>
      <c r="I73" s="99">
        <f t="shared" si="54"/>
        <v>16998</v>
      </c>
      <c r="J73" s="99">
        <f t="shared" si="54"/>
        <v>93631.707</v>
      </c>
      <c r="K73" s="99">
        <f t="shared" si="54"/>
        <v>93364.95000000001</v>
      </c>
      <c r="L73" s="441">
        <f t="shared" si="54"/>
        <v>92920.35500000001</v>
      </c>
    </row>
    <row r="74" spans="1:12" ht="37.5" customHeight="1">
      <c r="A74" s="845" t="s">
        <v>1149</v>
      </c>
      <c r="B74" s="846"/>
      <c r="C74" s="846"/>
      <c r="D74" s="73" t="s">
        <v>1150</v>
      </c>
      <c r="E74" s="99">
        <f t="shared" si="52"/>
        <v>0</v>
      </c>
      <c r="F74" s="99">
        <f aca="true" t="shared" si="55" ref="F74:L74">F75+F76+F77+F78+F79+F80+F81+F82+F86</f>
        <v>0</v>
      </c>
      <c r="G74" s="99">
        <f t="shared" si="55"/>
        <v>0</v>
      </c>
      <c r="H74" s="99">
        <f t="shared" si="55"/>
        <v>0</v>
      </c>
      <c r="I74" s="99">
        <f t="shared" si="55"/>
        <v>0</v>
      </c>
      <c r="J74" s="99">
        <f t="shared" si="55"/>
        <v>0</v>
      </c>
      <c r="K74" s="99">
        <f t="shared" si="55"/>
        <v>0</v>
      </c>
      <c r="L74" s="441">
        <f t="shared" si="55"/>
        <v>0</v>
      </c>
    </row>
    <row r="75" spans="1:12" ht="18" customHeight="1">
      <c r="A75" s="80"/>
      <c r="B75" s="74" t="s">
        <v>1151</v>
      </c>
      <c r="C75" s="74"/>
      <c r="D75" s="73" t="s">
        <v>1152</v>
      </c>
      <c r="E75" s="99">
        <f>F75+G75+H75+I75</f>
        <v>0</v>
      </c>
      <c r="F75" s="99">
        <f>F279</f>
        <v>0</v>
      </c>
      <c r="G75" s="99">
        <f aca="true" t="shared" si="56" ref="G75:L75">G279</f>
        <v>0</v>
      </c>
      <c r="H75" s="99">
        <f t="shared" si="56"/>
        <v>0</v>
      </c>
      <c r="I75" s="99">
        <f t="shared" si="56"/>
        <v>0</v>
      </c>
      <c r="J75" s="99">
        <f t="shared" si="56"/>
        <v>0</v>
      </c>
      <c r="K75" s="99">
        <f t="shared" si="56"/>
        <v>0</v>
      </c>
      <c r="L75" s="441">
        <f t="shared" si="56"/>
        <v>0</v>
      </c>
    </row>
    <row r="76" spans="1:12" ht="40.5" customHeight="1">
      <c r="A76" s="80"/>
      <c r="B76" s="847" t="s">
        <v>1153</v>
      </c>
      <c r="C76" s="847"/>
      <c r="D76" s="73" t="s">
        <v>1154</v>
      </c>
      <c r="E76" s="99">
        <f t="shared" si="52"/>
        <v>0</v>
      </c>
      <c r="F76" s="99">
        <f>F307</f>
        <v>0</v>
      </c>
      <c r="G76" s="99">
        <f aca="true" t="shared" si="57" ref="G76:L76">G307</f>
        <v>0</v>
      </c>
      <c r="H76" s="99">
        <f t="shared" si="57"/>
        <v>0</v>
      </c>
      <c r="I76" s="99">
        <f t="shared" si="57"/>
        <v>0</v>
      </c>
      <c r="J76" s="99">
        <f t="shared" si="57"/>
        <v>0</v>
      </c>
      <c r="K76" s="99">
        <f t="shared" si="57"/>
        <v>0</v>
      </c>
      <c r="L76" s="441">
        <f t="shared" si="57"/>
        <v>0</v>
      </c>
    </row>
    <row r="77" spans="1:12" ht="39" customHeight="1">
      <c r="A77" s="80"/>
      <c r="B77" s="847" t="s">
        <v>1155</v>
      </c>
      <c r="C77" s="847"/>
      <c r="D77" s="73" t="s">
        <v>1156</v>
      </c>
      <c r="E77" s="99">
        <f t="shared" si="52"/>
        <v>0</v>
      </c>
      <c r="F77" s="99">
        <f>F280</f>
        <v>0</v>
      </c>
      <c r="G77" s="99">
        <f aca="true" t="shared" si="58" ref="G77:L77">G280</f>
        <v>0</v>
      </c>
      <c r="H77" s="99">
        <f t="shared" si="58"/>
        <v>0</v>
      </c>
      <c r="I77" s="99">
        <f t="shared" si="58"/>
        <v>0</v>
      </c>
      <c r="J77" s="99">
        <f t="shared" si="58"/>
        <v>0</v>
      </c>
      <c r="K77" s="99">
        <f t="shared" si="58"/>
        <v>0</v>
      </c>
      <c r="L77" s="441">
        <f t="shared" si="58"/>
        <v>0</v>
      </c>
    </row>
    <row r="78" spans="1:12" s="89" customFormat="1" ht="20.25" customHeight="1">
      <c r="A78" s="109"/>
      <c r="B78" s="786" t="s">
        <v>461</v>
      </c>
      <c r="C78" s="786"/>
      <c r="D78" s="107" t="s">
        <v>1157</v>
      </c>
      <c r="E78" s="99">
        <f t="shared" si="52"/>
        <v>0</v>
      </c>
      <c r="F78" s="501">
        <f>F308</f>
        <v>0</v>
      </c>
      <c r="G78" s="501">
        <f aca="true" t="shared" si="59" ref="G78:L78">G308</f>
        <v>0</v>
      </c>
      <c r="H78" s="501">
        <f t="shared" si="59"/>
        <v>0</v>
      </c>
      <c r="I78" s="501">
        <f t="shared" si="59"/>
        <v>0</v>
      </c>
      <c r="J78" s="501">
        <f t="shared" si="59"/>
        <v>0</v>
      </c>
      <c r="K78" s="501">
        <f t="shared" si="59"/>
        <v>0</v>
      </c>
      <c r="L78" s="502">
        <f t="shared" si="59"/>
        <v>0</v>
      </c>
    </row>
    <row r="79" spans="1:12" s="89" customFormat="1" ht="68.25" customHeight="1">
      <c r="A79" s="109"/>
      <c r="B79" s="848" t="s">
        <v>1158</v>
      </c>
      <c r="C79" s="751"/>
      <c r="D79" s="107" t="s">
        <v>1159</v>
      </c>
      <c r="E79" s="99">
        <f t="shared" si="52"/>
        <v>0</v>
      </c>
      <c r="F79" s="466">
        <f>F309</f>
        <v>0</v>
      </c>
      <c r="G79" s="466">
        <f aca="true" t="shared" si="60" ref="G79:L79">G309</f>
        <v>0</v>
      </c>
      <c r="H79" s="466">
        <f t="shared" si="60"/>
        <v>0</v>
      </c>
      <c r="I79" s="466">
        <f t="shared" si="60"/>
        <v>0</v>
      </c>
      <c r="J79" s="466">
        <f t="shared" si="60"/>
        <v>0</v>
      </c>
      <c r="K79" s="466">
        <f t="shared" si="60"/>
        <v>0</v>
      </c>
      <c r="L79" s="467">
        <f t="shared" si="60"/>
        <v>0</v>
      </c>
    </row>
    <row r="80" spans="1:12" s="89" customFormat="1" ht="48.75" customHeight="1">
      <c r="A80" s="109"/>
      <c r="B80" s="848" t="s">
        <v>483</v>
      </c>
      <c r="C80" s="753"/>
      <c r="D80" s="107" t="s">
        <v>1160</v>
      </c>
      <c r="E80" s="99">
        <f t="shared" si="52"/>
        <v>0</v>
      </c>
      <c r="F80" s="466">
        <f>F281</f>
        <v>0</v>
      </c>
      <c r="G80" s="466">
        <f aca="true" t="shared" si="61" ref="G80:L81">G281</f>
        <v>0</v>
      </c>
      <c r="H80" s="466">
        <f t="shared" si="61"/>
        <v>0</v>
      </c>
      <c r="I80" s="466">
        <f t="shared" si="61"/>
        <v>0</v>
      </c>
      <c r="J80" s="466">
        <f t="shared" si="61"/>
        <v>0</v>
      </c>
      <c r="K80" s="466">
        <f t="shared" si="61"/>
        <v>0</v>
      </c>
      <c r="L80" s="467">
        <f t="shared" si="61"/>
        <v>0</v>
      </c>
    </row>
    <row r="81" spans="1:12" s="89" customFormat="1" ht="27.75" customHeight="1">
      <c r="A81" s="109"/>
      <c r="B81" s="848" t="s">
        <v>485</v>
      </c>
      <c r="C81" s="753"/>
      <c r="D81" s="107" t="s">
        <v>1161</v>
      </c>
      <c r="E81" s="99">
        <f t="shared" si="52"/>
        <v>0</v>
      </c>
      <c r="F81" s="466">
        <f>F282</f>
        <v>0</v>
      </c>
      <c r="G81" s="466">
        <f t="shared" si="61"/>
        <v>0</v>
      </c>
      <c r="H81" s="466">
        <f t="shared" si="61"/>
        <v>0</v>
      </c>
      <c r="I81" s="466">
        <f t="shared" si="61"/>
        <v>0</v>
      </c>
      <c r="J81" s="466">
        <f t="shared" si="61"/>
        <v>0</v>
      </c>
      <c r="K81" s="466">
        <f t="shared" si="61"/>
        <v>0</v>
      </c>
      <c r="L81" s="467">
        <f t="shared" si="61"/>
        <v>0</v>
      </c>
    </row>
    <row r="82" spans="1:12" s="89" customFormat="1" ht="39" customHeight="1">
      <c r="A82" s="109"/>
      <c r="B82" s="849" t="s">
        <v>1162</v>
      </c>
      <c r="C82" s="785"/>
      <c r="D82" s="107" t="s">
        <v>1163</v>
      </c>
      <c r="E82" s="99">
        <f t="shared" si="52"/>
        <v>0</v>
      </c>
      <c r="F82" s="501">
        <f aca="true" t="shared" si="62" ref="F82:L82">F83+F84+F85</f>
        <v>0</v>
      </c>
      <c r="G82" s="501">
        <f t="shared" si="62"/>
        <v>0</v>
      </c>
      <c r="H82" s="501">
        <f t="shared" si="62"/>
        <v>0</v>
      </c>
      <c r="I82" s="501">
        <f t="shared" si="62"/>
        <v>0</v>
      </c>
      <c r="J82" s="501">
        <f t="shared" si="62"/>
        <v>0</v>
      </c>
      <c r="K82" s="501">
        <f t="shared" si="62"/>
        <v>0</v>
      </c>
      <c r="L82" s="502">
        <f t="shared" si="62"/>
        <v>0</v>
      </c>
    </row>
    <row r="83" spans="1:12" s="89" customFormat="1" ht="18.75">
      <c r="A83" s="109"/>
      <c r="B83" s="110"/>
      <c r="C83" s="111" t="s">
        <v>497</v>
      </c>
      <c r="D83" s="107" t="s">
        <v>1164</v>
      </c>
      <c r="E83" s="99">
        <f t="shared" si="52"/>
        <v>0</v>
      </c>
      <c r="F83" s="466">
        <f>F311</f>
        <v>0</v>
      </c>
      <c r="G83" s="466">
        <f aca="true" t="shared" si="63" ref="G83:L83">G311</f>
        <v>0</v>
      </c>
      <c r="H83" s="466">
        <f t="shared" si="63"/>
        <v>0</v>
      </c>
      <c r="I83" s="466">
        <f t="shared" si="63"/>
        <v>0</v>
      </c>
      <c r="J83" s="466">
        <f t="shared" si="63"/>
        <v>0</v>
      </c>
      <c r="K83" s="466">
        <f t="shared" si="63"/>
        <v>0</v>
      </c>
      <c r="L83" s="467">
        <f t="shared" si="63"/>
        <v>0</v>
      </c>
    </row>
    <row r="84" spans="1:12" s="89" customFormat="1" ht="18.75">
      <c r="A84" s="109"/>
      <c r="B84" s="110"/>
      <c r="C84" s="111" t="s">
        <v>499</v>
      </c>
      <c r="D84" s="107" t="s">
        <v>1165</v>
      </c>
      <c r="E84" s="99">
        <f t="shared" si="52"/>
        <v>0</v>
      </c>
      <c r="F84" s="466">
        <f aca="true" t="shared" si="64" ref="F84:L84">F312</f>
        <v>0</v>
      </c>
      <c r="G84" s="466">
        <f t="shared" si="64"/>
        <v>0</v>
      </c>
      <c r="H84" s="466">
        <f t="shared" si="64"/>
        <v>0</v>
      </c>
      <c r="I84" s="466">
        <f t="shared" si="64"/>
        <v>0</v>
      </c>
      <c r="J84" s="466">
        <f t="shared" si="64"/>
        <v>0</v>
      </c>
      <c r="K84" s="466">
        <f t="shared" si="64"/>
        <v>0</v>
      </c>
      <c r="L84" s="467">
        <f t="shared" si="64"/>
        <v>0</v>
      </c>
    </row>
    <row r="85" spans="1:12" s="89" customFormat="1" ht="18.75">
      <c r="A85" s="109"/>
      <c r="B85" s="110"/>
      <c r="C85" s="111" t="s">
        <v>501</v>
      </c>
      <c r="D85" s="107" t="s">
        <v>1166</v>
      </c>
      <c r="E85" s="99">
        <f t="shared" si="52"/>
        <v>0</v>
      </c>
      <c r="F85" s="466">
        <f aca="true" t="shared" si="65" ref="F85:L85">F313</f>
        <v>0</v>
      </c>
      <c r="G85" s="466">
        <f t="shared" si="65"/>
        <v>0</v>
      </c>
      <c r="H85" s="466">
        <f t="shared" si="65"/>
        <v>0</v>
      </c>
      <c r="I85" s="466">
        <f t="shared" si="65"/>
        <v>0</v>
      </c>
      <c r="J85" s="466">
        <f t="shared" si="65"/>
        <v>0</v>
      </c>
      <c r="K85" s="466">
        <f t="shared" si="65"/>
        <v>0</v>
      </c>
      <c r="L85" s="467">
        <f t="shared" si="65"/>
        <v>0</v>
      </c>
    </row>
    <row r="86" spans="1:12" s="89" customFormat="1" ht="18.75">
      <c r="A86" s="109"/>
      <c r="B86" s="850" t="s">
        <v>1167</v>
      </c>
      <c r="C86" s="747"/>
      <c r="D86" s="107" t="s">
        <v>1168</v>
      </c>
      <c r="E86" s="99">
        <f t="shared" si="52"/>
        <v>0</v>
      </c>
      <c r="F86" s="508">
        <f aca="true" t="shared" si="66" ref="F86:L86">SUM(F87:F89)</f>
        <v>0</v>
      </c>
      <c r="G86" s="508">
        <f t="shared" si="66"/>
        <v>0</v>
      </c>
      <c r="H86" s="508">
        <f t="shared" si="66"/>
        <v>0</v>
      </c>
      <c r="I86" s="508">
        <f t="shared" si="66"/>
        <v>0</v>
      </c>
      <c r="J86" s="508">
        <f t="shared" si="66"/>
        <v>0</v>
      </c>
      <c r="K86" s="508">
        <f t="shared" si="66"/>
        <v>0</v>
      </c>
      <c r="L86" s="509">
        <f t="shared" si="66"/>
        <v>0</v>
      </c>
    </row>
    <row r="87" spans="1:12" s="89" customFormat="1" ht="18.75">
      <c r="A87" s="109"/>
      <c r="B87" s="110"/>
      <c r="C87" s="112" t="s">
        <v>505</v>
      </c>
      <c r="D87" s="107" t="s">
        <v>1169</v>
      </c>
      <c r="E87" s="99">
        <f t="shared" si="52"/>
        <v>0</v>
      </c>
      <c r="F87" s="466">
        <f>F315</f>
        <v>0</v>
      </c>
      <c r="G87" s="466">
        <f aca="true" t="shared" si="67" ref="G87:L87">G315</f>
        <v>0</v>
      </c>
      <c r="H87" s="466">
        <f t="shared" si="67"/>
        <v>0</v>
      </c>
      <c r="I87" s="466">
        <f t="shared" si="67"/>
        <v>0</v>
      </c>
      <c r="J87" s="466">
        <f t="shared" si="67"/>
        <v>0</v>
      </c>
      <c r="K87" s="466">
        <f t="shared" si="67"/>
        <v>0</v>
      </c>
      <c r="L87" s="467">
        <f t="shared" si="67"/>
        <v>0</v>
      </c>
    </row>
    <row r="88" spans="1:12" s="89" customFormat="1" ht="18.75">
      <c r="A88" s="109"/>
      <c r="B88" s="110"/>
      <c r="C88" s="111" t="s">
        <v>499</v>
      </c>
      <c r="D88" s="107" t="s">
        <v>1170</v>
      </c>
      <c r="E88" s="99">
        <f t="shared" si="52"/>
        <v>0</v>
      </c>
      <c r="F88" s="466">
        <f>F316</f>
        <v>0</v>
      </c>
      <c r="G88" s="466">
        <f aca="true" t="shared" si="68" ref="G88:L88">G316</f>
        <v>0</v>
      </c>
      <c r="H88" s="466">
        <f t="shared" si="68"/>
        <v>0</v>
      </c>
      <c r="I88" s="466">
        <f t="shared" si="68"/>
        <v>0</v>
      </c>
      <c r="J88" s="466">
        <f t="shared" si="68"/>
        <v>0</v>
      </c>
      <c r="K88" s="466">
        <f t="shared" si="68"/>
        <v>0</v>
      </c>
      <c r="L88" s="467">
        <f t="shared" si="68"/>
        <v>0</v>
      </c>
    </row>
    <row r="89" spans="1:12" s="89" customFormat="1" ht="18.75">
      <c r="A89" s="109"/>
      <c r="B89" s="110"/>
      <c r="C89" s="111" t="s">
        <v>501</v>
      </c>
      <c r="D89" s="107" t="s">
        <v>1171</v>
      </c>
      <c r="E89" s="99">
        <f t="shared" si="52"/>
        <v>0</v>
      </c>
      <c r="F89" s="466">
        <f aca="true" t="shared" si="69" ref="F89:L89">F317</f>
        <v>0</v>
      </c>
      <c r="G89" s="466">
        <f t="shared" si="69"/>
        <v>0</v>
      </c>
      <c r="H89" s="466">
        <f t="shared" si="69"/>
        <v>0</v>
      </c>
      <c r="I89" s="466">
        <f t="shared" si="69"/>
        <v>0</v>
      </c>
      <c r="J89" s="466">
        <f t="shared" si="69"/>
        <v>0</v>
      </c>
      <c r="K89" s="466">
        <f t="shared" si="69"/>
        <v>0</v>
      </c>
      <c r="L89" s="467">
        <f t="shared" si="69"/>
        <v>0</v>
      </c>
    </row>
    <row r="90" spans="1:12" ht="66.75" customHeight="1">
      <c r="A90" s="778" t="s">
        <v>1172</v>
      </c>
      <c r="B90" s="779"/>
      <c r="C90" s="780"/>
      <c r="D90" s="77" t="s">
        <v>1173</v>
      </c>
      <c r="E90" s="99">
        <f t="shared" si="52"/>
        <v>88919</v>
      </c>
      <c r="F90" s="99">
        <f aca="true" t="shared" si="70" ref="F90:L90">F91+F92+F93+F94+F95+F99+F103+F104+F105+F106+F107+F108+F109</f>
        <v>18662</v>
      </c>
      <c r="G90" s="99">
        <f t="shared" si="70"/>
        <v>31160</v>
      </c>
      <c r="H90" s="99">
        <f t="shared" si="70"/>
        <v>22099</v>
      </c>
      <c r="I90" s="99">
        <f t="shared" si="70"/>
        <v>16998</v>
      </c>
      <c r="J90" s="99">
        <f t="shared" si="70"/>
        <v>93631.707</v>
      </c>
      <c r="K90" s="99">
        <f t="shared" si="70"/>
        <v>93364.95000000001</v>
      </c>
      <c r="L90" s="441">
        <f t="shared" si="70"/>
        <v>92920.35500000001</v>
      </c>
    </row>
    <row r="91" spans="1:12" ht="18" customHeight="1">
      <c r="A91" s="80"/>
      <c r="B91" s="78" t="s">
        <v>1174</v>
      </c>
      <c r="C91" s="79"/>
      <c r="D91" s="73" t="s">
        <v>1175</v>
      </c>
      <c r="E91" s="99">
        <f t="shared" si="52"/>
        <v>65022</v>
      </c>
      <c r="F91" s="99">
        <f>F284</f>
        <v>18309</v>
      </c>
      <c r="G91" s="99">
        <f aca="true" t="shared" si="71" ref="G91:L92">G284</f>
        <v>18561</v>
      </c>
      <c r="H91" s="99">
        <f t="shared" si="71"/>
        <v>14563</v>
      </c>
      <c r="I91" s="99">
        <f t="shared" si="71"/>
        <v>13589</v>
      </c>
      <c r="J91" s="99">
        <f t="shared" si="71"/>
        <v>68468.166</v>
      </c>
      <c r="K91" s="99">
        <f t="shared" si="71"/>
        <v>68273.1</v>
      </c>
      <c r="L91" s="441">
        <f t="shared" si="71"/>
        <v>67947.99</v>
      </c>
    </row>
    <row r="92" spans="1:12" ht="18.75">
      <c r="A92" s="80"/>
      <c r="B92" s="842" t="s">
        <v>1176</v>
      </c>
      <c r="C92" s="842"/>
      <c r="D92" s="73" t="s">
        <v>1177</v>
      </c>
      <c r="E92" s="99">
        <f t="shared" si="52"/>
        <v>0</v>
      </c>
      <c r="F92" s="99">
        <f>F285</f>
        <v>0</v>
      </c>
      <c r="G92" s="99">
        <f t="shared" si="71"/>
        <v>0</v>
      </c>
      <c r="H92" s="99">
        <f t="shared" si="71"/>
        <v>0</v>
      </c>
      <c r="I92" s="99">
        <f t="shared" si="71"/>
        <v>0</v>
      </c>
      <c r="J92" s="99">
        <f t="shared" si="71"/>
        <v>0</v>
      </c>
      <c r="K92" s="99">
        <f t="shared" si="71"/>
        <v>0</v>
      </c>
      <c r="L92" s="441">
        <f t="shared" si="71"/>
        <v>0</v>
      </c>
    </row>
    <row r="93" spans="1:12" ht="25.5" customHeight="1">
      <c r="A93" s="80"/>
      <c r="B93" s="842" t="s">
        <v>1178</v>
      </c>
      <c r="C93" s="842"/>
      <c r="D93" s="73" t="s">
        <v>1179</v>
      </c>
      <c r="E93" s="99">
        <f t="shared" si="52"/>
        <v>0</v>
      </c>
      <c r="F93" s="99">
        <f>F319</f>
        <v>0</v>
      </c>
      <c r="G93" s="99">
        <f aca="true" t="shared" si="72" ref="G93:L93">G319</f>
        <v>0</v>
      </c>
      <c r="H93" s="99">
        <f t="shared" si="72"/>
        <v>0</v>
      </c>
      <c r="I93" s="99">
        <f t="shared" si="72"/>
        <v>0</v>
      </c>
      <c r="J93" s="99">
        <f t="shared" si="72"/>
        <v>0</v>
      </c>
      <c r="K93" s="99">
        <f t="shared" si="72"/>
        <v>0</v>
      </c>
      <c r="L93" s="441">
        <f t="shared" si="72"/>
        <v>0</v>
      </c>
    </row>
    <row r="94" spans="1:12" ht="18.75">
      <c r="A94" s="80"/>
      <c r="B94" s="842" t="s">
        <v>1180</v>
      </c>
      <c r="C94" s="842"/>
      <c r="D94" s="73" t="s">
        <v>1181</v>
      </c>
      <c r="E94" s="99">
        <f t="shared" si="52"/>
        <v>0</v>
      </c>
      <c r="F94" s="99">
        <f>-F286</f>
        <v>0</v>
      </c>
      <c r="G94" s="99">
        <f aca="true" t="shared" si="73" ref="G94:L94">-G286</f>
        <v>0</v>
      </c>
      <c r="H94" s="99">
        <f t="shared" si="73"/>
        <v>0</v>
      </c>
      <c r="I94" s="99">
        <f t="shared" si="73"/>
        <v>0</v>
      </c>
      <c r="J94" s="99">
        <f t="shared" si="73"/>
        <v>0</v>
      </c>
      <c r="K94" s="99">
        <f t="shared" si="73"/>
        <v>0</v>
      </c>
      <c r="L94" s="441">
        <f t="shared" si="73"/>
        <v>0</v>
      </c>
    </row>
    <row r="95" spans="1:12" ht="42" customHeight="1">
      <c r="A95" s="80"/>
      <c r="B95" s="842" t="s">
        <v>1182</v>
      </c>
      <c r="C95" s="842"/>
      <c r="D95" s="73" t="s">
        <v>1183</v>
      </c>
      <c r="E95" s="99">
        <f t="shared" si="52"/>
        <v>0</v>
      </c>
      <c r="F95" s="99">
        <f aca="true" t="shared" si="74" ref="F95:L95">SUM(F96:F98)</f>
        <v>0</v>
      </c>
      <c r="G95" s="99">
        <f t="shared" si="74"/>
        <v>0</v>
      </c>
      <c r="H95" s="99">
        <f t="shared" si="74"/>
        <v>0</v>
      </c>
      <c r="I95" s="99">
        <f t="shared" si="74"/>
        <v>0</v>
      </c>
      <c r="J95" s="99">
        <f t="shared" si="74"/>
        <v>0</v>
      </c>
      <c r="K95" s="99">
        <f t="shared" si="74"/>
        <v>0</v>
      </c>
      <c r="L95" s="441">
        <f t="shared" si="74"/>
        <v>0</v>
      </c>
    </row>
    <row r="96" spans="1:12" ht="44.25" customHeight="1">
      <c r="A96" s="80"/>
      <c r="B96" s="97"/>
      <c r="C96" s="82" t="s">
        <v>1184</v>
      </c>
      <c r="D96" s="73" t="s">
        <v>1185</v>
      </c>
      <c r="E96" s="99">
        <f t="shared" si="52"/>
        <v>0</v>
      </c>
      <c r="F96" s="99">
        <f>F321</f>
        <v>0</v>
      </c>
      <c r="G96" s="99">
        <f aca="true" t="shared" si="75" ref="G96:L96">G321</f>
        <v>0</v>
      </c>
      <c r="H96" s="99">
        <f t="shared" si="75"/>
        <v>0</v>
      </c>
      <c r="I96" s="99">
        <f t="shared" si="75"/>
        <v>0</v>
      </c>
      <c r="J96" s="99">
        <f t="shared" si="75"/>
        <v>0</v>
      </c>
      <c r="K96" s="99">
        <f t="shared" si="75"/>
        <v>0</v>
      </c>
      <c r="L96" s="441">
        <f t="shared" si="75"/>
        <v>0</v>
      </c>
    </row>
    <row r="97" spans="1:12" ht="45.75" customHeight="1">
      <c r="A97" s="80"/>
      <c r="B97" s="97"/>
      <c r="C97" s="82" t="s">
        <v>1186</v>
      </c>
      <c r="D97" s="73" t="s">
        <v>1187</v>
      </c>
      <c r="E97" s="99">
        <f t="shared" si="52"/>
        <v>0</v>
      </c>
      <c r="F97" s="99">
        <f aca="true" t="shared" si="76" ref="F97:L97">F322</f>
        <v>0</v>
      </c>
      <c r="G97" s="99">
        <f t="shared" si="76"/>
        <v>0</v>
      </c>
      <c r="H97" s="99">
        <f t="shared" si="76"/>
        <v>0</v>
      </c>
      <c r="I97" s="99">
        <f t="shared" si="76"/>
        <v>0</v>
      </c>
      <c r="J97" s="99">
        <f t="shared" si="76"/>
        <v>0</v>
      </c>
      <c r="K97" s="99">
        <f t="shared" si="76"/>
        <v>0</v>
      </c>
      <c r="L97" s="441">
        <f t="shared" si="76"/>
        <v>0</v>
      </c>
    </row>
    <row r="98" spans="1:12" ht="29.25" customHeight="1">
      <c r="A98" s="80"/>
      <c r="B98" s="97"/>
      <c r="C98" s="97" t="s">
        <v>1188</v>
      </c>
      <c r="D98" s="73" t="s">
        <v>1189</v>
      </c>
      <c r="E98" s="99">
        <f t="shared" si="52"/>
        <v>0</v>
      </c>
      <c r="F98" s="99">
        <f aca="true" t="shared" si="77" ref="F98:L98">F323</f>
        <v>0</v>
      </c>
      <c r="G98" s="99">
        <f t="shared" si="77"/>
        <v>0</v>
      </c>
      <c r="H98" s="99">
        <f t="shared" si="77"/>
        <v>0</v>
      </c>
      <c r="I98" s="99">
        <f t="shared" si="77"/>
        <v>0</v>
      </c>
      <c r="J98" s="99">
        <f t="shared" si="77"/>
        <v>0</v>
      </c>
      <c r="K98" s="99">
        <f t="shared" si="77"/>
        <v>0</v>
      </c>
      <c r="L98" s="441">
        <f t="shared" si="77"/>
        <v>0</v>
      </c>
    </row>
    <row r="99" spans="1:12" ht="39.75" customHeight="1">
      <c r="A99" s="80"/>
      <c r="B99" s="842" t="s">
        <v>1190</v>
      </c>
      <c r="C99" s="842"/>
      <c r="D99" s="73" t="s">
        <v>1191</v>
      </c>
      <c r="E99" s="99">
        <f t="shared" si="52"/>
        <v>0</v>
      </c>
      <c r="F99" s="99">
        <f aca="true" t="shared" si="78" ref="F99:L99">SUM(F100:F102)</f>
        <v>0</v>
      </c>
      <c r="G99" s="99">
        <f t="shared" si="78"/>
        <v>0</v>
      </c>
      <c r="H99" s="99">
        <f t="shared" si="78"/>
        <v>0</v>
      </c>
      <c r="I99" s="99">
        <f t="shared" si="78"/>
        <v>0</v>
      </c>
      <c r="J99" s="99">
        <f t="shared" si="78"/>
        <v>0</v>
      </c>
      <c r="K99" s="99">
        <f t="shared" si="78"/>
        <v>0</v>
      </c>
      <c r="L99" s="441">
        <f t="shared" si="78"/>
        <v>0</v>
      </c>
    </row>
    <row r="100" spans="1:12" ht="42.75" customHeight="1">
      <c r="A100" s="80"/>
      <c r="B100" s="97"/>
      <c r="C100" s="82" t="s">
        <v>1192</v>
      </c>
      <c r="D100" s="73" t="s">
        <v>1193</v>
      </c>
      <c r="E100" s="99">
        <f t="shared" si="52"/>
        <v>0</v>
      </c>
      <c r="F100" s="99">
        <f>F325</f>
        <v>0</v>
      </c>
      <c r="G100" s="99">
        <f aca="true" t="shared" si="79" ref="G100:L100">G325</f>
        <v>0</v>
      </c>
      <c r="H100" s="99">
        <f t="shared" si="79"/>
        <v>0</v>
      </c>
      <c r="I100" s="99">
        <f t="shared" si="79"/>
        <v>0</v>
      </c>
      <c r="J100" s="99">
        <f t="shared" si="79"/>
        <v>0</v>
      </c>
      <c r="K100" s="99">
        <f t="shared" si="79"/>
        <v>0</v>
      </c>
      <c r="L100" s="441">
        <f t="shared" si="79"/>
        <v>0</v>
      </c>
    </row>
    <row r="101" spans="1:12" ht="43.5" customHeight="1">
      <c r="A101" s="80"/>
      <c r="B101" s="97"/>
      <c r="C101" s="82" t="s">
        <v>1194</v>
      </c>
      <c r="D101" s="73" t="s">
        <v>1195</v>
      </c>
      <c r="E101" s="99">
        <f t="shared" si="52"/>
        <v>0</v>
      </c>
      <c r="F101" s="99">
        <f aca="true" t="shared" si="80" ref="F101:L101">F326</f>
        <v>0</v>
      </c>
      <c r="G101" s="99">
        <f t="shared" si="80"/>
        <v>0</v>
      </c>
      <c r="H101" s="99">
        <f t="shared" si="80"/>
        <v>0</v>
      </c>
      <c r="I101" s="99">
        <f t="shared" si="80"/>
        <v>0</v>
      </c>
      <c r="J101" s="99">
        <f t="shared" si="80"/>
        <v>0</v>
      </c>
      <c r="K101" s="99">
        <f t="shared" si="80"/>
        <v>0</v>
      </c>
      <c r="L101" s="441">
        <f t="shared" si="80"/>
        <v>0</v>
      </c>
    </row>
    <row r="102" spans="1:12" ht="43.5" customHeight="1">
      <c r="A102" s="80"/>
      <c r="B102" s="97"/>
      <c r="C102" s="82" t="s">
        <v>1196</v>
      </c>
      <c r="D102" s="73" t="s">
        <v>1197</v>
      </c>
      <c r="E102" s="99">
        <f t="shared" si="52"/>
        <v>0</v>
      </c>
      <c r="F102" s="99">
        <f aca="true" t="shared" si="81" ref="F102:L102">F327</f>
        <v>0</v>
      </c>
      <c r="G102" s="99">
        <f t="shared" si="81"/>
        <v>0</v>
      </c>
      <c r="H102" s="99">
        <f t="shared" si="81"/>
        <v>0</v>
      </c>
      <c r="I102" s="99">
        <f t="shared" si="81"/>
        <v>0</v>
      </c>
      <c r="J102" s="99">
        <f t="shared" si="81"/>
        <v>0</v>
      </c>
      <c r="K102" s="99">
        <f t="shared" si="81"/>
        <v>0</v>
      </c>
      <c r="L102" s="441">
        <f t="shared" si="81"/>
        <v>0</v>
      </c>
    </row>
    <row r="103" spans="1:12" ht="25.5" customHeight="1">
      <c r="A103" s="80"/>
      <c r="B103" s="723" t="s">
        <v>1198</v>
      </c>
      <c r="C103" s="747"/>
      <c r="D103" s="73" t="s">
        <v>1199</v>
      </c>
      <c r="E103" s="99">
        <f t="shared" si="52"/>
        <v>23897</v>
      </c>
      <c r="F103" s="99">
        <f>F328</f>
        <v>353</v>
      </c>
      <c r="G103" s="99">
        <f aca="true" t="shared" si="82" ref="G103:L103">G328</f>
        <v>12599</v>
      </c>
      <c r="H103" s="99">
        <f t="shared" si="82"/>
        <v>7536</v>
      </c>
      <c r="I103" s="99">
        <f t="shared" si="82"/>
        <v>3409</v>
      </c>
      <c r="J103" s="99">
        <f t="shared" si="82"/>
        <v>25163.541</v>
      </c>
      <c r="K103" s="99">
        <f t="shared" si="82"/>
        <v>25091.85</v>
      </c>
      <c r="L103" s="441">
        <f t="shared" si="82"/>
        <v>24972.365</v>
      </c>
    </row>
    <row r="104" spans="1:12" ht="78.75" customHeight="1">
      <c r="A104" s="80"/>
      <c r="B104" s="723" t="s">
        <v>1200</v>
      </c>
      <c r="C104" s="747"/>
      <c r="D104" s="73" t="s">
        <v>1201</v>
      </c>
      <c r="E104" s="99">
        <f t="shared" si="52"/>
        <v>0</v>
      </c>
      <c r="F104" s="99">
        <f>F329</f>
        <v>0</v>
      </c>
      <c r="G104" s="99">
        <f aca="true" t="shared" si="83" ref="G104:L104">G329</f>
        <v>0</v>
      </c>
      <c r="H104" s="99">
        <f t="shared" si="83"/>
        <v>0</v>
      </c>
      <c r="I104" s="99">
        <f t="shared" si="83"/>
        <v>0</v>
      </c>
      <c r="J104" s="99">
        <f t="shared" si="83"/>
        <v>0</v>
      </c>
      <c r="K104" s="99">
        <f t="shared" si="83"/>
        <v>0</v>
      </c>
      <c r="L104" s="441">
        <f t="shared" si="83"/>
        <v>0</v>
      </c>
    </row>
    <row r="105" spans="1:12" ht="54.75" customHeight="1">
      <c r="A105" s="80"/>
      <c r="B105" s="723" t="s">
        <v>1202</v>
      </c>
      <c r="C105" s="747"/>
      <c r="D105" s="73" t="s">
        <v>1203</v>
      </c>
      <c r="E105" s="99">
        <f t="shared" si="52"/>
        <v>0</v>
      </c>
      <c r="F105" s="99">
        <f>F330</f>
        <v>0</v>
      </c>
      <c r="G105" s="99">
        <f aca="true" t="shared" si="84" ref="G105:L106">G330</f>
        <v>0</v>
      </c>
      <c r="H105" s="99">
        <f t="shared" si="84"/>
        <v>0</v>
      </c>
      <c r="I105" s="99">
        <f t="shared" si="84"/>
        <v>0</v>
      </c>
      <c r="J105" s="99">
        <f t="shared" si="84"/>
        <v>0</v>
      </c>
      <c r="K105" s="99">
        <f t="shared" si="84"/>
        <v>0</v>
      </c>
      <c r="L105" s="441">
        <f t="shared" si="84"/>
        <v>0</v>
      </c>
    </row>
    <row r="106" spans="1:12" ht="33.75" customHeight="1">
      <c r="A106" s="80"/>
      <c r="B106" s="723" t="s">
        <v>1204</v>
      </c>
      <c r="C106" s="747"/>
      <c r="D106" s="73" t="s">
        <v>1205</v>
      </c>
      <c r="E106" s="99">
        <f t="shared" si="52"/>
        <v>0</v>
      </c>
      <c r="F106" s="99">
        <f>F331</f>
        <v>0</v>
      </c>
      <c r="G106" s="99">
        <f t="shared" si="84"/>
        <v>0</v>
      </c>
      <c r="H106" s="99">
        <f t="shared" si="84"/>
        <v>0</v>
      </c>
      <c r="I106" s="99">
        <f t="shared" si="84"/>
        <v>0</v>
      </c>
      <c r="J106" s="99">
        <f t="shared" si="84"/>
        <v>0</v>
      </c>
      <c r="K106" s="99">
        <f t="shared" si="84"/>
        <v>0</v>
      </c>
      <c r="L106" s="441">
        <f t="shared" si="84"/>
        <v>0</v>
      </c>
    </row>
    <row r="107" spans="1:12" ht="39" customHeight="1">
      <c r="A107" s="80"/>
      <c r="B107" s="723" t="s">
        <v>529</v>
      </c>
      <c r="C107" s="747"/>
      <c r="D107" s="73" t="s">
        <v>1206</v>
      </c>
      <c r="E107" s="99">
        <f t="shared" si="52"/>
        <v>0</v>
      </c>
      <c r="F107" s="99">
        <f>F332</f>
        <v>0</v>
      </c>
      <c r="G107" s="99">
        <f aca="true" t="shared" si="85" ref="G107:L107">G332</f>
        <v>0</v>
      </c>
      <c r="H107" s="99">
        <f t="shared" si="85"/>
        <v>0</v>
      </c>
      <c r="I107" s="99">
        <f t="shared" si="85"/>
        <v>0</v>
      </c>
      <c r="J107" s="99">
        <f t="shared" si="85"/>
        <v>0</v>
      </c>
      <c r="K107" s="99">
        <f t="shared" si="85"/>
        <v>0</v>
      </c>
      <c r="L107" s="441">
        <f t="shared" si="85"/>
        <v>0</v>
      </c>
    </row>
    <row r="108" spans="1:12" ht="39" customHeight="1">
      <c r="A108" s="80"/>
      <c r="B108" s="723" t="s">
        <v>1207</v>
      </c>
      <c r="C108" s="747"/>
      <c r="D108" s="73" t="s">
        <v>1208</v>
      </c>
      <c r="E108" s="99">
        <f t="shared" si="52"/>
        <v>0</v>
      </c>
      <c r="F108" s="99">
        <f>F287</f>
        <v>0</v>
      </c>
      <c r="G108" s="99">
        <f aca="true" t="shared" si="86" ref="G108:L108">G287</f>
        <v>0</v>
      </c>
      <c r="H108" s="99">
        <f t="shared" si="86"/>
        <v>0</v>
      </c>
      <c r="I108" s="99">
        <f t="shared" si="86"/>
        <v>0</v>
      </c>
      <c r="J108" s="99">
        <f t="shared" si="86"/>
        <v>0</v>
      </c>
      <c r="K108" s="99">
        <f t="shared" si="86"/>
        <v>0</v>
      </c>
      <c r="L108" s="441">
        <f t="shared" si="86"/>
        <v>0</v>
      </c>
    </row>
    <row r="109" spans="1:12" ht="18.75">
      <c r="A109" s="113"/>
      <c r="B109" s="754" t="s">
        <v>485</v>
      </c>
      <c r="C109" s="785"/>
      <c r="D109" s="73" t="s">
        <v>1209</v>
      </c>
      <c r="E109" s="99">
        <f t="shared" si="52"/>
        <v>0</v>
      </c>
      <c r="F109" s="99">
        <f>F288</f>
        <v>0</v>
      </c>
      <c r="G109" s="99">
        <f aca="true" t="shared" si="87" ref="G109:L109">G288</f>
        <v>0</v>
      </c>
      <c r="H109" s="99">
        <f t="shared" si="87"/>
        <v>0</v>
      </c>
      <c r="I109" s="99">
        <f t="shared" si="87"/>
        <v>0</v>
      </c>
      <c r="J109" s="99">
        <f t="shared" si="87"/>
        <v>0</v>
      </c>
      <c r="K109" s="99">
        <f t="shared" si="87"/>
        <v>0</v>
      </c>
      <c r="L109" s="441">
        <f t="shared" si="87"/>
        <v>0</v>
      </c>
    </row>
    <row r="110" spans="1:12" ht="39.75" customHeight="1">
      <c r="A110" s="763" t="s">
        <v>1210</v>
      </c>
      <c r="B110" s="851"/>
      <c r="C110" s="852"/>
      <c r="D110" s="115" t="s">
        <v>1211</v>
      </c>
      <c r="E110" s="510">
        <f t="shared" si="52"/>
        <v>0</v>
      </c>
      <c r="F110" s="466">
        <f aca="true" t="shared" si="88" ref="F110:L110">F111+F114+F117+F120+F125+F128+F133+F138+F143+F148+F153+F158+F167</f>
        <v>0</v>
      </c>
      <c r="G110" s="466">
        <f t="shared" si="88"/>
        <v>0</v>
      </c>
      <c r="H110" s="466">
        <f t="shared" si="88"/>
        <v>0</v>
      </c>
      <c r="I110" s="466">
        <f t="shared" si="88"/>
        <v>0</v>
      </c>
      <c r="J110" s="466">
        <f t="shared" si="88"/>
        <v>0</v>
      </c>
      <c r="K110" s="466">
        <f t="shared" si="88"/>
        <v>0</v>
      </c>
      <c r="L110" s="467">
        <f t="shared" si="88"/>
        <v>0</v>
      </c>
    </row>
    <row r="111" spans="1:12" ht="18.75">
      <c r="A111" s="116"/>
      <c r="B111" s="784" t="s">
        <v>1212</v>
      </c>
      <c r="C111" s="785"/>
      <c r="D111" s="94" t="s">
        <v>1213</v>
      </c>
      <c r="E111" s="510">
        <f t="shared" si="52"/>
        <v>0</v>
      </c>
      <c r="F111" s="511"/>
      <c r="G111" s="511"/>
      <c r="H111" s="501"/>
      <c r="I111" s="510"/>
      <c r="J111" s="501"/>
      <c r="K111" s="511"/>
      <c r="L111" s="502"/>
    </row>
    <row r="112" spans="1:12" ht="30" customHeight="1">
      <c r="A112" s="116"/>
      <c r="B112" s="97"/>
      <c r="C112" s="74" t="s">
        <v>547</v>
      </c>
      <c r="D112" s="94" t="s">
        <v>1214</v>
      </c>
      <c r="E112" s="512" t="s">
        <v>181</v>
      </c>
      <c r="F112" s="512" t="s">
        <v>181</v>
      </c>
      <c r="G112" s="512" t="s">
        <v>181</v>
      </c>
      <c r="H112" s="512" t="s">
        <v>181</v>
      </c>
      <c r="I112" s="440" t="s">
        <v>181</v>
      </c>
      <c r="J112" s="512" t="s">
        <v>181</v>
      </c>
      <c r="K112" s="512" t="s">
        <v>181</v>
      </c>
      <c r="L112" s="513" t="s">
        <v>181</v>
      </c>
    </row>
    <row r="113" spans="1:12" s="121" customFormat="1" ht="18" customHeight="1">
      <c r="A113" s="117"/>
      <c r="B113" s="118"/>
      <c r="C113" s="119" t="s">
        <v>549</v>
      </c>
      <c r="D113" s="120" t="s">
        <v>1215</v>
      </c>
      <c r="E113" s="514" t="s">
        <v>181</v>
      </c>
      <c r="F113" s="514" t="s">
        <v>181</v>
      </c>
      <c r="G113" s="514" t="s">
        <v>181</v>
      </c>
      <c r="H113" s="514" t="s">
        <v>181</v>
      </c>
      <c r="I113" s="515" t="s">
        <v>181</v>
      </c>
      <c r="J113" s="514" t="s">
        <v>181</v>
      </c>
      <c r="K113" s="514" t="s">
        <v>181</v>
      </c>
      <c r="L113" s="516" t="s">
        <v>181</v>
      </c>
    </row>
    <row r="114" spans="1:12" s="121" customFormat="1" ht="27.75" customHeight="1">
      <c r="A114" s="117"/>
      <c r="B114" s="853" t="s">
        <v>1216</v>
      </c>
      <c r="C114" s="853"/>
      <c r="D114" s="120" t="s">
        <v>1217</v>
      </c>
      <c r="E114" s="512">
        <f>F114+G114+H114+I114</f>
        <v>0</v>
      </c>
      <c r="F114" s="517"/>
      <c r="G114" s="517"/>
      <c r="H114" s="518"/>
      <c r="I114" s="519"/>
      <c r="J114" s="518"/>
      <c r="K114" s="517"/>
      <c r="L114" s="520"/>
    </row>
    <row r="115" spans="1:12" s="121" customFormat="1" ht="18" customHeight="1">
      <c r="A115" s="117"/>
      <c r="B115" s="118"/>
      <c r="C115" s="122" t="s">
        <v>547</v>
      </c>
      <c r="D115" s="120" t="s">
        <v>1218</v>
      </c>
      <c r="E115" s="514" t="s">
        <v>181</v>
      </c>
      <c r="F115" s="514" t="s">
        <v>181</v>
      </c>
      <c r="G115" s="514" t="s">
        <v>181</v>
      </c>
      <c r="H115" s="514" t="s">
        <v>181</v>
      </c>
      <c r="I115" s="515" t="s">
        <v>181</v>
      </c>
      <c r="J115" s="514" t="s">
        <v>181</v>
      </c>
      <c r="K115" s="514" t="s">
        <v>181</v>
      </c>
      <c r="L115" s="516" t="s">
        <v>181</v>
      </c>
    </row>
    <row r="116" spans="1:12" s="121" customFormat="1" ht="18" customHeight="1">
      <c r="A116" s="117"/>
      <c r="B116" s="118"/>
      <c r="C116" s="119" t="s">
        <v>549</v>
      </c>
      <c r="D116" s="120" t="s">
        <v>1219</v>
      </c>
      <c r="E116" s="514" t="s">
        <v>181</v>
      </c>
      <c r="F116" s="514" t="s">
        <v>181</v>
      </c>
      <c r="G116" s="514" t="s">
        <v>181</v>
      </c>
      <c r="H116" s="514" t="s">
        <v>181</v>
      </c>
      <c r="I116" s="515" t="s">
        <v>181</v>
      </c>
      <c r="J116" s="514" t="s">
        <v>181</v>
      </c>
      <c r="K116" s="514" t="s">
        <v>181</v>
      </c>
      <c r="L116" s="516" t="s">
        <v>181</v>
      </c>
    </row>
    <row r="117" spans="1:12" s="121" customFormat="1" ht="18.75">
      <c r="A117" s="117"/>
      <c r="B117" s="853" t="s">
        <v>1711</v>
      </c>
      <c r="C117" s="853"/>
      <c r="D117" s="120" t="s">
        <v>1220</v>
      </c>
      <c r="E117" s="512">
        <f>F117+G117+H117+I117</f>
        <v>0</v>
      </c>
      <c r="F117" s="517"/>
      <c r="G117" s="517"/>
      <c r="H117" s="518"/>
      <c r="I117" s="519"/>
      <c r="J117" s="518"/>
      <c r="K117" s="517"/>
      <c r="L117" s="520"/>
    </row>
    <row r="118" spans="1:12" s="121" customFormat="1" ht="18" customHeight="1">
      <c r="A118" s="117"/>
      <c r="B118" s="118"/>
      <c r="C118" s="122" t="s">
        <v>547</v>
      </c>
      <c r="D118" s="120" t="s">
        <v>1221</v>
      </c>
      <c r="E118" s="514" t="s">
        <v>181</v>
      </c>
      <c r="F118" s="514" t="s">
        <v>181</v>
      </c>
      <c r="G118" s="514" t="s">
        <v>181</v>
      </c>
      <c r="H118" s="514" t="s">
        <v>181</v>
      </c>
      <c r="I118" s="515" t="s">
        <v>181</v>
      </c>
      <c r="J118" s="514" t="s">
        <v>181</v>
      </c>
      <c r="K118" s="514" t="s">
        <v>181</v>
      </c>
      <c r="L118" s="516" t="s">
        <v>181</v>
      </c>
    </row>
    <row r="119" spans="1:12" s="121" customFormat="1" ht="18" customHeight="1">
      <c r="A119" s="117"/>
      <c r="B119" s="118"/>
      <c r="C119" s="119" t="s">
        <v>549</v>
      </c>
      <c r="D119" s="120" t="s">
        <v>1222</v>
      </c>
      <c r="E119" s="514" t="s">
        <v>181</v>
      </c>
      <c r="F119" s="514" t="s">
        <v>181</v>
      </c>
      <c r="G119" s="514" t="s">
        <v>181</v>
      </c>
      <c r="H119" s="514" t="s">
        <v>181</v>
      </c>
      <c r="I119" s="515" t="s">
        <v>181</v>
      </c>
      <c r="J119" s="514" t="s">
        <v>181</v>
      </c>
      <c r="K119" s="514" t="s">
        <v>181</v>
      </c>
      <c r="L119" s="516" t="s">
        <v>181</v>
      </c>
    </row>
    <row r="120" spans="1:12" ht="42" customHeight="1">
      <c r="A120" s="116"/>
      <c r="B120" s="842" t="s">
        <v>1223</v>
      </c>
      <c r="C120" s="842"/>
      <c r="D120" s="94" t="s">
        <v>1224</v>
      </c>
      <c r="E120" s="512">
        <f>F120+G120+H120+I120</f>
        <v>0</v>
      </c>
      <c r="F120" s="99"/>
      <c r="G120" s="99"/>
      <c r="H120" s="474"/>
      <c r="I120" s="99"/>
      <c r="J120" s="474"/>
      <c r="K120" s="99"/>
      <c r="L120" s="475"/>
    </row>
    <row r="121" spans="1:12" ht="18" customHeight="1">
      <c r="A121" s="116"/>
      <c r="B121" s="97"/>
      <c r="C121" s="74" t="s">
        <v>562</v>
      </c>
      <c r="D121" s="94" t="s">
        <v>1225</v>
      </c>
      <c r="E121" s="512" t="s">
        <v>181</v>
      </c>
      <c r="F121" s="512" t="s">
        <v>181</v>
      </c>
      <c r="G121" s="512" t="s">
        <v>181</v>
      </c>
      <c r="H121" s="512" t="s">
        <v>181</v>
      </c>
      <c r="I121" s="440" t="s">
        <v>181</v>
      </c>
      <c r="J121" s="512" t="s">
        <v>181</v>
      </c>
      <c r="K121" s="512" t="s">
        <v>181</v>
      </c>
      <c r="L121" s="513" t="s">
        <v>181</v>
      </c>
    </row>
    <row r="122" spans="1:12" ht="18" customHeight="1">
      <c r="A122" s="116"/>
      <c r="B122" s="97"/>
      <c r="C122" s="74" t="s">
        <v>547</v>
      </c>
      <c r="D122" s="94" t="s">
        <v>1226</v>
      </c>
      <c r="E122" s="512" t="s">
        <v>181</v>
      </c>
      <c r="F122" s="512" t="s">
        <v>181</v>
      </c>
      <c r="G122" s="512" t="s">
        <v>181</v>
      </c>
      <c r="H122" s="512" t="s">
        <v>181</v>
      </c>
      <c r="I122" s="440" t="s">
        <v>181</v>
      </c>
      <c r="J122" s="512" t="s">
        <v>181</v>
      </c>
      <c r="K122" s="512" t="s">
        <v>181</v>
      </c>
      <c r="L122" s="513" t="s">
        <v>181</v>
      </c>
    </row>
    <row r="123" spans="1:12" ht="18" customHeight="1">
      <c r="A123" s="116"/>
      <c r="B123" s="97"/>
      <c r="C123" s="74" t="s">
        <v>565</v>
      </c>
      <c r="D123" s="94" t="s">
        <v>1227</v>
      </c>
      <c r="E123" s="512" t="s">
        <v>181</v>
      </c>
      <c r="F123" s="512" t="s">
        <v>181</v>
      </c>
      <c r="G123" s="512" t="s">
        <v>181</v>
      </c>
      <c r="H123" s="512" t="s">
        <v>181</v>
      </c>
      <c r="I123" s="440" t="s">
        <v>181</v>
      </c>
      <c r="J123" s="512" t="s">
        <v>181</v>
      </c>
      <c r="K123" s="512" t="s">
        <v>181</v>
      </c>
      <c r="L123" s="513" t="s">
        <v>181</v>
      </c>
    </row>
    <row r="124" spans="1:12" ht="18" customHeight="1">
      <c r="A124" s="116"/>
      <c r="B124" s="97"/>
      <c r="C124" s="86" t="s">
        <v>549</v>
      </c>
      <c r="D124" s="94" t="s">
        <v>1228</v>
      </c>
      <c r="E124" s="512" t="s">
        <v>181</v>
      </c>
      <c r="F124" s="512" t="s">
        <v>181</v>
      </c>
      <c r="G124" s="512" t="s">
        <v>181</v>
      </c>
      <c r="H124" s="512" t="s">
        <v>181</v>
      </c>
      <c r="I124" s="440" t="s">
        <v>181</v>
      </c>
      <c r="J124" s="512" t="s">
        <v>181</v>
      </c>
      <c r="K124" s="512" t="s">
        <v>181</v>
      </c>
      <c r="L124" s="513" t="s">
        <v>181</v>
      </c>
    </row>
    <row r="125" spans="1:12" ht="24.75" customHeight="1">
      <c r="A125" s="116"/>
      <c r="B125" s="842" t="s">
        <v>1229</v>
      </c>
      <c r="C125" s="842"/>
      <c r="D125" s="94" t="s">
        <v>1230</v>
      </c>
      <c r="E125" s="512">
        <f>F125+G125+H125+I125</f>
        <v>0</v>
      </c>
      <c r="F125" s="99"/>
      <c r="G125" s="99"/>
      <c r="H125" s="474"/>
      <c r="I125" s="99"/>
      <c r="J125" s="474"/>
      <c r="K125" s="99"/>
      <c r="L125" s="475"/>
    </row>
    <row r="126" spans="1:12" ht="18" customHeight="1">
      <c r="A126" s="116"/>
      <c r="B126" s="97"/>
      <c r="C126" s="74" t="s">
        <v>547</v>
      </c>
      <c r="D126" s="94" t="s">
        <v>1231</v>
      </c>
      <c r="E126" s="512" t="s">
        <v>181</v>
      </c>
      <c r="F126" s="512" t="s">
        <v>181</v>
      </c>
      <c r="G126" s="512" t="s">
        <v>181</v>
      </c>
      <c r="H126" s="512" t="s">
        <v>181</v>
      </c>
      <c r="I126" s="440" t="s">
        <v>181</v>
      </c>
      <c r="J126" s="512" t="s">
        <v>181</v>
      </c>
      <c r="K126" s="512" t="s">
        <v>181</v>
      </c>
      <c r="L126" s="513" t="s">
        <v>181</v>
      </c>
    </row>
    <row r="127" spans="1:12" s="121" customFormat="1" ht="18" customHeight="1">
      <c r="A127" s="117"/>
      <c r="B127" s="118"/>
      <c r="C127" s="119" t="s">
        <v>549</v>
      </c>
      <c r="D127" s="120" t="s">
        <v>1232</v>
      </c>
      <c r="E127" s="514" t="s">
        <v>181</v>
      </c>
      <c r="F127" s="514" t="s">
        <v>181</v>
      </c>
      <c r="G127" s="514" t="s">
        <v>181</v>
      </c>
      <c r="H127" s="514" t="s">
        <v>181</v>
      </c>
      <c r="I127" s="515" t="s">
        <v>181</v>
      </c>
      <c r="J127" s="514" t="s">
        <v>181</v>
      </c>
      <c r="K127" s="514" t="s">
        <v>181</v>
      </c>
      <c r="L127" s="516" t="s">
        <v>181</v>
      </c>
    </row>
    <row r="128" spans="1:12" ht="44.25" customHeight="1">
      <c r="A128" s="116"/>
      <c r="B128" s="842" t="s">
        <v>1233</v>
      </c>
      <c r="C128" s="842"/>
      <c r="D128" s="94" t="s">
        <v>1234</v>
      </c>
      <c r="E128" s="512">
        <f>F128+G128+H128+I128</f>
        <v>0</v>
      </c>
      <c r="F128" s="99"/>
      <c r="G128" s="99"/>
      <c r="H128" s="474"/>
      <c r="I128" s="99"/>
      <c r="J128" s="474"/>
      <c r="K128" s="99"/>
      <c r="L128" s="475"/>
    </row>
    <row r="129" spans="1:12" ht="18" customHeight="1">
      <c r="A129" s="116"/>
      <c r="B129" s="97"/>
      <c r="C129" s="74" t="s">
        <v>562</v>
      </c>
      <c r="D129" s="94" t="s">
        <v>1235</v>
      </c>
      <c r="E129" s="512" t="s">
        <v>181</v>
      </c>
      <c r="F129" s="512" t="s">
        <v>181</v>
      </c>
      <c r="G129" s="512" t="s">
        <v>181</v>
      </c>
      <c r="H129" s="512" t="s">
        <v>181</v>
      </c>
      <c r="I129" s="440" t="s">
        <v>181</v>
      </c>
      <c r="J129" s="512" t="s">
        <v>181</v>
      </c>
      <c r="K129" s="512" t="s">
        <v>181</v>
      </c>
      <c r="L129" s="513" t="s">
        <v>181</v>
      </c>
    </row>
    <row r="130" spans="1:12" ht="18" customHeight="1">
      <c r="A130" s="116"/>
      <c r="B130" s="97"/>
      <c r="C130" s="74" t="s">
        <v>547</v>
      </c>
      <c r="D130" s="94" t="s">
        <v>1236</v>
      </c>
      <c r="E130" s="512" t="s">
        <v>181</v>
      </c>
      <c r="F130" s="512" t="s">
        <v>181</v>
      </c>
      <c r="G130" s="512" t="s">
        <v>181</v>
      </c>
      <c r="H130" s="512" t="s">
        <v>181</v>
      </c>
      <c r="I130" s="440" t="s">
        <v>181</v>
      </c>
      <c r="J130" s="512" t="s">
        <v>181</v>
      </c>
      <c r="K130" s="512" t="s">
        <v>181</v>
      </c>
      <c r="L130" s="513" t="s">
        <v>181</v>
      </c>
    </row>
    <row r="131" spans="1:12" ht="18" customHeight="1">
      <c r="A131" s="116"/>
      <c r="B131" s="97"/>
      <c r="C131" s="74" t="s">
        <v>565</v>
      </c>
      <c r="D131" s="94" t="s">
        <v>1237</v>
      </c>
      <c r="E131" s="512" t="s">
        <v>181</v>
      </c>
      <c r="F131" s="512" t="s">
        <v>181</v>
      </c>
      <c r="G131" s="512" t="s">
        <v>181</v>
      </c>
      <c r="H131" s="512" t="s">
        <v>181</v>
      </c>
      <c r="I131" s="440" t="s">
        <v>181</v>
      </c>
      <c r="J131" s="512" t="s">
        <v>181</v>
      </c>
      <c r="K131" s="512" t="s">
        <v>181</v>
      </c>
      <c r="L131" s="513" t="s">
        <v>181</v>
      </c>
    </row>
    <row r="132" spans="1:12" ht="18" customHeight="1">
      <c r="A132" s="116"/>
      <c r="B132" s="97"/>
      <c r="C132" s="86" t="s">
        <v>549</v>
      </c>
      <c r="D132" s="94" t="s">
        <v>1238</v>
      </c>
      <c r="E132" s="512" t="s">
        <v>181</v>
      </c>
      <c r="F132" s="512" t="s">
        <v>181</v>
      </c>
      <c r="G132" s="512" t="s">
        <v>181</v>
      </c>
      <c r="H132" s="512" t="s">
        <v>181</v>
      </c>
      <c r="I132" s="440" t="s">
        <v>181</v>
      </c>
      <c r="J132" s="512" t="s">
        <v>181</v>
      </c>
      <c r="K132" s="512" t="s">
        <v>181</v>
      </c>
      <c r="L132" s="513" t="s">
        <v>181</v>
      </c>
    </row>
    <row r="133" spans="1:12" ht="45.75" customHeight="1">
      <c r="A133" s="116"/>
      <c r="B133" s="842" t="s">
        <v>1239</v>
      </c>
      <c r="C133" s="842"/>
      <c r="D133" s="94" t="s">
        <v>1240</v>
      </c>
      <c r="E133" s="512">
        <f>F133+G133+H133+I133</f>
        <v>0</v>
      </c>
      <c r="F133" s="99"/>
      <c r="G133" s="99"/>
      <c r="H133" s="474"/>
      <c r="I133" s="99"/>
      <c r="J133" s="474"/>
      <c r="K133" s="99"/>
      <c r="L133" s="475"/>
    </row>
    <row r="134" spans="1:12" ht="18" customHeight="1">
      <c r="A134" s="116"/>
      <c r="B134" s="97"/>
      <c r="C134" s="74" t="s">
        <v>562</v>
      </c>
      <c r="D134" s="94" t="s">
        <v>1241</v>
      </c>
      <c r="E134" s="512" t="s">
        <v>181</v>
      </c>
      <c r="F134" s="512" t="s">
        <v>181</v>
      </c>
      <c r="G134" s="512" t="s">
        <v>181</v>
      </c>
      <c r="H134" s="512" t="s">
        <v>181</v>
      </c>
      <c r="I134" s="440" t="s">
        <v>181</v>
      </c>
      <c r="J134" s="512" t="s">
        <v>181</v>
      </c>
      <c r="K134" s="512" t="s">
        <v>181</v>
      </c>
      <c r="L134" s="513" t="s">
        <v>181</v>
      </c>
    </row>
    <row r="135" spans="1:12" ht="18" customHeight="1">
      <c r="A135" s="116"/>
      <c r="B135" s="97"/>
      <c r="C135" s="74" t="s">
        <v>547</v>
      </c>
      <c r="D135" s="94" t="s">
        <v>1242</v>
      </c>
      <c r="E135" s="512" t="s">
        <v>181</v>
      </c>
      <c r="F135" s="512" t="s">
        <v>181</v>
      </c>
      <c r="G135" s="512" t="s">
        <v>181</v>
      </c>
      <c r="H135" s="512" t="s">
        <v>181</v>
      </c>
      <c r="I135" s="440" t="s">
        <v>181</v>
      </c>
      <c r="J135" s="512" t="s">
        <v>181</v>
      </c>
      <c r="K135" s="512" t="s">
        <v>181</v>
      </c>
      <c r="L135" s="513" t="s">
        <v>181</v>
      </c>
    </row>
    <row r="136" spans="1:12" ht="18" customHeight="1">
      <c r="A136" s="116"/>
      <c r="B136" s="97"/>
      <c r="C136" s="74" t="s">
        <v>565</v>
      </c>
      <c r="D136" s="94" t="s">
        <v>1243</v>
      </c>
      <c r="E136" s="512" t="s">
        <v>181</v>
      </c>
      <c r="F136" s="512" t="s">
        <v>181</v>
      </c>
      <c r="G136" s="512" t="s">
        <v>181</v>
      </c>
      <c r="H136" s="512" t="s">
        <v>181</v>
      </c>
      <c r="I136" s="440" t="s">
        <v>181</v>
      </c>
      <c r="J136" s="512" t="s">
        <v>181</v>
      </c>
      <c r="K136" s="512" t="s">
        <v>181</v>
      </c>
      <c r="L136" s="513" t="s">
        <v>181</v>
      </c>
    </row>
    <row r="137" spans="1:12" ht="18" customHeight="1">
      <c r="A137" s="116"/>
      <c r="B137" s="97"/>
      <c r="C137" s="86" t="s">
        <v>549</v>
      </c>
      <c r="D137" s="94" t="s">
        <v>1244</v>
      </c>
      <c r="E137" s="512" t="s">
        <v>181</v>
      </c>
      <c r="F137" s="512" t="s">
        <v>181</v>
      </c>
      <c r="G137" s="512" t="s">
        <v>181</v>
      </c>
      <c r="H137" s="512" t="s">
        <v>181</v>
      </c>
      <c r="I137" s="440" t="s">
        <v>181</v>
      </c>
      <c r="J137" s="512" t="s">
        <v>181</v>
      </c>
      <c r="K137" s="512" t="s">
        <v>181</v>
      </c>
      <c r="L137" s="513" t="s">
        <v>181</v>
      </c>
    </row>
    <row r="138" spans="1:12" ht="42" customHeight="1">
      <c r="A138" s="116"/>
      <c r="B138" s="842" t="s">
        <v>1245</v>
      </c>
      <c r="C138" s="842"/>
      <c r="D138" s="94" t="s">
        <v>1246</v>
      </c>
      <c r="E138" s="512">
        <f>F138+G138+H138+I138</f>
        <v>0</v>
      </c>
      <c r="F138" s="521"/>
      <c r="G138" s="521"/>
      <c r="H138" s="474"/>
      <c r="I138" s="99"/>
      <c r="J138" s="474"/>
      <c r="K138" s="521"/>
      <c r="L138" s="475"/>
    </row>
    <row r="139" spans="1:12" ht="18" customHeight="1">
      <c r="A139" s="116"/>
      <c r="B139" s="97"/>
      <c r="C139" s="74" t="s">
        <v>562</v>
      </c>
      <c r="D139" s="94" t="s">
        <v>1247</v>
      </c>
      <c r="E139" s="512" t="s">
        <v>181</v>
      </c>
      <c r="F139" s="512" t="s">
        <v>181</v>
      </c>
      <c r="G139" s="512" t="s">
        <v>181</v>
      </c>
      <c r="H139" s="512" t="s">
        <v>181</v>
      </c>
      <c r="I139" s="440" t="s">
        <v>181</v>
      </c>
      <c r="J139" s="512" t="s">
        <v>181</v>
      </c>
      <c r="K139" s="512" t="s">
        <v>181</v>
      </c>
      <c r="L139" s="513" t="s">
        <v>181</v>
      </c>
    </row>
    <row r="140" spans="1:12" ht="18" customHeight="1">
      <c r="A140" s="116"/>
      <c r="B140" s="97"/>
      <c r="C140" s="74" t="s">
        <v>547</v>
      </c>
      <c r="D140" s="94" t="s">
        <v>1248</v>
      </c>
      <c r="E140" s="512" t="s">
        <v>181</v>
      </c>
      <c r="F140" s="512" t="s">
        <v>181</v>
      </c>
      <c r="G140" s="512" t="s">
        <v>181</v>
      </c>
      <c r="H140" s="512" t="s">
        <v>181</v>
      </c>
      <c r="I140" s="440" t="s">
        <v>181</v>
      </c>
      <c r="J140" s="512" t="s">
        <v>181</v>
      </c>
      <c r="K140" s="512" t="s">
        <v>181</v>
      </c>
      <c r="L140" s="513" t="s">
        <v>181</v>
      </c>
    </row>
    <row r="141" spans="1:12" ht="18" customHeight="1">
      <c r="A141" s="116"/>
      <c r="B141" s="97"/>
      <c r="C141" s="74" t="s">
        <v>565</v>
      </c>
      <c r="D141" s="94" t="s">
        <v>1249</v>
      </c>
      <c r="E141" s="512" t="s">
        <v>181</v>
      </c>
      <c r="F141" s="512" t="s">
        <v>181</v>
      </c>
      <c r="G141" s="512" t="s">
        <v>181</v>
      </c>
      <c r="H141" s="512" t="s">
        <v>181</v>
      </c>
      <c r="I141" s="440" t="s">
        <v>181</v>
      </c>
      <c r="J141" s="512" t="s">
        <v>181</v>
      </c>
      <c r="K141" s="512" t="s">
        <v>181</v>
      </c>
      <c r="L141" s="513" t="s">
        <v>181</v>
      </c>
    </row>
    <row r="142" spans="1:12" ht="18" customHeight="1">
      <c r="A142" s="116"/>
      <c r="B142" s="97"/>
      <c r="C142" s="86" t="s">
        <v>549</v>
      </c>
      <c r="D142" s="94" t="s">
        <v>1250</v>
      </c>
      <c r="E142" s="512" t="s">
        <v>181</v>
      </c>
      <c r="F142" s="512" t="s">
        <v>181</v>
      </c>
      <c r="G142" s="512" t="s">
        <v>181</v>
      </c>
      <c r="H142" s="512" t="s">
        <v>181</v>
      </c>
      <c r="I142" s="440" t="s">
        <v>181</v>
      </c>
      <c r="J142" s="512" t="s">
        <v>181</v>
      </c>
      <c r="K142" s="512" t="s">
        <v>181</v>
      </c>
      <c r="L142" s="513" t="s">
        <v>181</v>
      </c>
    </row>
    <row r="143" spans="1:12" ht="35.25" customHeight="1">
      <c r="A143" s="116"/>
      <c r="B143" s="842" t="s">
        <v>1251</v>
      </c>
      <c r="C143" s="842"/>
      <c r="D143" s="94" t="s">
        <v>1252</v>
      </c>
      <c r="E143" s="512">
        <f>F143+G143+H143+I143</f>
        <v>0</v>
      </c>
      <c r="F143" s="521"/>
      <c r="G143" s="521"/>
      <c r="H143" s="474"/>
      <c r="I143" s="99"/>
      <c r="J143" s="474"/>
      <c r="K143" s="521"/>
      <c r="L143" s="475"/>
    </row>
    <row r="144" spans="1:12" ht="18" customHeight="1">
      <c r="A144" s="116"/>
      <c r="B144" s="97"/>
      <c r="C144" s="74" t="s">
        <v>562</v>
      </c>
      <c r="D144" s="94" t="s">
        <v>1253</v>
      </c>
      <c r="E144" s="512" t="s">
        <v>181</v>
      </c>
      <c r="F144" s="512" t="s">
        <v>181</v>
      </c>
      <c r="G144" s="512" t="s">
        <v>181</v>
      </c>
      <c r="H144" s="512" t="s">
        <v>181</v>
      </c>
      <c r="I144" s="440" t="s">
        <v>181</v>
      </c>
      <c r="J144" s="512" t="s">
        <v>181</v>
      </c>
      <c r="K144" s="512" t="s">
        <v>181</v>
      </c>
      <c r="L144" s="513" t="s">
        <v>181</v>
      </c>
    </row>
    <row r="145" spans="1:12" ht="18" customHeight="1">
      <c r="A145" s="116"/>
      <c r="B145" s="97"/>
      <c r="C145" s="74" t="s">
        <v>547</v>
      </c>
      <c r="D145" s="94" t="s">
        <v>1254</v>
      </c>
      <c r="E145" s="512" t="s">
        <v>181</v>
      </c>
      <c r="F145" s="512" t="s">
        <v>181</v>
      </c>
      <c r="G145" s="512" t="s">
        <v>181</v>
      </c>
      <c r="H145" s="512" t="s">
        <v>181</v>
      </c>
      <c r="I145" s="440" t="s">
        <v>181</v>
      </c>
      <c r="J145" s="512" t="s">
        <v>181</v>
      </c>
      <c r="K145" s="512" t="s">
        <v>181</v>
      </c>
      <c r="L145" s="513" t="s">
        <v>181</v>
      </c>
    </row>
    <row r="146" spans="1:12" ht="18" customHeight="1">
      <c r="A146" s="116"/>
      <c r="B146" s="97"/>
      <c r="C146" s="74" t="s">
        <v>565</v>
      </c>
      <c r="D146" s="94" t="s">
        <v>1255</v>
      </c>
      <c r="E146" s="512" t="s">
        <v>181</v>
      </c>
      <c r="F146" s="512" t="s">
        <v>181</v>
      </c>
      <c r="G146" s="512" t="s">
        <v>181</v>
      </c>
      <c r="H146" s="512" t="s">
        <v>181</v>
      </c>
      <c r="I146" s="440" t="s">
        <v>181</v>
      </c>
      <c r="J146" s="512" t="s">
        <v>181</v>
      </c>
      <c r="K146" s="512" t="s">
        <v>181</v>
      </c>
      <c r="L146" s="513" t="s">
        <v>181</v>
      </c>
    </row>
    <row r="147" spans="1:12" ht="18" customHeight="1">
      <c r="A147" s="116"/>
      <c r="B147" s="97"/>
      <c r="C147" s="86" t="s">
        <v>549</v>
      </c>
      <c r="D147" s="94" t="s">
        <v>1256</v>
      </c>
      <c r="E147" s="512" t="s">
        <v>181</v>
      </c>
      <c r="F147" s="512" t="s">
        <v>181</v>
      </c>
      <c r="G147" s="512" t="s">
        <v>181</v>
      </c>
      <c r="H147" s="512" t="s">
        <v>181</v>
      </c>
      <c r="I147" s="440" t="s">
        <v>181</v>
      </c>
      <c r="J147" s="512" t="s">
        <v>181</v>
      </c>
      <c r="K147" s="512" t="s">
        <v>181</v>
      </c>
      <c r="L147" s="513" t="s">
        <v>181</v>
      </c>
    </row>
    <row r="148" spans="1:12" ht="24" customHeight="1">
      <c r="A148" s="116"/>
      <c r="B148" s="842" t="s">
        <v>1257</v>
      </c>
      <c r="C148" s="842"/>
      <c r="D148" s="94" t="s">
        <v>1258</v>
      </c>
      <c r="E148" s="512">
        <f>F148+G148+H148+I148</f>
        <v>0</v>
      </c>
      <c r="F148" s="521"/>
      <c r="G148" s="521"/>
      <c r="H148" s="474"/>
      <c r="I148" s="99"/>
      <c r="J148" s="474"/>
      <c r="K148" s="521"/>
      <c r="L148" s="475"/>
    </row>
    <row r="149" spans="1:12" ht="18" customHeight="1">
      <c r="A149" s="116"/>
      <c r="B149" s="97"/>
      <c r="C149" s="74" t="s">
        <v>562</v>
      </c>
      <c r="D149" s="94" t="s">
        <v>1259</v>
      </c>
      <c r="E149" s="512" t="s">
        <v>181</v>
      </c>
      <c r="F149" s="512" t="s">
        <v>181</v>
      </c>
      <c r="G149" s="512" t="s">
        <v>181</v>
      </c>
      <c r="H149" s="512" t="s">
        <v>181</v>
      </c>
      <c r="I149" s="440" t="s">
        <v>181</v>
      </c>
      <c r="J149" s="512" t="s">
        <v>181</v>
      </c>
      <c r="K149" s="512" t="s">
        <v>181</v>
      </c>
      <c r="L149" s="513" t="s">
        <v>181</v>
      </c>
    </row>
    <row r="150" spans="1:12" ht="18" customHeight="1">
      <c r="A150" s="116"/>
      <c r="B150" s="97"/>
      <c r="C150" s="74" t="s">
        <v>547</v>
      </c>
      <c r="D150" s="94" t="s">
        <v>1260</v>
      </c>
      <c r="E150" s="512" t="s">
        <v>181</v>
      </c>
      <c r="F150" s="512" t="s">
        <v>181</v>
      </c>
      <c r="G150" s="512" t="s">
        <v>181</v>
      </c>
      <c r="H150" s="512" t="s">
        <v>181</v>
      </c>
      <c r="I150" s="440" t="s">
        <v>181</v>
      </c>
      <c r="J150" s="512" t="s">
        <v>181</v>
      </c>
      <c r="K150" s="512" t="s">
        <v>181</v>
      </c>
      <c r="L150" s="513" t="s">
        <v>181</v>
      </c>
    </row>
    <row r="151" spans="1:12" ht="18" customHeight="1">
      <c r="A151" s="116"/>
      <c r="B151" s="97"/>
      <c r="C151" s="86" t="s">
        <v>565</v>
      </c>
      <c r="D151" s="94" t="s">
        <v>1261</v>
      </c>
      <c r="E151" s="512" t="s">
        <v>181</v>
      </c>
      <c r="F151" s="512" t="s">
        <v>181</v>
      </c>
      <c r="G151" s="512" t="s">
        <v>181</v>
      </c>
      <c r="H151" s="512" t="s">
        <v>181</v>
      </c>
      <c r="I151" s="440" t="s">
        <v>181</v>
      </c>
      <c r="J151" s="512" t="s">
        <v>181</v>
      </c>
      <c r="K151" s="512" t="s">
        <v>181</v>
      </c>
      <c r="L151" s="513" t="s">
        <v>181</v>
      </c>
    </row>
    <row r="152" spans="1:12" ht="18" customHeight="1">
      <c r="A152" s="116"/>
      <c r="B152" s="97"/>
      <c r="C152" s="86" t="s">
        <v>549</v>
      </c>
      <c r="D152" s="94" t="s">
        <v>1262</v>
      </c>
      <c r="E152" s="512" t="s">
        <v>181</v>
      </c>
      <c r="F152" s="512" t="s">
        <v>181</v>
      </c>
      <c r="G152" s="512" t="s">
        <v>181</v>
      </c>
      <c r="H152" s="512" t="s">
        <v>181</v>
      </c>
      <c r="I152" s="440" t="s">
        <v>181</v>
      </c>
      <c r="J152" s="512" t="s">
        <v>181</v>
      </c>
      <c r="K152" s="512" t="s">
        <v>181</v>
      </c>
      <c r="L152" s="513" t="s">
        <v>181</v>
      </c>
    </row>
    <row r="153" spans="1:12" s="89" customFormat="1" ht="27" customHeight="1">
      <c r="A153" s="123"/>
      <c r="B153" s="722" t="s">
        <v>1263</v>
      </c>
      <c r="C153" s="722"/>
      <c r="D153" s="107" t="s">
        <v>1264</v>
      </c>
      <c r="E153" s="512">
        <f>F153+G153+H153+I153</f>
        <v>0</v>
      </c>
      <c r="F153" s="522"/>
      <c r="G153" s="522"/>
      <c r="H153" s="474"/>
      <c r="I153" s="522"/>
      <c r="J153" s="474"/>
      <c r="K153" s="522"/>
      <c r="L153" s="475"/>
    </row>
    <row r="154" spans="1:12" ht="18" customHeight="1">
      <c r="A154" s="116"/>
      <c r="B154" s="97"/>
      <c r="C154" s="74" t="s">
        <v>562</v>
      </c>
      <c r="D154" s="94" t="s">
        <v>1265</v>
      </c>
      <c r="E154" s="512" t="s">
        <v>181</v>
      </c>
      <c r="F154" s="512" t="s">
        <v>181</v>
      </c>
      <c r="G154" s="512" t="s">
        <v>181</v>
      </c>
      <c r="H154" s="512" t="s">
        <v>181</v>
      </c>
      <c r="I154" s="440" t="s">
        <v>181</v>
      </c>
      <c r="J154" s="512" t="s">
        <v>181</v>
      </c>
      <c r="K154" s="512" t="s">
        <v>181</v>
      </c>
      <c r="L154" s="513" t="s">
        <v>181</v>
      </c>
    </row>
    <row r="155" spans="1:12" ht="18" customHeight="1">
      <c r="A155" s="116"/>
      <c r="B155" s="97"/>
      <c r="C155" s="74" t="s">
        <v>547</v>
      </c>
      <c r="D155" s="94" t="s">
        <v>1266</v>
      </c>
      <c r="E155" s="512" t="s">
        <v>181</v>
      </c>
      <c r="F155" s="512" t="s">
        <v>181</v>
      </c>
      <c r="G155" s="512" t="s">
        <v>181</v>
      </c>
      <c r="H155" s="512" t="s">
        <v>181</v>
      </c>
      <c r="I155" s="440" t="s">
        <v>181</v>
      </c>
      <c r="J155" s="512" t="s">
        <v>181</v>
      </c>
      <c r="K155" s="512" t="s">
        <v>181</v>
      </c>
      <c r="L155" s="513" t="s">
        <v>181</v>
      </c>
    </row>
    <row r="156" spans="1:12" ht="18" customHeight="1">
      <c r="A156" s="116"/>
      <c r="B156" s="97"/>
      <c r="C156" s="86" t="s">
        <v>565</v>
      </c>
      <c r="D156" s="94" t="s">
        <v>1267</v>
      </c>
      <c r="E156" s="512" t="s">
        <v>181</v>
      </c>
      <c r="F156" s="512" t="s">
        <v>181</v>
      </c>
      <c r="G156" s="512" t="s">
        <v>181</v>
      </c>
      <c r="H156" s="512" t="s">
        <v>181</v>
      </c>
      <c r="I156" s="440" t="s">
        <v>181</v>
      </c>
      <c r="J156" s="512" t="s">
        <v>181</v>
      </c>
      <c r="K156" s="512" t="s">
        <v>181</v>
      </c>
      <c r="L156" s="513" t="s">
        <v>181</v>
      </c>
    </row>
    <row r="157" spans="1:12" ht="18" customHeight="1">
      <c r="A157" s="116"/>
      <c r="B157" s="97"/>
      <c r="C157" s="86" t="s">
        <v>549</v>
      </c>
      <c r="D157" s="94" t="s">
        <v>1268</v>
      </c>
      <c r="E157" s="512" t="s">
        <v>181</v>
      </c>
      <c r="F157" s="512" t="s">
        <v>181</v>
      </c>
      <c r="G157" s="512" t="s">
        <v>181</v>
      </c>
      <c r="H157" s="512" t="s">
        <v>181</v>
      </c>
      <c r="I157" s="440" t="s">
        <v>181</v>
      </c>
      <c r="J157" s="512" t="s">
        <v>181</v>
      </c>
      <c r="K157" s="512" t="s">
        <v>181</v>
      </c>
      <c r="L157" s="513" t="s">
        <v>181</v>
      </c>
    </row>
    <row r="158" spans="1:12" ht="39" customHeight="1">
      <c r="A158" s="116"/>
      <c r="B158" s="762" t="s">
        <v>1269</v>
      </c>
      <c r="C158" s="762"/>
      <c r="D158" s="94" t="s">
        <v>1270</v>
      </c>
      <c r="E158" s="512">
        <f>F158+G158+H158+I158</f>
        <v>0</v>
      </c>
      <c r="F158" s="512"/>
      <c r="G158" s="512"/>
      <c r="H158" s="474"/>
      <c r="I158" s="512"/>
      <c r="J158" s="474"/>
      <c r="K158" s="512"/>
      <c r="L158" s="475"/>
    </row>
    <row r="159" spans="1:12" ht="18" customHeight="1">
      <c r="A159" s="116"/>
      <c r="B159" s="124"/>
      <c r="C159" s="74" t="s">
        <v>562</v>
      </c>
      <c r="D159" s="94" t="s">
        <v>1271</v>
      </c>
      <c r="E159" s="512" t="s">
        <v>181</v>
      </c>
      <c r="F159" s="512" t="s">
        <v>181</v>
      </c>
      <c r="G159" s="512" t="s">
        <v>181</v>
      </c>
      <c r="H159" s="512" t="s">
        <v>181</v>
      </c>
      <c r="I159" s="512" t="s">
        <v>181</v>
      </c>
      <c r="J159" s="512" t="s">
        <v>181</v>
      </c>
      <c r="K159" s="512" t="s">
        <v>181</v>
      </c>
      <c r="L159" s="513" t="s">
        <v>181</v>
      </c>
    </row>
    <row r="160" spans="1:12" ht="18" customHeight="1">
      <c r="A160" s="116"/>
      <c r="B160" s="124"/>
      <c r="C160" s="74" t="s">
        <v>547</v>
      </c>
      <c r="D160" s="94" t="s">
        <v>1272</v>
      </c>
      <c r="E160" s="512" t="s">
        <v>181</v>
      </c>
      <c r="F160" s="512" t="s">
        <v>181</v>
      </c>
      <c r="G160" s="512" t="s">
        <v>181</v>
      </c>
      <c r="H160" s="512" t="s">
        <v>181</v>
      </c>
      <c r="I160" s="512" t="s">
        <v>181</v>
      </c>
      <c r="J160" s="512" t="s">
        <v>181</v>
      </c>
      <c r="K160" s="512" t="s">
        <v>181</v>
      </c>
      <c r="L160" s="513" t="s">
        <v>181</v>
      </c>
    </row>
    <row r="161" spans="1:12" ht="18" customHeight="1">
      <c r="A161" s="116"/>
      <c r="B161" s="97"/>
      <c r="C161" s="86" t="s">
        <v>549</v>
      </c>
      <c r="D161" s="94" t="s">
        <v>1273</v>
      </c>
      <c r="E161" s="512" t="s">
        <v>181</v>
      </c>
      <c r="F161" s="512" t="s">
        <v>181</v>
      </c>
      <c r="G161" s="512" t="s">
        <v>181</v>
      </c>
      <c r="H161" s="512" t="s">
        <v>181</v>
      </c>
      <c r="I161" s="512" t="s">
        <v>181</v>
      </c>
      <c r="J161" s="512" t="s">
        <v>181</v>
      </c>
      <c r="K161" s="512" t="s">
        <v>181</v>
      </c>
      <c r="L161" s="513" t="s">
        <v>181</v>
      </c>
    </row>
    <row r="162" spans="1:12" ht="42.75" customHeight="1">
      <c r="A162" s="125"/>
      <c r="B162" s="762" t="s">
        <v>1274</v>
      </c>
      <c r="C162" s="762"/>
      <c r="D162" s="107" t="s">
        <v>1275</v>
      </c>
      <c r="E162" s="512" t="s">
        <v>181</v>
      </c>
      <c r="F162" s="512" t="s">
        <v>181</v>
      </c>
      <c r="G162" s="512" t="s">
        <v>181</v>
      </c>
      <c r="H162" s="512" t="s">
        <v>181</v>
      </c>
      <c r="I162" s="440" t="s">
        <v>181</v>
      </c>
      <c r="J162" s="512" t="s">
        <v>181</v>
      </c>
      <c r="K162" s="512" t="s">
        <v>181</v>
      </c>
      <c r="L162" s="513" t="s">
        <v>181</v>
      </c>
    </row>
    <row r="163" spans="1:12" ht="18" customHeight="1">
      <c r="A163" s="125"/>
      <c r="B163" s="126"/>
      <c r="C163" s="86" t="s">
        <v>562</v>
      </c>
      <c r="D163" s="107" t="s">
        <v>1276</v>
      </c>
      <c r="E163" s="474" t="s">
        <v>181</v>
      </c>
      <c r="F163" s="474" t="s">
        <v>181</v>
      </c>
      <c r="G163" s="474" t="s">
        <v>181</v>
      </c>
      <c r="H163" s="474" t="s">
        <v>181</v>
      </c>
      <c r="I163" s="474" t="s">
        <v>181</v>
      </c>
      <c r="J163" s="474" t="s">
        <v>181</v>
      </c>
      <c r="K163" s="474" t="s">
        <v>181</v>
      </c>
      <c r="L163" s="475" t="s">
        <v>181</v>
      </c>
    </row>
    <row r="164" spans="1:12" ht="18" customHeight="1">
      <c r="A164" s="125"/>
      <c r="B164" s="126"/>
      <c r="C164" s="86" t="s">
        <v>547</v>
      </c>
      <c r="D164" s="107" t="s">
        <v>1277</v>
      </c>
      <c r="E164" s="474" t="s">
        <v>181</v>
      </c>
      <c r="F164" s="474" t="s">
        <v>181</v>
      </c>
      <c r="G164" s="474" t="s">
        <v>181</v>
      </c>
      <c r="H164" s="474" t="s">
        <v>181</v>
      </c>
      <c r="I164" s="474" t="s">
        <v>181</v>
      </c>
      <c r="J164" s="474" t="s">
        <v>181</v>
      </c>
      <c r="K164" s="474" t="s">
        <v>181</v>
      </c>
      <c r="L164" s="475" t="s">
        <v>181</v>
      </c>
    </row>
    <row r="165" spans="1:12" ht="18" customHeight="1">
      <c r="A165" s="125"/>
      <c r="B165" s="126"/>
      <c r="C165" s="86" t="s">
        <v>565</v>
      </c>
      <c r="D165" s="107" t="s">
        <v>1278</v>
      </c>
      <c r="E165" s="474" t="s">
        <v>181</v>
      </c>
      <c r="F165" s="474" t="s">
        <v>181</v>
      </c>
      <c r="G165" s="474" t="s">
        <v>181</v>
      </c>
      <c r="H165" s="474" t="s">
        <v>181</v>
      </c>
      <c r="I165" s="474" t="s">
        <v>181</v>
      </c>
      <c r="J165" s="474" t="s">
        <v>181</v>
      </c>
      <c r="K165" s="474" t="s">
        <v>181</v>
      </c>
      <c r="L165" s="475" t="s">
        <v>181</v>
      </c>
    </row>
    <row r="166" spans="1:12" ht="18" customHeight="1">
      <c r="A166" s="116"/>
      <c r="B166" s="97"/>
      <c r="C166" s="86" t="s">
        <v>549</v>
      </c>
      <c r="D166" s="107" t="s">
        <v>1279</v>
      </c>
      <c r="E166" s="512" t="s">
        <v>181</v>
      </c>
      <c r="F166" s="512" t="s">
        <v>181</v>
      </c>
      <c r="G166" s="512" t="s">
        <v>181</v>
      </c>
      <c r="H166" s="512" t="s">
        <v>181</v>
      </c>
      <c r="I166" s="512" t="s">
        <v>181</v>
      </c>
      <c r="J166" s="512" t="s">
        <v>181</v>
      </c>
      <c r="K166" s="512" t="s">
        <v>181</v>
      </c>
      <c r="L166" s="513" t="s">
        <v>181</v>
      </c>
    </row>
    <row r="167" spans="1:12" ht="38.25" customHeight="1">
      <c r="A167" s="125"/>
      <c r="B167" s="762" t="s">
        <v>1280</v>
      </c>
      <c r="C167" s="762"/>
      <c r="D167" s="107" t="s">
        <v>1281</v>
      </c>
      <c r="E167" s="512">
        <f>F167+G167+H167+I167</f>
        <v>0</v>
      </c>
      <c r="F167" s="474"/>
      <c r="G167" s="474"/>
      <c r="H167" s="474"/>
      <c r="I167" s="474"/>
      <c r="J167" s="474"/>
      <c r="K167" s="474"/>
      <c r="L167" s="475"/>
    </row>
    <row r="168" spans="1:12" ht="18" customHeight="1">
      <c r="A168" s="125"/>
      <c r="B168" s="126"/>
      <c r="C168" s="86" t="s">
        <v>562</v>
      </c>
      <c r="D168" s="107" t="s">
        <v>1282</v>
      </c>
      <c r="E168" s="474" t="s">
        <v>181</v>
      </c>
      <c r="F168" s="474" t="s">
        <v>181</v>
      </c>
      <c r="G168" s="474" t="s">
        <v>181</v>
      </c>
      <c r="H168" s="474" t="s">
        <v>181</v>
      </c>
      <c r="I168" s="474" t="s">
        <v>181</v>
      </c>
      <c r="J168" s="474" t="s">
        <v>181</v>
      </c>
      <c r="K168" s="474" t="s">
        <v>181</v>
      </c>
      <c r="L168" s="475" t="s">
        <v>181</v>
      </c>
    </row>
    <row r="169" spans="1:12" ht="18" customHeight="1">
      <c r="A169" s="125"/>
      <c r="B169" s="126"/>
      <c r="C169" s="86" t="s">
        <v>547</v>
      </c>
      <c r="D169" s="107" t="s">
        <v>1283</v>
      </c>
      <c r="E169" s="474" t="s">
        <v>181</v>
      </c>
      <c r="F169" s="474" t="s">
        <v>181</v>
      </c>
      <c r="G169" s="474" t="s">
        <v>181</v>
      </c>
      <c r="H169" s="474" t="s">
        <v>181</v>
      </c>
      <c r="I169" s="474" t="s">
        <v>181</v>
      </c>
      <c r="J169" s="474" t="s">
        <v>181</v>
      </c>
      <c r="K169" s="474" t="s">
        <v>181</v>
      </c>
      <c r="L169" s="475" t="s">
        <v>181</v>
      </c>
    </row>
    <row r="170" spans="1:12" ht="18" customHeight="1">
      <c r="A170" s="127"/>
      <c r="B170" s="128"/>
      <c r="C170" s="129" t="s">
        <v>565</v>
      </c>
      <c r="D170" s="130" t="s">
        <v>1284</v>
      </c>
      <c r="E170" s="523" t="s">
        <v>181</v>
      </c>
      <c r="F170" s="523" t="s">
        <v>181</v>
      </c>
      <c r="G170" s="523" t="s">
        <v>181</v>
      </c>
      <c r="H170" s="523" t="s">
        <v>181</v>
      </c>
      <c r="I170" s="523" t="s">
        <v>181</v>
      </c>
      <c r="J170" s="523" t="s">
        <v>181</v>
      </c>
      <c r="K170" s="523" t="s">
        <v>181</v>
      </c>
      <c r="L170" s="524" t="s">
        <v>181</v>
      </c>
    </row>
    <row r="171" spans="1:12" ht="18" customHeight="1">
      <c r="A171" s="116"/>
      <c r="B171" s="97"/>
      <c r="C171" s="86" t="s">
        <v>549</v>
      </c>
      <c r="D171" s="130" t="s">
        <v>1285</v>
      </c>
      <c r="E171" s="512" t="s">
        <v>181</v>
      </c>
      <c r="F171" s="512" t="s">
        <v>181</v>
      </c>
      <c r="G171" s="512" t="s">
        <v>181</v>
      </c>
      <c r="H171" s="512" t="s">
        <v>181</v>
      </c>
      <c r="I171" s="512" t="s">
        <v>181</v>
      </c>
      <c r="J171" s="512" t="s">
        <v>181</v>
      </c>
      <c r="K171" s="512" t="s">
        <v>181</v>
      </c>
      <c r="L171" s="513" t="s">
        <v>181</v>
      </c>
    </row>
    <row r="172" spans="1:12" s="89" customFormat="1" ht="18.75">
      <c r="A172" s="763" t="s">
        <v>1286</v>
      </c>
      <c r="B172" s="764"/>
      <c r="C172" s="751"/>
      <c r="D172" s="131" t="s">
        <v>1287</v>
      </c>
      <c r="E172" s="525">
        <f>F172+G172+H172+I172</f>
        <v>0</v>
      </c>
      <c r="F172" s="525">
        <f aca="true" t="shared" si="89" ref="F172:L172">F173+F174</f>
        <v>0</v>
      </c>
      <c r="G172" s="525">
        <f t="shared" si="89"/>
        <v>0</v>
      </c>
      <c r="H172" s="525">
        <f t="shared" si="89"/>
        <v>0</v>
      </c>
      <c r="I172" s="525">
        <f t="shared" si="89"/>
        <v>0</v>
      </c>
      <c r="J172" s="525">
        <f t="shared" si="89"/>
        <v>0</v>
      </c>
      <c r="K172" s="525">
        <f t="shared" si="89"/>
        <v>0</v>
      </c>
      <c r="L172" s="526">
        <f t="shared" si="89"/>
        <v>0</v>
      </c>
    </row>
    <row r="173" spans="1:12" s="89" customFormat="1" ht="40.5" customHeight="1">
      <c r="A173" s="114"/>
      <c r="B173" s="764" t="s">
        <v>631</v>
      </c>
      <c r="C173" s="751"/>
      <c r="D173" s="107" t="s">
        <v>1288</v>
      </c>
      <c r="E173" s="525">
        <f aca="true" t="shared" si="90" ref="E173:E222">F173+G173+H173+I173</f>
        <v>0</v>
      </c>
      <c r="F173" s="527">
        <f>F396</f>
        <v>0</v>
      </c>
      <c r="G173" s="527">
        <f aca="true" t="shared" si="91" ref="G173:L174">G396</f>
        <v>0</v>
      </c>
      <c r="H173" s="527">
        <f t="shared" si="91"/>
        <v>0</v>
      </c>
      <c r="I173" s="527">
        <f t="shared" si="91"/>
        <v>0</v>
      </c>
      <c r="J173" s="527">
        <f t="shared" si="91"/>
        <v>0</v>
      </c>
      <c r="K173" s="527">
        <f t="shared" si="91"/>
        <v>0</v>
      </c>
      <c r="L173" s="528">
        <f t="shared" si="91"/>
        <v>0</v>
      </c>
    </row>
    <row r="174" spans="1:12" s="134" customFormat="1" ht="18.75">
      <c r="A174" s="132"/>
      <c r="B174" s="752" t="s">
        <v>633</v>
      </c>
      <c r="C174" s="745"/>
      <c r="D174" s="133" t="s">
        <v>1289</v>
      </c>
      <c r="E174" s="525">
        <f t="shared" si="90"/>
        <v>0</v>
      </c>
      <c r="F174" s="527">
        <f>F397</f>
        <v>0</v>
      </c>
      <c r="G174" s="527">
        <f t="shared" si="91"/>
        <v>0</v>
      </c>
      <c r="H174" s="527">
        <f t="shared" si="91"/>
        <v>0</v>
      </c>
      <c r="I174" s="527">
        <f t="shared" si="91"/>
        <v>0</v>
      </c>
      <c r="J174" s="527">
        <f t="shared" si="91"/>
        <v>0</v>
      </c>
      <c r="K174" s="527">
        <f t="shared" si="91"/>
        <v>0</v>
      </c>
      <c r="L174" s="528">
        <f t="shared" si="91"/>
        <v>0</v>
      </c>
    </row>
    <row r="175" spans="1:12" s="89" customFormat="1" ht="58.5" customHeight="1">
      <c r="A175" s="763" t="s">
        <v>1290</v>
      </c>
      <c r="B175" s="764"/>
      <c r="C175" s="751"/>
      <c r="D175" s="103" t="s">
        <v>1291</v>
      </c>
      <c r="E175" s="525">
        <f t="shared" si="90"/>
        <v>0</v>
      </c>
      <c r="F175" s="525">
        <f aca="true" t="shared" si="92" ref="F175:L175">F176+F180+F184+F188+F192+F196+F200+F204+F208+F212+F217+F220</f>
        <v>0</v>
      </c>
      <c r="G175" s="525">
        <f t="shared" si="92"/>
        <v>0</v>
      </c>
      <c r="H175" s="525">
        <f t="shared" si="92"/>
        <v>0</v>
      </c>
      <c r="I175" s="525">
        <f t="shared" si="92"/>
        <v>0</v>
      </c>
      <c r="J175" s="525">
        <f t="shared" si="92"/>
        <v>0</v>
      </c>
      <c r="K175" s="525">
        <f t="shared" si="92"/>
        <v>0</v>
      </c>
      <c r="L175" s="526">
        <f t="shared" si="92"/>
        <v>0</v>
      </c>
    </row>
    <row r="176" spans="1:12" s="89" customFormat="1" ht="27.75" customHeight="1">
      <c r="A176" s="135"/>
      <c r="B176" s="723" t="s">
        <v>1292</v>
      </c>
      <c r="C176" s="751"/>
      <c r="D176" s="136" t="s">
        <v>1293</v>
      </c>
      <c r="E176" s="525">
        <f t="shared" si="90"/>
        <v>0</v>
      </c>
      <c r="F176" s="525">
        <f aca="true" t="shared" si="93" ref="F176:L176">SUM(F177:F179)</f>
        <v>0</v>
      </c>
      <c r="G176" s="525">
        <f t="shared" si="93"/>
        <v>0</v>
      </c>
      <c r="H176" s="525">
        <f t="shared" si="93"/>
        <v>0</v>
      </c>
      <c r="I176" s="525">
        <f t="shared" si="93"/>
        <v>0</v>
      </c>
      <c r="J176" s="525">
        <f t="shared" si="93"/>
        <v>0</v>
      </c>
      <c r="K176" s="525">
        <f t="shared" si="93"/>
        <v>0</v>
      </c>
      <c r="L176" s="526">
        <f t="shared" si="93"/>
        <v>0</v>
      </c>
    </row>
    <row r="177" spans="1:12" s="89" customFormat="1" ht="18.75">
      <c r="A177" s="125"/>
      <c r="B177" s="126"/>
      <c r="C177" s="86" t="s">
        <v>562</v>
      </c>
      <c r="D177" s="107" t="s">
        <v>1294</v>
      </c>
      <c r="E177" s="525">
        <f t="shared" si="90"/>
        <v>0</v>
      </c>
      <c r="F177" s="466">
        <f>F400</f>
        <v>0</v>
      </c>
      <c r="G177" s="466">
        <f aca="true" t="shared" si="94" ref="G177:L177">G400</f>
        <v>0</v>
      </c>
      <c r="H177" s="466">
        <f t="shared" si="94"/>
        <v>0</v>
      </c>
      <c r="I177" s="466">
        <f t="shared" si="94"/>
        <v>0</v>
      </c>
      <c r="J177" s="466">
        <f t="shared" si="94"/>
        <v>0</v>
      </c>
      <c r="K177" s="466">
        <f t="shared" si="94"/>
        <v>0</v>
      </c>
      <c r="L177" s="467">
        <f t="shared" si="94"/>
        <v>0</v>
      </c>
    </row>
    <row r="178" spans="1:12" s="89" customFormat="1" ht="18.75">
      <c r="A178" s="125"/>
      <c r="B178" s="126"/>
      <c r="C178" s="86" t="s">
        <v>547</v>
      </c>
      <c r="D178" s="107" t="s">
        <v>1295</v>
      </c>
      <c r="E178" s="525">
        <f t="shared" si="90"/>
        <v>0</v>
      </c>
      <c r="F178" s="466">
        <f aca="true" t="shared" si="95" ref="F178:L178">F401</f>
        <v>0</v>
      </c>
      <c r="G178" s="466">
        <f t="shared" si="95"/>
        <v>0</v>
      </c>
      <c r="H178" s="466">
        <f t="shared" si="95"/>
        <v>0</v>
      </c>
      <c r="I178" s="466">
        <f t="shared" si="95"/>
        <v>0</v>
      </c>
      <c r="J178" s="466">
        <f t="shared" si="95"/>
        <v>0</v>
      </c>
      <c r="K178" s="466">
        <f t="shared" si="95"/>
        <v>0</v>
      </c>
      <c r="L178" s="467">
        <f t="shared" si="95"/>
        <v>0</v>
      </c>
    </row>
    <row r="179" spans="1:12" s="89" customFormat="1" ht="18.75">
      <c r="A179" s="127"/>
      <c r="B179" s="128"/>
      <c r="C179" s="129" t="s">
        <v>565</v>
      </c>
      <c r="D179" s="130" t="s">
        <v>1296</v>
      </c>
      <c r="E179" s="525">
        <f t="shared" si="90"/>
        <v>0</v>
      </c>
      <c r="F179" s="466">
        <f aca="true" t="shared" si="96" ref="F179:L179">F402</f>
        <v>0</v>
      </c>
      <c r="G179" s="466">
        <f t="shared" si="96"/>
        <v>0</v>
      </c>
      <c r="H179" s="466">
        <f t="shared" si="96"/>
        <v>0</v>
      </c>
      <c r="I179" s="466">
        <f t="shared" si="96"/>
        <v>0</v>
      </c>
      <c r="J179" s="466">
        <f t="shared" si="96"/>
        <v>0</v>
      </c>
      <c r="K179" s="466">
        <f t="shared" si="96"/>
        <v>0</v>
      </c>
      <c r="L179" s="467">
        <f t="shared" si="96"/>
        <v>0</v>
      </c>
    </row>
    <row r="180" spans="1:12" s="89" customFormat="1" ht="18.75">
      <c r="A180" s="137"/>
      <c r="B180" s="766" t="s">
        <v>1297</v>
      </c>
      <c r="C180" s="767"/>
      <c r="D180" s="136" t="s">
        <v>1298</v>
      </c>
      <c r="E180" s="525">
        <f t="shared" si="90"/>
        <v>0</v>
      </c>
      <c r="F180" s="529">
        <f aca="true" t="shared" si="97" ref="F180:L180">SUM(F181:F183)</f>
        <v>0</v>
      </c>
      <c r="G180" s="529">
        <f t="shared" si="97"/>
        <v>0</v>
      </c>
      <c r="H180" s="529">
        <f t="shared" si="97"/>
        <v>0</v>
      </c>
      <c r="I180" s="529">
        <f t="shared" si="97"/>
        <v>0</v>
      </c>
      <c r="J180" s="529">
        <f t="shared" si="97"/>
        <v>0</v>
      </c>
      <c r="K180" s="529">
        <f t="shared" si="97"/>
        <v>0</v>
      </c>
      <c r="L180" s="530">
        <f t="shared" si="97"/>
        <v>0</v>
      </c>
    </row>
    <row r="181" spans="1:12" s="89" customFormat="1" ht="18.75">
      <c r="A181" s="125"/>
      <c r="B181" s="126"/>
      <c r="C181" s="86" t="s">
        <v>562</v>
      </c>
      <c r="D181" s="107" t="s">
        <v>1299</v>
      </c>
      <c r="E181" s="525">
        <f t="shared" si="90"/>
        <v>0</v>
      </c>
      <c r="F181" s="466">
        <f>F404</f>
        <v>0</v>
      </c>
      <c r="G181" s="466">
        <f aca="true" t="shared" si="98" ref="G181:L181">G404</f>
        <v>0</v>
      </c>
      <c r="H181" s="466">
        <f t="shared" si="98"/>
        <v>0</v>
      </c>
      <c r="I181" s="466">
        <f t="shared" si="98"/>
        <v>0</v>
      </c>
      <c r="J181" s="466">
        <f t="shared" si="98"/>
        <v>0</v>
      </c>
      <c r="K181" s="466">
        <f t="shared" si="98"/>
        <v>0</v>
      </c>
      <c r="L181" s="467">
        <f t="shared" si="98"/>
        <v>0</v>
      </c>
    </row>
    <row r="182" spans="1:12" s="89" customFormat="1" ht="18.75">
      <c r="A182" s="125"/>
      <c r="B182" s="126"/>
      <c r="C182" s="86" t="s">
        <v>547</v>
      </c>
      <c r="D182" s="107" t="s">
        <v>1300</v>
      </c>
      <c r="E182" s="525">
        <f t="shared" si="90"/>
        <v>0</v>
      </c>
      <c r="F182" s="466">
        <f aca="true" t="shared" si="99" ref="F182:L182">F405</f>
        <v>0</v>
      </c>
      <c r="G182" s="466">
        <f t="shared" si="99"/>
        <v>0</v>
      </c>
      <c r="H182" s="466">
        <f t="shared" si="99"/>
        <v>0</v>
      </c>
      <c r="I182" s="466">
        <f t="shared" si="99"/>
        <v>0</v>
      </c>
      <c r="J182" s="466">
        <f t="shared" si="99"/>
        <v>0</v>
      </c>
      <c r="K182" s="466">
        <f t="shared" si="99"/>
        <v>0</v>
      </c>
      <c r="L182" s="467">
        <f t="shared" si="99"/>
        <v>0</v>
      </c>
    </row>
    <row r="183" spans="1:12" s="89" customFormat="1" ht="18.75">
      <c r="A183" s="127"/>
      <c r="B183" s="128"/>
      <c r="C183" s="129" t="s">
        <v>565</v>
      </c>
      <c r="D183" s="130" t="s">
        <v>1301</v>
      </c>
      <c r="E183" s="525">
        <f t="shared" si="90"/>
        <v>0</v>
      </c>
      <c r="F183" s="466">
        <f aca="true" t="shared" si="100" ref="F183:L183">F406</f>
        <v>0</v>
      </c>
      <c r="G183" s="466">
        <f t="shared" si="100"/>
        <v>0</v>
      </c>
      <c r="H183" s="466">
        <f t="shared" si="100"/>
        <v>0</v>
      </c>
      <c r="I183" s="466">
        <f t="shared" si="100"/>
        <v>0</v>
      </c>
      <c r="J183" s="466">
        <f t="shared" si="100"/>
        <v>0</v>
      </c>
      <c r="K183" s="466">
        <f t="shared" si="100"/>
        <v>0</v>
      </c>
      <c r="L183" s="467">
        <f t="shared" si="100"/>
        <v>0</v>
      </c>
    </row>
    <row r="184" spans="1:12" s="89" customFormat="1" ht="18.75">
      <c r="A184" s="137"/>
      <c r="B184" s="766" t="s">
        <v>1302</v>
      </c>
      <c r="C184" s="767"/>
      <c r="D184" s="136" t="s">
        <v>1303</v>
      </c>
      <c r="E184" s="525">
        <f t="shared" si="90"/>
        <v>0</v>
      </c>
      <c r="F184" s="529">
        <f aca="true" t="shared" si="101" ref="F184:L184">SUM(F185:F187)</f>
        <v>0</v>
      </c>
      <c r="G184" s="529">
        <f t="shared" si="101"/>
        <v>0</v>
      </c>
      <c r="H184" s="529">
        <f t="shared" si="101"/>
        <v>0</v>
      </c>
      <c r="I184" s="529">
        <f t="shared" si="101"/>
        <v>0</v>
      </c>
      <c r="J184" s="529">
        <f t="shared" si="101"/>
        <v>0</v>
      </c>
      <c r="K184" s="529">
        <f t="shared" si="101"/>
        <v>0</v>
      </c>
      <c r="L184" s="530">
        <f t="shared" si="101"/>
        <v>0</v>
      </c>
    </row>
    <row r="185" spans="1:12" s="89" customFormat="1" ht="18.75">
      <c r="A185" s="125"/>
      <c r="B185" s="126"/>
      <c r="C185" s="86" t="s">
        <v>562</v>
      </c>
      <c r="D185" s="107" t="s">
        <v>1304</v>
      </c>
      <c r="E185" s="525">
        <f t="shared" si="90"/>
        <v>0</v>
      </c>
      <c r="F185" s="466">
        <f>F408</f>
        <v>0</v>
      </c>
      <c r="G185" s="466">
        <f aca="true" t="shared" si="102" ref="G185:L185">G408</f>
        <v>0</v>
      </c>
      <c r="H185" s="466">
        <f t="shared" si="102"/>
        <v>0</v>
      </c>
      <c r="I185" s="466">
        <f t="shared" si="102"/>
        <v>0</v>
      </c>
      <c r="J185" s="466">
        <f t="shared" si="102"/>
        <v>0</v>
      </c>
      <c r="K185" s="466">
        <f t="shared" si="102"/>
        <v>0</v>
      </c>
      <c r="L185" s="467">
        <f t="shared" si="102"/>
        <v>0</v>
      </c>
    </row>
    <row r="186" spans="1:12" s="89" customFormat="1" ht="18.75">
      <c r="A186" s="125"/>
      <c r="B186" s="126"/>
      <c r="C186" s="86" t="s">
        <v>547</v>
      </c>
      <c r="D186" s="107" t="s">
        <v>1305</v>
      </c>
      <c r="E186" s="525">
        <f t="shared" si="90"/>
        <v>0</v>
      </c>
      <c r="F186" s="466">
        <f aca="true" t="shared" si="103" ref="F186:L186">F409</f>
        <v>0</v>
      </c>
      <c r="G186" s="466">
        <f t="shared" si="103"/>
        <v>0</v>
      </c>
      <c r="H186" s="466">
        <f t="shared" si="103"/>
        <v>0</v>
      </c>
      <c r="I186" s="466">
        <f t="shared" si="103"/>
        <v>0</v>
      </c>
      <c r="J186" s="466">
        <f t="shared" si="103"/>
        <v>0</v>
      </c>
      <c r="K186" s="466">
        <f t="shared" si="103"/>
        <v>0</v>
      </c>
      <c r="L186" s="467">
        <f t="shared" si="103"/>
        <v>0</v>
      </c>
    </row>
    <row r="187" spans="1:12" s="89" customFormat="1" ht="18.75">
      <c r="A187" s="127"/>
      <c r="B187" s="128"/>
      <c r="C187" s="129" t="s">
        <v>565</v>
      </c>
      <c r="D187" s="130" t="s">
        <v>1306</v>
      </c>
      <c r="E187" s="525">
        <f t="shared" si="90"/>
        <v>0</v>
      </c>
      <c r="F187" s="466">
        <f aca="true" t="shared" si="104" ref="F187:L187">F410</f>
        <v>0</v>
      </c>
      <c r="G187" s="466">
        <f t="shared" si="104"/>
        <v>0</v>
      </c>
      <c r="H187" s="466">
        <f t="shared" si="104"/>
        <v>0</v>
      </c>
      <c r="I187" s="466">
        <f t="shared" si="104"/>
        <v>0</v>
      </c>
      <c r="J187" s="466">
        <f t="shared" si="104"/>
        <v>0</v>
      </c>
      <c r="K187" s="466">
        <f t="shared" si="104"/>
        <v>0</v>
      </c>
      <c r="L187" s="467">
        <f t="shared" si="104"/>
        <v>0</v>
      </c>
    </row>
    <row r="188" spans="1:12" s="89" customFormat="1" ht="39.75" customHeight="1">
      <c r="A188" s="137"/>
      <c r="B188" s="768" t="s">
        <v>1307</v>
      </c>
      <c r="C188" s="769"/>
      <c r="D188" s="136" t="s">
        <v>1308</v>
      </c>
      <c r="E188" s="525">
        <f t="shared" si="90"/>
        <v>0</v>
      </c>
      <c r="F188" s="529">
        <f aca="true" t="shared" si="105" ref="F188:L188">SUM(F189:F191)</f>
        <v>0</v>
      </c>
      <c r="G188" s="529">
        <f t="shared" si="105"/>
        <v>0</v>
      </c>
      <c r="H188" s="529">
        <f t="shared" si="105"/>
        <v>0</v>
      </c>
      <c r="I188" s="529">
        <f t="shared" si="105"/>
        <v>0</v>
      </c>
      <c r="J188" s="529">
        <f t="shared" si="105"/>
        <v>0</v>
      </c>
      <c r="K188" s="529">
        <f t="shared" si="105"/>
        <v>0</v>
      </c>
      <c r="L188" s="530">
        <f t="shared" si="105"/>
        <v>0</v>
      </c>
    </row>
    <row r="189" spans="1:12" s="89" customFormat="1" ht="18.75">
      <c r="A189" s="125"/>
      <c r="B189" s="126"/>
      <c r="C189" s="86" t="s">
        <v>562</v>
      </c>
      <c r="D189" s="107" t="s">
        <v>1309</v>
      </c>
      <c r="E189" s="525">
        <f t="shared" si="90"/>
        <v>0</v>
      </c>
      <c r="F189" s="466">
        <f>F412</f>
        <v>0</v>
      </c>
      <c r="G189" s="466">
        <f aca="true" t="shared" si="106" ref="G189:L189">G412</f>
        <v>0</v>
      </c>
      <c r="H189" s="466">
        <f t="shared" si="106"/>
        <v>0</v>
      </c>
      <c r="I189" s="466">
        <f t="shared" si="106"/>
        <v>0</v>
      </c>
      <c r="J189" s="466">
        <f t="shared" si="106"/>
        <v>0</v>
      </c>
      <c r="K189" s="466">
        <f t="shared" si="106"/>
        <v>0</v>
      </c>
      <c r="L189" s="467">
        <f t="shared" si="106"/>
        <v>0</v>
      </c>
    </row>
    <row r="190" spans="1:12" s="89" customFormat="1" ht="18.75">
      <c r="A190" s="125"/>
      <c r="B190" s="126"/>
      <c r="C190" s="86" t="s">
        <v>547</v>
      </c>
      <c r="D190" s="107" t="s">
        <v>1310</v>
      </c>
      <c r="E190" s="525">
        <f t="shared" si="90"/>
        <v>0</v>
      </c>
      <c r="F190" s="466">
        <f aca="true" t="shared" si="107" ref="F190:L190">F413</f>
        <v>0</v>
      </c>
      <c r="G190" s="466">
        <f t="shared" si="107"/>
        <v>0</v>
      </c>
      <c r="H190" s="466">
        <f t="shared" si="107"/>
        <v>0</v>
      </c>
      <c r="I190" s="466">
        <f t="shared" si="107"/>
        <v>0</v>
      </c>
      <c r="J190" s="466">
        <f t="shared" si="107"/>
        <v>0</v>
      </c>
      <c r="K190" s="466">
        <f t="shared" si="107"/>
        <v>0</v>
      </c>
      <c r="L190" s="467">
        <f t="shared" si="107"/>
        <v>0</v>
      </c>
    </row>
    <row r="191" spans="1:12" s="89" customFormat="1" ht="18.75">
      <c r="A191" s="127"/>
      <c r="B191" s="128"/>
      <c r="C191" s="129" t="s">
        <v>565</v>
      </c>
      <c r="D191" s="130" t="s">
        <v>1311</v>
      </c>
      <c r="E191" s="525">
        <f t="shared" si="90"/>
        <v>0</v>
      </c>
      <c r="F191" s="466">
        <f aca="true" t="shared" si="108" ref="F191:L191">F414</f>
        <v>0</v>
      </c>
      <c r="G191" s="466">
        <f t="shared" si="108"/>
        <v>0</v>
      </c>
      <c r="H191" s="466">
        <f t="shared" si="108"/>
        <v>0</v>
      </c>
      <c r="I191" s="466">
        <f t="shared" si="108"/>
        <v>0</v>
      </c>
      <c r="J191" s="466">
        <f t="shared" si="108"/>
        <v>0</v>
      </c>
      <c r="K191" s="466">
        <f t="shared" si="108"/>
        <v>0</v>
      </c>
      <c r="L191" s="467">
        <f t="shared" si="108"/>
        <v>0</v>
      </c>
    </row>
    <row r="192" spans="1:12" s="89" customFormat="1" ht="38.25" customHeight="1">
      <c r="A192" s="137"/>
      <c r="B192" s="768" t="s">
        <v>1312</v>
      </c>
      <c r="C192" s="769"/>
      <c r="D192" s="136" t="s">
        <v>1313</v>
      </c>
      <c r="E192" s="525">
        <f t="shared" si="90"/>
        <v>0</v>
      </c>
      <c r="F192" s="529">
        <f aca="true" t="shared" si="109" ref="F192:L192">SUM(F193:F195)</f>
        <v>0</v>
      </c>
      <c r="G192" s="529">
        <f t="shared" si="109"/>
        <v>0</v>
      </c>
      <c r="H192" s="529">
        <f t="shared" si="109"/>
        <v>0</v>
      </c>
      <c r="I192" s="529">
        <f t="shared" si="109"/>
        <v>0</v>
      </c>
      <c r="J192" s="529">
        <f t="shared" si="109"/>
        <v>0</v>
      </c>
      <c r="K192" s="529">
        <f t="shared" si="109"/>
        <v>0</v>
      </c>
      <c r="L192" s="530">
        <f t="shared" si="109"/>
        <v>0</v>
      </c>
    </row>
    <row r="193" spans="1:12" s="89" customFormat="1" ht="18.75">
      <c r="A193" s="125"/>
      <c r="B193" s="126"/>
      <c r="C193" s="86" t="s">
        <v>562</v>
      </c>
      <c r="D193" s="107" t="s">
        <v>1314</v>
      </c>
      <c r="E193" s="525">
        <f t="shared" si="90"/>
        <v>0</v>
      </c>
      <c r="F193" s="466">
        <f>F416</f>
        <v>0</v>
      </c>
      <c r="G193" s="466">
        <f aca="true" t="shared" si="110" ref="G193:L193">G416</f>
        <v>0</v>
      </c>
      <c r="H193" s="466">
        <f t="shared" si="110"/>
        <v>0</v>
      </c>
      <c r="I193" s="466">
        <f t="shared" si="110"/>
        <v>0</v>
      </c>
      <c r="J193" s="466">
        <f t="shared" si="110"/>
        <v>0</v>
      </c>
      <c r="K193" s="466">
        <f t="shared" si="110"/>
        <v>0</v>
      </c>
      <c r="L193" s="467">
        <f t="shared" si="110"/>
        <v>0</v>
      </c>
    </row>
    <row r="194" spans="1:12" s="89" customFormat="1" ht="18.75">
      <c r="A194" s="125"/>
      <c r="B194" s="126"/>
      <c r="C194" s="86" t="s">
        <v>547</v>
      </c>
      <c r="D194" s="107" t="s">
        <v>1315</v>
      </c>
      <c r="E194" s="525">
        <f t="shared" si="90"/>
        <v>0</v>
      </c>
      <c r="F194" s="466">
        <f aca="true" t="shared" si="111" ref="F194:L194">F417</f>
        <v>0</v>
      </c>
      <c r="G194" s="466">
        <f t="shared" si="111"/>
        <v>0</v>
      </c>
      <c r="H194" s="466">
        <f t="shared" si="111"/>
        <v>0</v>
      </c>
      <c r="I194" s="466">
        <f t="shared" si="111"/>
        <v>0</v>
      </c>
      <c r="J194" s="466">
        <f t="shared" si="111"/>
        <v>0</v>
      </c>
      <c r="K194" s="466">
        <f t="shared" si="111"/>
        <v>0</v>
      </c>
      <c r="L194" s="467">
        <f t="shared" si="111"/>
        <v>0</v>
      </c>
    </row>
    <row r="195" spans="1:12" s="89" customFormat="1" ht="18.75">
      <c r="A195" s="127"/>
      <c r="B195" s="128"/>
      <c r="C195" s="129" t="s">
        <v>565</v>
      </c>
      <c r="D195" s="130" t="s">
        <v>1316</v>
      </c>
      <c r="E195" s="525">
        <f t="shared" si="90"/>
        <v>0</v>
      </c>
      <c r="F195" s="466">
        <f aca="true" t="shared" si="112" ref="F195:L195">F418</f>
        <v>0</v>
      </c>
      <c r="G195" s="466">
        <f t="shared" si="112"/>
        <v>0</v>
      </c>
      <c r="H195" s="466">
        <f t="shared" si="112"/>
        <v>0</v>
      </c>
      <c r="I195" s="466">
        <f t="shared" si="112"/>
        <v>0</v>
      </c>
      <c r="J195" s="466">
        <f t="shared" si="112"/>
        <v>0</v>
      </c>
      <c r="K195" s="466">
        <f t="shared" si="112"/>
        <v>0</v>
      </c>
      <c r="L195" s="467">
        <f t="shared" si="112"/>
        <v>0</v>
      </c>
    </row>
    <row r="196" spans="1:12" s="89" customFormat="1" ht="39.75" customHeight="1">
      <c r="A196" s="137"/>
      <c r="B196" s="768" t="s">
        <v>1317</v>
      </c>
      <c r="C196" s="769"/>
      <c r="D196" s="136" t="s">
        <v>1318</v>
      </c>
      <c r="E196" s="525">
        <f t="shared" si="90"/>
        <v>0</v>
      </c>
      <c r="F196" s="531">
        <f aca="true" t="shared" si="113" ref="F196:K196">SUM(F197:F199)</f>
        <v>0</v>
      </c>
      <c r="G196" s="531">
        <f t="shared" si="113"/>
        <v>0</v>
      </c>
      <c r="H196" s="531">
        <f t="shared" si="113"/>
        <v>0</v>
      </c>
      <c r="I196" s="531">
        <f t="shared" si="113"/>
        <v>0</v>
      </c>
      <c r="J196" s="531">
        <f t="shared" si="113"/>
        <v>0</v>
      </c>
      <c r="K196" s="531">
        <f t="shared" si="113"/>
        <v>0</v>
      </c>
      <c r="L196" s="532">
        <f>SUM(L197:L199)</f>
        <v>0</v>
      </c>
    </row>
    <row r="197" spans="1:12" s="89" customFormat="1" ht="18.75">
      <c r="A197" s="125"/>
      <c r="B197" s="126"/>
      <c r="C197" s="86" t="s">
        <v>562</v>
      </c>
      <c r="D197" s="107" t="s">
        <v>1319</v>
      </c>
      <c r="E197" s="525">
        <f t="shared" si="90"/>
        <v>0</v>
      </c>
      <c r="F197" s="466">
        <f>F420</f>
        <v>0</v>
      </c>
      <c r="G197" s="466">
        <f aca="true" t="shared" si="114" ref="G197:L197">G420</f>
        <v>0</v>
      </c>
      <c r="H197" s="466">
        <f t="shared" si="114"/>
        <v>0</v>
      </c>
      <c r="I197" s="466">
        <f t="shared" si="114"/>
        <v>0</v>
      </c>
      <c r="J197" s="466">
        <f t="shared" si="114"/>
        <v>0</v>
      </c>
      <c r="K197" s="466">
        <f t="shared" si="114"/>
        <v>0</v>
      </c>
      <c r="L197" s="467">
        <f t="shared" si="114"/>
        <v>0</v>
      </c>
    </row>
    <row r="198" spans="1:12" s="89" customFormat="1" ht="18.75">
      <c r="A198" s="125"/>
      <c r="B198" s="126"/>
      <c r="C198" s="86" t="s">
        <v>547</v>
      </c>
      <c r="D198" s="107" t="s">
        <v>1320</v>
      </c>
      <c r="E198" s="525">
        <f t="shared" si="90"/>
        <v>0</v>
      </c>
      <c r="F198" s="466">
        <f aca="true" t="shared" si="115" ref="F198:L198">F421</f>
        <v>0</v>
      </c>
      <c r="G198" s="466">
        <f t="shared" si="115"/>
        <v>0</v>
      </c>
      <c r="H198" s="466">
        <f t="shared" si="115"/>
        <v>0</v>
      </c>
      <c r="I198" s="466">
        <f t="shared" si="115"/>
        <v>0</v>
      </c>
      <c r="J198" s="466">
        <f t="shared" si="115"/>
        <v>0</v>
      </c>
      <c r="K198" s="466">
        <f t="shared" si="115"/>
        <v>0</v>
      </c>
      <c r="L198" s="467">
        <f t="shared" si="115"/>
        <v>0</v>
      </c>
    </row>
    <row r="199" spans="1:12" s="89" customFormat="1" ht="18.75">
      <c r="A199" s="127"/>
      <c r="B199" s="128"/>
      <c r="C199" s="129" t="s">
        <v>565</v>
      </c>
      <c r="D199" s="130" t="s">
        <v>1321</v>
      </c>
      <c r="E199" s="525">
        <f t="shared" si="90"/>
        <v>0</v>
      </c>
      <c r="F199" s="466">
        <f aca="true" t="shared" si="116" ref="F199:L199">F422</f>
        <v>0</v>
      </c>
      <c r="G199" s="466">
        <f t="shared" si="116"/>
        <v>0</v>
      </c>
      <c r="H199" s="466">
        <f t="shared" si="116"/>
        <v>0</v>
      </c>
      <c r="I199" s="466">
        <f t="shared" si="116"/>
        <v>0</v>
      </c>
      <c r="J199" s="466">
        <f t="shared" si="116"/>
        <v>0</v>
      </c>
      <c r="K199" s="466">
        <f t="shared" si="116"/>
        <v>0</v>
      </c>
      <c r="L199" s="467">
        <f t="shared" si="116"/>
        <v>0</v>
      </c>
    </row>
    <row r="200" spans="1:12" s="89" customFormat="1" ht="18.75">
      <c r="A200" s="137"/>
      <c r="B200" s="768" t="s">
        <v>1322</v>
      </c>
      <c r="C200" s="769"/>
      <c r="D200" s="136" t="s">
        <v>1323</v>
      </c>
      <c r="E200" s="525">
        <f t="shared" si="90"/>
        <v>0</v>
      </c>
      <c r="F200" s="529">
        <f aca="true" t="shared" si="117" ref="F200:L200">SUM(F201:F203)</f>
        <v>0</v>
      </c>
      <c r="G200" s="529">
        <f t="shared" si="117"/>
        <v>0</v>
      </c>
      <c r="H200" s="529">
        <f t="shared" si="117"/>
        <v>0</v>
      </c>
      <c r="I200" s="529">
        <f t="shared" si="117"/>
        <v>0</v>
      </c>
      <c r="J200" s="529">
        <f t="shared" si="117"/>
        <v>0</v>
      </c>
      <c r="K200" s="529">
        <f t="shared" si="117"/>
        <v>0</v>
      </c>
      <c r="L200" s="530">
        <f t="shared" si="117"/>
        <v>0</v>
      </c>
    </row>
    <row r="201" spans="1:12" s="89" customFormat="1" ht="18.75">
      <c r="A201" s="125"/>
      <c r="B201" s="126"/>
      <c r="C201" s="86" t="s">
        <v>562</v>
      </c>
      <c r="D201" s="107" t="s">
        <v>1324</v>
      </c>
      <c r="E201" s="525">
        <f t="shared" si="90"/>
        <v>0</v>
      </c>
      <c r="F201" s="466">
        <f>F424</f>
        <v>0</v>
      </c>
      <c r="G201" s="466">
        <f aca="true" t="shared" si="118" ref="G201:L201">G424</f>
        <v>0</v>
      </c>
      <c r="H201" s="466">
        <f t="shared" si="118"/>
        <v>0</v>
      </c>
      <c r="I201" s="466">
        <f t="shared" si="118"/>
        <v>0</v>
      </c>
      <c r="J201" s="466">
        <f t="shared" si="118"/>
        <v>0</v>
      </c>
      <c r="K201" s="466">
        <f t="shared" si="118"/>
        <v>0</v>
      </c>
      <c r="L201" s="467">
        <f t="shared" si="118"/>
        <v>0</v>
      </c>
    </row>
    <row r="202" spans="1:12" s="89" customFormat="1" ht="18.75">
      <c r="A202" s="125"/>
      <c r="B202" s="126"/>
      <c r="C202" s="86" t="s">
        <v>547</v>
      </c>
      <c r="D202" s="107" t="s">
        <v>1325</v>
      </c>
      <c r="E202" s="525">
        <f t="shared" si="90"/>
        <v>0</v>
      </c>
      <c r="F202" s="466">
        <f aca="true" t="shared" si="119" ref="F202:L202">F425</f>
        <v>0</v>
      </c>
      <c r="G202" s="466">
        <f t="shared" si="119"/>
        <v>0</v>
      </c>
      <c r="H202" s="466">
        <f t="shared" si="119"/>
        <v>0</v>
      </c>
      <c r="I202" s="466">
        <f t="shared" si="119"/>
        <v>0</v>
      </c>
      <c r="J202" s="466">
        <f t="shared" si="119"/>
        <v>0</v>
      </c>
      <c r="K202" s="466">
        <f t="shared" si="119"/>
        <v>0</v>
      </c>
      <c r="L202" s="467">
        <f t="shared" si="119"/>
        <v>0</v>
      </c>
    </row>
    <row r="203" spans="1:12" s="89" customFormat="1" ht="18.75">
      <c r="A203" s="127"/>
      <c r="B203" s="128"/>
      <c r="C203" s="129" t="s">
        <v>565</v>
      </c>
      <c r="D203" s="130" t="s">
        <v>1326</v>
      </c>
      <c r="E203" s="525">
        <f t="shared" si="90"/>
        <v>0</v>
      </c>
      <c r="F203" s="466">
        <f aca="true" t="shared" si="120" ref="F203:L203">F426</f>
        <v>0</v>
      </c>
      <c r="G203" s="466">
        <f t="shared" si="120"/>
        <v>0</v>
      </c>
      <c r="H203" s="466">
        <f t="shared" si="120"/>
        <v>0</v>
      </c>
      <c r="I203" s="466">
        <f t="shared" si="120"/>
        <v>0</v>
      </c>
      <c r="J203" s="466">
        <f t="shared" si="120"/>
        <v>0</v>
      </c>
      <c r="K203" s="466">
        <f t="shared" si="120"/>
        <v>0</v>
      </c>
      <c r="L203" s="467">
        <f t="shared" si="120"/>
        <v>0</v>
      </c>
    </row>
    <row r="204" spans="1:12" s="89" customFormat="1" ht="24.75" customHeight="1">
      <c r="A204" s="138"/>
      <c r="B204" s="787" t="s">
        <v>1327</v>
      </c>
      <c r="C204" s="788"/>
      <c r="D204" s="139" t="s">
        <v>1328</v>
      </c>
      <c r="E204" s="525">
        <f t="shared" si="90"/>
        <v>0</v>
      </c>
      <c r="F204" s="533">
        <f aca="true" t="shared" si="121" ref="F204:L204">SUM(F205:F207)</f>
        <v>0</v>
      </c>
      <c r="G204" s="533">
        <f t="shared" si="121"/>
        <v>0</v>
      </c>
      <c r="H204" s="533">
        <f t="shared" si="121"/>
        <v>0</v>
      </c>
      <c r="I204" s="533">
        <f t="shared" si="121"/>
        <v>0</v>
      </c>
      <c r="J204" s="533">
        <f t="shared" si="121"/>
        <v>0</v>
      </c>
      <c r="K204" s="533">
        <f t="shared" si="121"/>
        <v>0</v>
      </c>
      <c r="L204" s="534">
        <f t="shared" si="121"/>
        <v>0</v>
      </c>
    </row>
    <row r="205" spans="1:12" s="89" customFormat="1" ht="18.75">
      <c r="A205" s="140"/>
      <c r="B205" s="141"/>
      <c r="C205" s="142" t="s">
        <v>562</v>
      </c>
      <c r="D205" s="143" t="s">
        <v>1329</v>
      </c>
      <c r="E205" s="525">
        <f t="shared" si="90"/>
        <v>0</v>
      </c>
      <c r="F205" s="535">
        <f>F428</f>
        <v>0</v>
      </c>
      <c r="G205" s="535">
        <f aca="true" t="shared" si="122" ref="G205:L205">G428</f>
        <v>0</v>
      </c>
      <c r="H205" s="535">
        <f t="shared" si="122"/>
        <v>0</v>
      </c>
      <c r="I205" s="535">
        <f t="shared" si="122"/>
        <v>0</v>
      </c>
      <c r="J205" s="535">
        <f t="shared" si="122"/>
        <v>0</v>
      </c>
      <c r="K205" s="535">
        <f t="shared" si="122"/>
        <v>0</v>
      </c>
      <c r="L205" s="536">
        <f t="shared" si="122"/>
        <v>0</v>
      </c>
    </row>
    <row r="206" spans="1:12" s="89" customFormat="1" ht="18.75">
      <c r="A206" s="144"/>
      <c r="B206" s="145"/>
      <c r="C206" s="146" t="s">
        <v>547</v>
      </c>
      <c r="D206" s="147" t="s">
        <v>1330</v>
      </c>
      <c r="E206" s="525">
        <f t="shared" si="90"/>
        <v>0</v>
      </c>
      <c r="F206" s="535">
        <f aca="true" t="shared" si="123" ref="F206:L206">F429</f>
        <v>0</v>
      </c>
      <c r="G206" s="535">
        <f t="shared" si="123"/>
        <v>0</v>
      </c>
      <c r="H206" s="535">
        <f t="shared" si="123"/>
        <v>0</v>
      </c>
      <c r="I206" s="535">
        <f t="shared" si="123"/>
        <v>0</v>
      </c>
      <c r="J206" s="535">
        <f t="shared" si="123"/>
        <v>0</v>
      </c>
      <c r="K206" s="535">
        <f t="shared" si="123"/>
        <v>0</v>
      </c>
      <c r="L206" s="536">
        <f t="shared" si="123"/>
        <v>0</v>
      </c>
    </row>
    <row r="207" spans="1:12" s="89" customFormat="1" ht="18.75">
      <c r="A207" s="148"/>
      <c r="B207" s="149"/>
      <c r="C207" s="150" t="s">
        <v>1331</v>
      </c>
      <c r="D207" s="151" t="s">
        <v>1332</v>
      </c>
      <c r="E207" s="525">
        <f t="shared" si="90"/>
        <v>0</v>
      </c>
      <c r="F207" s="535">
        <f aca="true" t="shared" si="124" ref="F207:L207">F430</f>
        <v>0</v>
      </c>
      <c r="G207" s="535">
        <f t="shared" si="124"/>
        <v>0</v>
      </c>
      <c r="H207" s="535">
        <f t="shared" si="124"/>
        <v>0</v>
      </c>
      <c r="I207" s="535">
        <f t="shared" si="124"/>
        <v>0</v>
      </c>
      <c r="J207" s="535">
        <f t="shared" si="124"/>
        <v>0</v>
      </c>
      <c r="K207" s="535">
        <f t="shared" si="124"/>
        <v>0</v>
      </c>
      <c r="L207" s="536">
        <f t="shared" si="124"/>
        <v>0</v>
      </c>
    </row>
    <row r="208" spans="1:12" s="89" customFormat="1" ht="25.5" customHeight="1">
      <c r="A208" s="152"/>
      <c r="B208" s="854" t="s">
        <v>1333</v>
      </c>
      <c r="C208" s="855"/>
      <c r="D208" s="153" t="s">
        <v>1334</v>
      </c>
      <c r="E208" s="525">
        <f t="shared" si="90"/>
        <v>0</v>
      </c>
      <c r="F208" s="489">
        <f aca="true" t="shared" si="125" ref="F208:L208">SUM(F209:F211)</f>
        <v>0</v>
      </c>
      <c r="G208" s="489">
        <f t="shared" si="125"/>
        <v>0</v>
      </c>
      <c r="H208" s="489">
        <f t="shared" si="125"/>
        <v>0</v>
      </c>
      <c r="I208" s="489">
        <f t="shared" si="125"/>
        <v>0</v>
      </c>
      <c r="J208" s="489">
        <f t="shared" si="125"/>
        <v>0</v>
      </c>
      <c r="K208" s="489">
        <f t="shared" si="125"/>
        <v>0</v>
      </c>
      <c r="L208" s="490">
        <f t="shared" si="125"/>
        <v>0</v>
      </c>
    </row>
    <row r="209" spans="1:12" s="89" customFormat="1" ht="18.75">
      <c r="A209" s="152"/>
      <c r="B209" s="154"/>
      <c r="C209" s="155" t="s">
        <v>1335</v>
      </c>
      <c r="D209" s="153" t="s">
        <v>1336</v>
      </c>
      <c r="E209" s="525">
        <f t="shared" si="90"/>
        <v>0</v>
      </c>
      <c r="F209" s="487">
        <f>F432</f>
        <v>0</v>
      </c>
      <c r="G209" s="487">
        <f aca="true" t="shared" si="126" ref="G209:L209">G432</f>
        <v>0</v>
      </c>
      <c r="H209" s="487">
        <f t="shared" si="126"/>
        <v>0</v>
      </c>
      <c r="I209" s="487">
        <f t="shared" si="126"/>
        <v>0</v>
      </c>
      <c r="J209" s="487">
        <f t="shared" si="126"/>
        <v>0</v>
      </c>
      <c r="K209" s="487">
        <f t="shared" si="126"/>
        <v>0</v>
      </c>
      <c r="L209" s="488">
        <f t="shared" si="126"/>
        <v>0</v>
      </c>
    </row>
    <row r="210" spans="1:12" s="89" customFormat="1" ht="18.75">
      <c r="A210" s="152"/>
      <c r="B210" s="154"/>
      <c r="C210" s="155" t="s">
        <v>1337</v>
      </c>
      <c r="D210" s="153" t="s">
        <v>1338</v>
      </c>
      <c r="E210" s="525">
        <f t="shared" si="90"/>
        <v>0</v>
      </c>
      <c r="F210" s="487">
        <f aca="true" t="shared" si="127" ref="F210:L210">F433</f>
        <v>0</v>
      </c>
      <c r="G210" s="487">
        <f t="shared" si="127"/>
        <v>0</v>
      </c>
      <c r="H210" s="487">
        <f t="shared" si="127"/>
        <v>0</v>
      </c>
      <c r="I210" s="487">
        <f t="shared" si="127"/>
        <v>0</v>
      </c>
      <c r="J210" s="487">
        <f t="shared" si="127"/>
        <v>0</v>
      </c>
      <c r="K210" s="487">
        <f t="shared" si="127"/>
        <v>0</v>
      </c>
      <c r="L210" s="488">
        <f t="shared" si="127"/>
        <v>0</v>
      </c>
    </row>
    <row r="211" spans="1:12" s="89" customFormat="1" ht="18.75">
      <c r="A211" s="152"/>
      <c r="B211" s="154"/>
      <c r="C211" s="155" t="s">
        <v>1339</v>
      </c>
      <c r="D211" s="153" t="s">
        <v>1340</v>
      </c>
      <c r="E211" s="525">
        <f t="shared" si="90"/>
        <v>0</v>
      </c>
      <c r="F211" s="487">
        <f aca="true" t="shared" si="128" ref="F211:L211">F434</f>
        <v>0</v>
      </c>
      <c r="G211" s="487">
        <f t="shared" si="128"/>
        <v>0</v>
      </c>
      <c r="H211" s="487">
        <f t="shared" si="128"/>
        <v>0</v>
      </c>
      <c r="I211" s="487">
        <f t="shared" si="128"/>
        <v>0</v>
      </c>
      <c r="J211" s="487">
        <f t="shared" si="128"/>
        <v>0</v>
      </c>
      <c r="K211" s="487">
        <f t="shared" si="128"/>
        <v>0</v>
      </c>
      <c r="L211" s="488">
        <f t="shared" si="128"/>
        <v>0</v>
      </c>
    </row>
    <row r="212" spans="1:12" s="89" customFormat="1" ht="39" customHeight="1">
      <c r="A212" s="156"/>
      <c r="B212" s="811" t="s">
        <v>1341</v>
      </c>
      <c r="C212" s="812"/>
      <c r="D212" s="157" t="s">
        <v>1342</v>
      </c>
      <c r="E212" s="525">
        <f t="shared" si="90"/>
        <v>0</v>
      </c>
      <c r="F212" s="537">
        <f aca="true" t="shared" si="129" ref="F212:L212">SUM(F213:F216)</f>
        <v>0</v>
      </c>
      <c r="G212" s="537">
        <f t="shared" si="129"/>
        <v>0</v>
      </c>
      <c r="H212" s="537">
        <f t="shared" si="129"/>
        <v>0</v>
      </c>
      <c r="I212" s="537">
        <f t="shared" si="129"/>
        <v>0</v>
      </c>
      <c r="J212" s="537">
        <f t="shared" si="129"/>
        <v>0</v>
      </c>
      <c r="K212" s="537">
        <f t="shared" si="129"/>
        <v>0</v>
      </c>
      <c r="L212" s="538">
        <f t="shared" si="129"/>
        <v>0</v>
      </c>
    </row>
    <row r="213" spans="1:12" s="89" customFormat="1" ht="18.75">
      <c r="A213" s="125"/>
      <c r="B213" s="126"/>
      <c r="C213" s="86" t="s">
        <v>562</v>
      </c>
      <c r="D213" s="107" t="s">
        <v>1343</v>
      </c>
      <c r="E213" s="525">
        <f t="shared" si="90"/>
        <v>0</v>
      </c>
      <c r="F213" s="466">
        <f>F436</f>
        <v>0</v>
      </c>
      <c r="G213" s="466">
        <f aca="true" t="shared" si="130" ref="G213:L213">G436</f>
        <v>0</v>
      </c>
      <c r="H213" s="466">
        <f t="shared" si="130"/>
        <v>0</v>
      </c>
      <c r="I213" s="466">
        <f t="shared" si="130"/>
        <v>0</v>
      </c>
      <c r="J213" s="466">
        <f t="shared" si="130"/>
        <v>0</v>
      </c>
      <c r="K213" s="466">
        <f t="shared" si="130"/>
        <v>0</v>
      </c>
      <c r="L213" s="467">
        <f t="shared" si="130"/>
        <v>0</v>
      </c>
    </row>
    <row r="214" spans="1:12" s="89" customFormat="1" ht="18.75">
      <c r="A214" s="125"/>
      <c r="B214" s="126"/>
      <c r="C214" s="86" t="s">
        <v>547</v>
      </c>
      <c r="D214" s="107" t="s">
        <v>1344</v>
      </c>
      <c r="E214" s="525">
        <f t="shared" si="90"/>
        <v>0</v>
      </c>
      <c r="F214" s="466">
        <f aca="true" t="shared" si="131" ref="F214:L214">F437</f>
        <v>0</v>
      </c>
      <c r="G214" s="466">
        <f t="shared" si="131"/>
        <v>0</v>
      </c>
      <c r="H214" s="466">
        <f t="shared" si="131"/>
        <v>0</v>
      </c>
      <c r="I214" s="466">
        <f t="shared" si="131"/>
        <v>0</v>
      </c>
      <c r="J214" s="466">
        <f t="shared" si="131"/>
        <v>0</v>
      </c>
      <c r="K214" s="466">
        <f t="shared" si="131"/>
        <v>0</v>
      </c>
      <c r="L214" s="467">
        <f t="shared" si="131"/>
        <v>0</v>
      </c>
    </row>
    <row r="215" spans="1:12" s="89" customFormat="1" ht="18.75">
      <c r="A215" s="127"/>
      <c r="B215" s="128"/>
      <c r="C215" s="129" t="s">
        <v>565</v>
      </c>
      <c r="D215" s="130" t="s">
        <v>1345</v>
      </c>
      <c r="E215" s="525">
        <f t="shared" si="90"/>
        <v>0</v>
      </c>
      <c r="F215" s="466">
        <f aca="true" t="shared" si="132" ref="F215:L215">F438</f>
        <v>0</v>
      </c>
      <c r="G215" s="466">
        <f t="shared" si="132"/>
        <v>0</v>
      </c>
      <c r="H215" s="466">
        <f t="shared" si="132"/>
        <v>0</v>
      </c>
      <c r="I215" s="466">
        <f t="shared" si="132"/>
        <v>0</v>
      </c>
      <c r="J215" s="466">
        <f t="shared" si="132"/>
        <v>0</v>
      </c>
      <c r="K215" s="466">
        <f t="shared" si="132"/>
        <v>0</v>
      </c>
      <c r="L215" s="467">
        <f t="shared" si="132"/>
        <v>0</v>
      </c>
    </row>
    <row r="216" spans="1:12" s="89" customFormat="1" ht="34.5" customHeight="1">
      <c r="A216" s="152"/>
      <c r="B216" s="154"/>
      <c r="C216" s="158" t="s">
        <v>685</v>
      </c>
      <c r="D216" s="153" t="s">
        <v>1346</v>
      </c>
      <c r="E216" s="525">
        <f t="shared" si="90"/>
        <v>0</v>
      </c>
      <c r="F216" s="466">
        <f aca="true" t="shared" si="133" ref="F216:L216">F439</f>
        <v>0</v>
      </c>
      <c r="G216" s="466">
        <f t="shared" si="133"/>
        <v>0</v>
      </c>
      <c r="H216" s="466">
        <f t="shared" si="133"/>
        <v>0</v>
      </c>
      <c r="I216" s="466">
        <f t="shared" si="133"/>
        <v>0</v>
      </c>
      <c r="J216" s="466">
        <f t="shared" si="133"/>
        <v>0</v>
      </c>
      <c r="K216" s="466">
        <f t="shared" si="133"/>
        <v>0</v>
      </c>
      <c r="L216" s="467">
        <f t="shared" si="133"/>
        <v>0</v>
      </c>
    </row>
    <row r="217" spans="1:12" s="89" customFormat="1" ht="51" customHeight="1">
      <c r="A217" s="152"/>
      <c r="B217" s="771" t="s">
        <v>1347</v>
      </c>
      <c r="C217" s="772"/>
      <c r="D217" s="153" t="s">
        <v>1348</v>
      </c>
      <c r="E217" s="525">
        <f t="shared" si="90"/>
        <v>0</v>
      </c>
      <c r="F217" s="489">
        <f aca="true" t="shared" si="134" ref="F217:L217">SUM(F218:F219)</f>
        <v>0</v>
      </c>
      <c r="G217" s="489">
        <f t="shared" si="134"/>
        <v>0</v>
      </c>
      <c r="H217" s="489">
        <f t="shared" si="134"/>
        <v>0</v>
      </c>
      <c r="I217" s="489">
        <f t="shared" si="134"/>
        <v>0</v>
      </c>
      <c r="J217" s="489">
        <f t="shared" si="134"/>
        <v>0</v>
      </c>
      <c r="K217" s="489">
        <f t="shared" si="134"/>
        <v>0</v>
      </c>
      <c r="L217" s="490">
        <f t="shared" si="134"/>
        <v>0</v>
      </c>
    </row>
    <row r="218" spans="1:12" s="89" customFormat="1" ht="18.75">
      <c r="A218" s="125"/>
      <c r="B218" s="126"/>
      <c r="C218" s="86" t="s">
        <v>562</v>
      </c>
      <c r="D218" s="107" t="s">
        <v>1349</v>
      </c>
      <c r="E218" s="525">
        <f t="shared" si="90"/>
        <v>0</v>
      </c>
      <c r="F218" s="466">
        <f>F441</f>
        <v>0</v>
      </c>
      <c r="G218" s="466">
        <f aca="true" t="shared" si="135" ref="G218:L219">G441</f>
        <v>0</v>
      </c>
      <c r="H218" s="466">
        <f t="shared" si="135"/>
        <v>0</v>
      </c>
      <c r="I218" s="466">
        <f t="shared" si="135"/>
        <v>0</v>
      </c>
      <c r="J218" s="466">
        <f t="shared" si="135"/>
        <v>0</v>
      </c>
      <c r="K218" s="466">
        <f t="shared" si="135"/>
        <v>0</v>
      </c>
      <c r="L218" s="467">
        <f t="shared" si="135"/>
        <v>0</v>
      </c>
    </row>
    <row r="219" spans="1:12" s="89" customFormat="1" ht="18.75">
      <c r="A219" s="125"/>
      <c r="B219" s="126"/>
      <c r="C219" s="86" t="s">
        <v>547</v>
      </c>
      <c r="D219" s="107" t="s">
        <v>1350</v>
      </c>
      <c r="E219" s="525">
        <f t="shared" si="90"/>
        <v>0</v>
      </c>
      <c r="F219" s="466">
        <f>F442</f>
        <v>0</v>
      </c>
      <c r="G219" s="466">
        <f t="shared" si="135"/>
        <v>0</v>
      </c>
      <c r="H219" s="466">
        <f t="shared" si="135"/>
        <v>0</v>
      </c>
      <c r="I219" s="466">
        <f t="shared" si="135"/>
        <v>0</v>
      </c>
      <c r="J219" s="466">
        <f t="shared" si="135"/>
        <v>0</v>
      </c>
      <c r="K219" s="466">
        <f t="shared" si="135"/>
        <v>0</v>
      </c>
      <c r="L219" s="467">
        <f t="shared" si="135"/>
        <v>0</v>
      </c>
    </row>
    <row r="220" spans="1:12" s="89" customFormat="1" ht="30" customHeight="1">
      <c r="A220" s="152"/>
      <c r="B220" s="773" t="s">
        <v>1351</v>
      </c>
      <c r="C220" s="774"/>
      <c r="D220" s="153" t="s">
        <v>1352</v>
      </c>
      <c r="E220" s="525">
        <f t="shared" si="90"/>
        <v>0</v>
      </c>
      <c r="F220" s="489">
        <f aca="true" t="shared" si="136" ref="F220:L220">SUM(F221:F222)</f>
        <v>0</v>
      </c>
      <c r="G220" s="489">
        <f t="shared" si="136"/>
        <v>0</v>
      </c>
      <c r="H220" s="489">
        <f t="shared" si="136"/>
        <v>0</v>
      </c>
      <c r="I220" s="489">
        <f t="shared" si="136"/>
        <v>0</v>
      </c>
      <c r="J220" s="489">
        <f t="shared" si="136"/>
        <v>0</v>
      </c>
      <c r="K220" s="489">
        <f t="shared" si="136"/>
        <v>0</v>
      </c>
      <c r="L220" s="490">
        <f t="shared" si="136"/>
        <v>0</v>
      </c>
    </row>
    <row r="221" spans="1:12" s="89" customFormat="1" ht="18.75">
      <c r="A221" s="125"/>
      <c r="B221" s="126"/>
      <c r="C221" s="86" t="s">
        <v>562</v>
      </c>
      <c r="D221" s="107" t="s">
        <v>1353</v>
      </c>
      <c r="E221" s="525">
        <f t="shared" si="90"/>
        <v>0</v>
      </c>
      <c r="F221" s="466">
        <f>F444</f>
        <v>0</v>
      </c>
      <c r="G221" s="466">
        <f aca="true" t="shared" si="137" ref="G221:L222">G444</f>
        <v>0</v>
      </c>
      <c r="H221" s="466">
        <f t="shared" si="137"/>
        <v>0</v>
      </c>
      <c r="I221" s="466">
        <f t="shared" si="137"/>
        <v>0</v>
      </c>
      <c r="J221" s="466">
        <f t="shared" si="137"/>
        <v>0</v>
      </c>
      <c r="K221" s="466">
        <f t="shared" si="137"/>
        <v>0</v>
      </c>
      <c r="L221" s="467">
        <f t="shared" si="137"/>
        <v>0</v>
      </c>
    </row>
    <row r="222" spans="1:12" s="89" customFormat="1" ht="18.75">
      <c r="A222" s="159"/>
      <c r="B222" s="160"/>
      <c r="C222" s="161" t="s">
        <v>547</v>
      </c>
      <c r="D222" s="162" t="s">
        <v>1354</v>
      </c>
      <c r="E222" s="525">
        <f t="shared" si="90"/>
        <v>0</v>
      </c>
      <c r="F222" s="466">
        <f>F445</f>
        <v>0</v>
      </c>
      <c r="G222" s="466">
        <f t="shared" si="137"/>
        <v>0</v>
      </c>
      <c r="H222" s="466">
        <f t="shared" si="137"/>
        <v>0</v>
      </c>
      <c r="I222" s="466">
        <f t="shared" si="137"/>
        <v>0</v>
      </c>
      <c r="J222" s="466">
        <f t="shared" si="137"/>
        <v>0</v>
      </c>
      <c r="K222" s="466">
        <f t="shared" si="137"/>
        <v>0</v>
      </c>
      <c r="L222" s="467">
        <f t="shared" si="137"/>
        <v>0</v>
      </c>
    </row>
    <row r="223" spans="1:12" ht="33" customHeight="1">
      <c r="A223" s="856" t="s">
        <v>1355</v>
      </c>
      <c r="B223" s="857"/>
      <c r="C223" s="857"/>
      <c r="D223" s="52" t="s">
        <v>696</v>
      </c>
      <c r="E223" s="576">
        <f>F223+G223+H223+I223</f>
        <v>110204</v>
      </c>
      <c r="F223" s="576">
        <f>F224+F269+F276</f>
        <v>33988</v>
      </c>
      <c r="G223" s="576">
        <f aca="true" t="shared" si="138" ref="G223:L223">G224+G269+G276</f>
        <v>30592</v>
      </c>
      <c r="H223" s="576">
        <f t="shared" si="138"/>
        <v>23624</v>
      </c>
      <c r="I223" s="576">
        <f t="shared" si="138"/>
        <v>22000</v>
      </c>
      <c r="J223" s="576">
        <f t="shared" si="138"/>
        <v>116136.455</v>
      </c>
      <c r="K223" s="576">
        <f t="shared" si="138"/>
        <v>115805.75</v>
      </c>
      <c r="L223" s="577">
        <f t="shared" si="138"/>
        <v>115254.57500000001</v>
      </c>
    </row>
    <row r="224" spans="1:12" ht="18" customHeight="1">
      <c r="A224" s="70" t="s">
        <v>1051</v>
      </c>
      <c r="B224" s="71"/>
      <c r="C224" s="72"/>
      <c r="D224" s="73" t="s">
        <v>139</v>
      </c>
      <c r="E224" s="99">
        <f>F224+G224+H224+I224</f>
        <v>45182</v>
      </c>
      <c r="F224" s="99">
        <f>F225+F230</f>
        <v>15679</v>
      </c>
      <c r="G224" s="99">
        <f aca="true" t="shared" si="139" ref="G224:L224">G225+G230</f>
        <v>12031</v>
      </c>
      <c r="H224" s="99">
        <f t="shared" si="139"/>
        <v>9061</v>
      </c>
      <c r="I224" s="99">
        <f t="shared" si="139"/>
        <v>8411</v>
      </c>
      <c r="J224" s="99">
        <f t="shared" si="139"/>
        <v>47668.289000000004</v>
      </c>
      <c r="K224" s="99">
        <f t="shared" si="139"/>
        <v>47532.65</v>
      </c>
      <c r="L224" s="441">
        <f t="shared" si="139"/>
        <v>47306.585</v>
      </c>
    </row>
    <row r="225" spans="1:12" ht="18" customHeight="1">
      <c r="A225" s="70" t="s">
        <v>1052</v>
      </c>
      <c r="B225" s="71"/>
      <c r="C225" s="72"/>
      <c r="D225" s="73" t="s">
        <v>141</v>
      </c>
      <c r="E225" s="99">
        <f aca="true" t="shared" si="140" ref="E225:E234">F225+G225+H225+I225</f>
        <v>0</v>
      </c>
      <c r="F225" s="99">
        <f>F226</f>
        <v>0</v>
      </c>
      <c r="G225" s="99">
        <f aca="true" t="shared" si="141" ref="G225:L226">G226</f>
        <v>0</v>
      </c>
      <c r="H225" s="99">
        <f t="shared" si="141"/>
        <v>0</v>
      </c>
      <c r="I225" s="99">
        <f t="shared" si="141"/>
        <v>0</v>
      </c>
      <c r="J225" s="99">
        <f t="shared" si="141"/>
        <v>0</v>
      </c>
      <c r="K225" s="99">
        <f t="shared" si="141"/>
        <v>0</v>
      </c>
      <c r="L225" s="441">
        <f t="shared" si="141"/>
        <v>0</v>
      </c>
    </row>
    <row r="226" spans="1:12" ht="18" customHeight="1">
      <c r="A226" s="70" t="s">
        <v>1053</v>
      </c>
      <c r="B226" s="71"/>
      <c r="C226" s="72"/>
      <c r="D226" s="75" t="s">
        <v>197</v>
      </c>
      <c r="E226" s="99">
        <f t="shared" si="140"/>
        <v>0</v>
      </c>
      <c r="F226" s="99">
        <f>F227</f>
        <v>0</v>
      </c>
      <c r="G226" s="99">
        <f t="shared" si="141"/>
        <v>0</v>
      </c>
      <c r="H226" s="99">
        <f t="shared" si="141"/>
        <v>0</v>
      </c>
      <c r="I226" s="99">
        <f t="shared" si="141"/>
        <v>0</v>
      </c>
      <c r="J226" s="99">
        <f t="shared" si="141"/>
        <v>0</v>
      </c>
      <c r="K226" s="99">
        <f t="shared" si="141"/>
        <v>0</v>
      </c>
      <c r="L226" s="441">
        <f t="shared" si="141"/>
        <v>0</v>
      </c>
    </row>
    <row r="227" spans="1:12" ht="18" customHeight="1">
      <c r="A227" s="76" t="s">
        <v>1054</v>
      </c>
      <c r="B227" s="77"/>
      <c r="C227" s="77"/>
      <c r="D227" s="73" t="s">
        <v>1055</v>
      </c>
      <c r="E227" s="99">
        <f t="shared" si="140"/>
        <v>0</v>
      </c>
      <c r="F227" s="99">
        <f aca="true" t="shared" si="142" ref="F227:L227">F228+F229</f>
        <v>0</v>
      </c>
      <c r="G227" s="99">
        <f t="shared" si="142"/>
        <v>0</v>
      </c>
      <c r="H227" s="99">
        <f t="shared" si="142"/>
        <v>0</v>
      </c>
      <c r="I227" s="99">
        <f t="shared" si="142"/>
        <v>0</v>
      </c>
      <c r="J227" s="99">
        <f t="shared" si="142"/>
        <v>0</v>
      </c>
      <c r="K227" s="99">
        <f t="shared" si="142"/>
        <v>0</v>
      </c>
      <c r="L227" s="441">
        <f t="shared" si="142"/>
        <v>0</v>
      </c>
    </row>
    <row r="228" spans="1:12" ht="18.75">
      <c r="A228" s="70"/>
      <c r="B228" s="78" t="s">
        <v>215</v>
      </c>
      <c r="C228" s="79"/>
      <c r="D228" s="73" t="s">
        <v>1056</v>
      </c>
      <c r="E228" s="99">
        <f t="shared" si="140"/>
        <v>0</v>
      </c>
      <c r="F228" s="99"/>
      <c r="G228" s="99"/>
      <c r="H228" s="440"/>
      <c r="I228" s="99"/>
      <c r="J228" s="440"/>
      <c r="K228" s="99"/>
      <c r="L228" s="507"/>
    </row>
    <row r="229" spans="1:12" ht="18.75">
      <c r="A229" s="70"/>
      <c r="B229" s="78" t="s">
        <v>217</v>
      </c>
      <c r="C229" s="79"/>
      <c r="D229" s="73" t="s">
        <v>1057</v>
      </c>
      <c r="E229" s="99">
        <f t="shared" si="140"/>
        <v>0</v>
      </c>
      <c r="F229" s="99"/>
      <c r="G229" s="99"/>
      <c r="H229" s="440"/>
      <c r="I229" s="99"/>
      <c r="J229" s="440"/>
      <c r="K229" s="99"/>
      <c r="L229" s="578"/>
    </row>
    <row r="230" spans="1:12" ht="18" customHeight="1">
      <c r="A230" s="80" t="s">
        <v>1058</v>
      </c>
      <c r="B230" s="81"/>
      <c r="C230" s="74"/>
      <c r="D230" s="75" t="s">
        <v>238</v>
      </c>
      <c r="E230" s="99">
        <f>F230+G230+H230+I230</f>
        <v>45182</v>
      </c>
      <c r="F230" s="99">
        <f aca="true" t="shared" si="143" ref="F230:L230">F231+F242</f>
        <v>15679</v>
      </c>
      <c r="G230" s="99">
        <f t="shared" si="143"/>
        <v>12031</v>
      </c>
      <c r="H230" s="99">
        <f t="shared" si="143"/>
        <v>9061</v>
      </c>
      <c r="I230" s="99">
        <f t="shared" si="143"/>
        <v>8411</v>
      </c>
      <c r="J230" s="99">
        <f t="shared" si="143"/>
        <v>47668.289000000004</v>
      </c>
      <c r="K230" s="99">
        <f t="shared" si="143"/>
        <v>47532.65</v>
      </c>
      <c r="L230" s="572">
        <f t="shared" si="143"/>
        <v>47306.585</v>
      </c>
    </row>
    <row r="231" spans="1:12" ht="18" customHeight="1">
      <c r="A231" s="76" t="s">
        <v>1059</v>
      </c>
      <c r="B231" s="74"/>
      <c r="C231" s="82"/>
      <c r="D231" s="75" t="s">
        <v>240</v>
      </c>
      <c r="E231" s="99">
        <f t="shared" si="140"/>
        <v>3935</v>
      </c>
      <c r="F231" s="99">
        <f aca="true" t="shared" si="144" ref="F231:L231">F232+F240</f>
        <v>1766</v>
      </c>
      <c r="G231" s="99">
        <f t="shared" si="144"/>
        <v>844</v>
      </c>
      <c r="H231" s="99">
        <f t="shared" si="144"/>
        <v>767</v>
      </c>
      <c r="I231" s="99">
        <f t="shared" si="144"/>
        <v>558</v>
      </c>
      <c r="J231" s="99">
        <f t="shared" si="144"/>
        <v>4143.555</v>
      </c>
      <c r="K231" s="99">
        <f t="shared" si="144"/>
        <v>4131.75</v>
      </c>
      <c r="L231" s="572">
        <f t="shared" si="144"/>
        <v>4112.075</v>
      </c>
    </row>
    <row r="232" spans="1:12" ht="18" customHeight="1">
      <c r="A232" s="76" t="s">
        <v>1060</v>
      </c>
      <c r="B232" s="79"/>
      <c r="C232" s="82"/>
      <c r="D232" s="73" t="s">
        <v>1061</v>
      </c>
      <c r="E232" s="99">
        <f t="shared" si="140"/>
        <v>3935</v>
      </c>
      <c r="F232" s="99">
        <f aca="true" t="shared" si="145" ref="F232:L232">F233+F235+F238+F239</f>
        <v>1766</v>
      </c>
      <c r="G232" s="99">
        <f t="shared" si="145"/>
        <v>844</v>
      </c>
      <c r="H232" s="99">
        <f t="shared" si="145"/>
        <v>767</v>
      </c>
      <c r="I232" s="99">
        <f t="shared" si="145"/>
        <v>558</v>
      </c>
      <c r="J232" s="99">
        <f t="shared" si="145"/>
        <v>4143.555</v>
      </c>
      <c r="K232" s="99">
        <f t="shared" si="145"/>
        <v>4131.75</v>
      </c>
      <c r="L232" s="572">
        <f t="shared" si="145"/>
        <v>4112.075</v>
      </c>
    </row>
    <row r="233" spans="1:12" ht="16.5" customHeight="1">
      <c r="A233" s="83"/>
      <c r="B233" s="78" t="s">
        <v>1062</v>
      </c>
      <c r="C233" s="79"/>
      <c r="D233" s="84" t="s">
        <v>1063</v>
      </c>
      <c r="E233" s="99">
        <f t="shared" si="140"/>
        <v>3473</v>
      </c>
      <c r="F233" s="99">
        <f aca="true" t="shared" si="146" ref="F233:L233">F234</f>
        <v>1564</v>
      </c>
      <c r="G233" s="99">
        <f t="shared" si="146"/>
        <v>744</v>
      </c>
      <c r="H233" s="99">
        <f t="shared" si="146"/>
        <v>687</v>
      </c>
      <c r="I233" s="99">
        <f t="shared" si="146"/>
        <v>478</v>
      </c>
      <c r="J233" s="99">
        <f t="shared" si="146"/>
        <v>3657.069</v>
      </c>
      <c r="K233" s="99">
        <f t="shared" si="146"/>
        <v>3646.65</v>
      </c>
      <c r="L233" s="572">
        <f t="shared" si="146"/>
        <v>3629.285</v>
      </c>
    </row>
    <row r="234" spans="1:12" s="89" customFormat="1" ht="18" customHeight="1">
      <c r="A234" s="85"/>
      <c r="B234" s="86"/>
      <c r="C234" s="87" t="s">
        <v>249</v>
      </c>
      <c r="D234" s="88" t="s">
        <v>1064</v>
      </c>
      <c r="E234" s="99">
        <f t="shared" si="140"/>
        <v>3473</v>
      </c>
      <c r="F234" s="501">
        <v>1564</v>
      </c>
      <c r="G234" s="501">
        <v>744</v>
      </c>
      <c r="H234" s="510">
        <v>687</v>
      </c>
      <c r="I234" s="501">
        <v>478</v>
      </c>
      <c r="J234" s="510">
        <f>(E234*5.3/100)+E234</f>
        <v>3657.069</v>
      </c>
      <c r="K234" s="510">
        <f>(E234*5/100)+E234</f>
        <v>3646.65</v>
      </c>
      <c r="L234" s="573">
        <f>(E234*4.5/100)+E234</f>
        <v>3629.285</v>
      </c>
    </row>
    <row r="235" spans="1:12" ht="18.75">
      <c r="A235" s="83"/>
      <c r="B235" s="78" t="s">
        <v>1065</v>
      </c>
      <c r="C235" s="79"/>
      <c r="D235" s="73" t="s">
        <v>1066</v>
      </c>
      <c r="E235" s="99">
        <f>F235+G235+H235+I235</f>
        <v>0</v>
      </c>
      <c r="F235" s="440"/>
      <c r="G235" s="440"/>
      <c r="H235" s="440"/>
      <c r="I235" s="440"/>
      <c r="J235" s="440"/>
      <c r="K235" s="440"/>
      <c r="L235" s="578"/>
    </row>
    <row r="236" spans="1:12" ht="18.75">
      <c r="A236" s="83"/>
      <c r="B236" s="78"/>
      <c r="C236" s="79" t="s">
        <v>1067</v>
      </c>
      <c r="D236" s="73" t="s">
        <v>1068</v>
      </c>
      <c r="E236" s="440" t="s">
        <v>181</v>
      </c>
      <c r="F236" s="440" t="s">
        <v>181</v>
      </c>
      <c r="G236" s="440" t="s">
        <v>181</v>
      </c>
      <c r="H236" s="440" t="s">
        <v>181</v>
      </c>
      <c r="I236" s="440" t="s">
        <v>181</v>
      </c>
      <c r="J236" s="440" t="s">
        <v>181</v>
      </c>
      <c r="K236" s="440" t="s">
        <v>181</v>
      </c>
      <c r="L236" s="578" t="s">
        <v>181</v>
      </c>
    </row>
    <row r="237" spans="1:12" s="89" customFormat="1" ht="27.75" customHeight="1">
      <c r="A237" s="90"/>
      <c r="B237" s="86"/>
      <c r="C237" s="91" t="s">
        <v>255</v>
      </c>
      <c r="D237" s="88" t="s">
        <v>1069</v>
      </c>
      <c r="E237" s="474" t="s">
        <v>181</v>
      </c>
      <c r="F237" s="474" t="s">
        <v>181</v>
      </c>
      <c r="G237" s="474" t="s">
        <v>181</v>
      </c>
      <c r="H237" s="474" t="s">
        <v>181</v>
      </c>
      <c r="I237" s="474" t="s">
        <v>181</v>
      </c>
      <c r="J237" s="474" t="s">
        <v>181</v>
      </c>
      <c r="K237" s="474" t="s">
        <v>181</v>
      </c>
      <c r="L237" s="653" t="s">
        <v>181</v>
      </c>
    </row>
    <row r="238" spans="1:12" ht="18.75">
      <c r="A238" s="80"/>
      <c r="B238" s="78" t="s">
        <v>1070</v>
      </c>
      <c r="C238" s="79"/>
      <c r="D238" s="92" t="s">
        <v>1071</v>
      </c>
      <c r="E238" s="99">
        <f>F238+G238+H238+I238</f>
        <v>0</v>
      </c>
      <c r="F238" s="99"/>
      <c r="G238" s="99"/>
      <c r="H238" s="440"/>
      <c r="I238" s="99"/>
      <c r="J238" s="440"/>
      <c r="K238" s="99"/>
      <c r="L238" s="578"/>
    </row>
    <row r="239" spans="1:12" ht="18.75">
      <c r="A239" s="80"/>
      <c r="B239" s="78" t="s">
        <v>257</v>
      </c>
      <c r="C239" s="79"/>
      <c r="D239" s="92" t="s">
        <v>1072</v>
      </c>
      <c r="E239" s="510">
        <f>F239+G239+H239+I239</f>
        <v>462</v>
      </c>
      <c r="F239" s="510">
        <v>202</v>
      </c>
      <c r="G239" s="510">
        <v>100</v>
      </c>
      <c r="H239" s="510">
        <v>80</v>
      </c>
      <c r="I239" s="510">
        <v>80</v>
      </c>
      <c r="J239" s="510">
        <f>(E239*5.3/100)+E239</f>
        <v>486.486</v>
      </c>
      <c r="K239" s="510">
        <f>(E239*5/100)+E239</f>
        <v>485.1</v>
      </c>
      <c r="L239" s="573">
        <f>(E239*4.5/100)+E239</f>
        <v>482.79</v>
      </c>
    </row>
    <row r="240" spans="1:12" ht="18" customHeight="1">
      <c r="A240" s="80" t="s">
        <v>1701</v>
      </c>
      <c r="B240" s="78"/>
      <c r="C240" s="79"/>
      <c r="D240" s="75" t="s">
        <v>1074</v>
      </c>
      <c r="E240" s="99">
        <f>F240+G240+H240+I240</f>
        <v>0</v>
      </c>
      <c r="F240" s="99">
        <f aca="true" t="shared" si="147" ref="F240:L240">F241</f>
        <v>0</v>
      </c>
      <c r="G240" s="99">
        <f t="shared" si="147"/>
        <v>0</v>
      </c>
      <c r="H240" s="99">
        <f t="shared" si="147"/>
        <v>0</v>
      </c>
      <c r="I240" s="99">
        <f t="shared" si="147"/>
        <v>0</v>
      </c>
      <c r="J240" s="99">
        <f t="shared" si="147"/>
        <v>0</v>
      </c>
      <c r="K240" s="99">
        <f t="shared" si="147"/>
        <v>0</v>
      </c>
      <c r="L240" s="441">
        <f t="shared" si="147"/>
        <v>0</v>
      </c>
    </row>
    <row r="241" spans="1:12" ht="18.75">
      <c r="A241" s="80"/>
      <c r="B241" s="78" t="s">
        <v>261</v>
      </c>
      <c r="C241" s="79"/>
      <c r="D241" s="75" t="s">
        <v>1075</v>
      </c>
      <c r="E241" s="99">
        <f aca="true" t="shared" si="148" ref="E241:E270">F241+G241+H241+I241</f>
        <v>0</v>
      </c>
      <c r="F241" s="99"/>
      <c r="G241" s="99"/>
      <c r="H241" s="440"/>
      <c r="I241" s="99"/>
      <c r="J241" s="440"/>
      <c r="K241" s="99"/>
      <c r="L241" s="507"/>
    </row>
    <row r="242" spans="1:12" ht="24.75" customHeight="1">
      <c r="A242" s="719" t="s">
        <v>1076</v>
      </c>
      <c r="B242" s="720"/>
      <c r="C242" s="720"/>
      <c r="D242" s="93" t="s">
        <v>264</v>
      </c>
      <c r="E242" s="510">
        <f t="shared" si="148"/>
        <v>41247</v>
      </c>
      <c r="F242" s="510">
        <f aca="true" t="shared" si="149" ref="F242:L242">F243+F258+F260+F262+F265</f>
        <v>13913</v>
      </c>
      <c r="G242" s="510">
        <f t="shared" si="149"/>
        <v>11187</v>
      </c>
      <c r="H242" s="510">
        <f t="shared" si="149"/>
        <v>8294</v>
      </c>
      <c r="I242" s="510">
        <f t="shared" si="149"/>
        <v>7853</v>
      </c>
      <c r="J242" s="510">
        <f t="shared" si="149"/>
        <v>43524.734000000004</v>
      </c>
      <c r="K242" s="510">
        <f t="shared" si="149"/>
        <v>43400.9</v>
      </c>
      <c r="L242" s="539">
        <f t="shared" si="149"/>
        <v>43194.51</v>
      </c>
    </row>
    <row r="243" spans="1:12" ht="42" customHeight="1">
      <c r="A243" s="840" t="s">
        <v>1356</v>
      </c>
      <c r="B243" s="841"/>
      <c r="C243" s="841"/>
      <c r="D243" s="94" t="s">
        <v>1077</v>
      </c>
      <c r="E243" s="510">
        <f t="shared" si="148"/>
        <v>33601</v>
      </c>
      <c r="F243" s="510">
        <f aca="true" t="shared" si="150" ref="F243:L243">SUM(F244:F257)</f>
        <v>10959</v>
      </c>
      <c r="G243" s="510">
        <f t="shared" si="150"/>
        <v>9112</v>
      </c>
      <c r="H243" s="510">
        <f t="shared" si="150"/>
        <v>6639</v>
      </c>
      <c r="I243" s="510">
        <f t="shared" si="150"/>
        <v>6891</v>
      </c>
      <c r="J243" s="510">
        <f t="shared" si="150"/>
        <v>35420.846000000005</v>
      </c>
      <c r="K243" s="510">
        <f t="shared" si="150"/>
        <v>35320.1</v>
      </c>
      <c r="L243" s="539">
        <f t="shared" si="150"/>
        <v>35152.19</v>
      </c>
    </row>
    <row r="244" spans="1:12" ht="18.75">
      <c r="A244" s="83"/>
      <c r="B244" s="78" t="s">
        <v>1078</v>
      </c>
      <c r="C244" s="79"/>
      <c r="D244" s="73" t="s">
        <v>1079</v>
      </c>
      <c r="E244" s="510">
        <f t="shared" si="148"/>
        <v>822</v>
      </c>
      <c r="F244" s="510">
        <v>281</v>
      </c>
      <c r="G244" s="510">
        <v>265</v>
      </c>
      <c r="H244" s="510">
        <v>158</v>
      </c>
      <c r="I244" s="510">
        <v>118</v>
      </c>
      <c r="J244" s="510">
        <f>(E244*5.3/100)+E244</f>
        <v>865.566</v>
      </c>
      <c r="K244" s="510">
        <f>(E244*5/100)+E244</f>
        <v>863.1</v>
      </c>
      <c r="L244" s="573">
        <f>(E244*4.5/100)+E244</f>
        <v>858.99</v>
      </c>
    </row>
    <row r="245" spans="1:12" ht="18.75">
      <c r="A245" s="83"/>
      <c r="B245" s="78" t="s">
        <v>1080</v>
      </c>
      <c r="C245" s="79"/>
      <c r="D245" s="73" t="s">
        <v>1081</v>
      </c>
      <c r="E245" s="510">
        <f t="shared" si="148"/>
        <v>2455</v>
      </c>
      <c r="F245" s="510">
        <v>592</v>
      </c>
      <c r="G245" s="510">
        <v>590</v>
      </c>
      <c r="H245" s="510">
        <v>649</v>
      </c>
      <c r="I245" s="510">
        <v>624</v>
      </c>
      <c r="J245" s="510">
        <f>(E245*5.3/100)+E245</f>
        <v>2585.115</v>
      </c>
      <c r="K245" s="510">
        <f>(E245*5/100)+E245</f>
        <v>2577.75</v>
      </c>
      <c r="L245" s="573">
        <f>(E245*4.5/100)+E245</f>
        <v>2565.475</v>
      </c>
    </row>
    <row r="246" spans="1:12" ht="18.75">
      <c r="A246" s="83"/>
      <c r="B246" s="743" t="s">
        <v>1082</v>
      </c>
      <c r="C246" s="743"/>
      <c r="D246" s="73" t="s">
        <v>1083</v>
      </c>
      <c r="E246" s="510">
        <f t="shared" si="148"/>
        <v>0</v>
      </c>
      <c r="F246" s="510"/>
      <c r="G246" s="510"/>
      <c r="H246" s="510"/>
      <c r="I246" s="510"/>
      <c r="J246" s="510"/>
      <c r="K246" s="510"/>
      <c r="L246" s="539"/>
    </row>
    <row r="247" spans="1:12" ht="18.75">
      <c r="A247" s="83"/>
      <c r="B247" s="78" t="s">
        <v>1084</v>
      </c>
      <c r="C247" s="79"/>
      <c r="D247" s="73" t="s">
        <v>1085</v>
      </c>
      <c r="E247" s="510">
        <f t="shared" si="148"/>
        <v>0</v>
      </c>
      <c r="F247" s="510"/>
      <c r="G247" s="510"/>
      <c r="H247" s="501"/>
      <c r="I247" s="510"/>
      <c r="J247" s="501"/>
      <c r="K247" s="510"/>
      <c r="L247" s="502"/>
    </row>
    <row r="248" spans="1:12" ht="18.75">
      <c r="A248" s="95"/>
      <c r="B248" s="78" t="s">
        <v>1086</v>
      </c>
      <c r="C248" s="79"/>
      <c r="D248" s="73" t="s">
        <v>1087</v>
      </c>
      <c r="E248" s="510">
        <f t="shared" si="148"/>
        <v>20081</v>
      </c>
      <c r="F248" s="510">
        <v>6853</v>
      </c>
      <c r="G248" s="510">
        <v>5422</v>
      </c>
      <c r="H248" s="510">
        <v>3551</v>
      </c>
      <c r="I248" s="510">
        <v>4255</v>
      </c>
      <c r="J248" s="510">
        <f>(E248*5.3/100)+E248</f>
        <v>21145.293</v>
      </c>
      <c r="K248" s="510">
        <f>(E248*5/100)+E248</f>
        <v>21085.05</v>
      </c>
      <c r="L248" s="573">
        <f>(E248*4.5/100)+E248</f>
        <v>20984.645</v>
      </c>
    </row>
    <row r="249" spans="1:12" ht="18.75">
      <c r="A249" s="96"/>
      <c r="B249" s="722" t="s">
        <v>1088</v>
      </c>
      <c r="C249" s="722"/>
      <c r="D249" s="73" t="s">
        <v>1089</v>
      </c>
      <c r="E249" s="510">
        <f t="shared" si="148"/>
        <v>0</v>
      </c>
      <c r="F249" s="510"/>
      <c r="G249" s="510"/>
      <c r="H249" s="510"/>
      <c r="I249" s="510"/>
      <c r="J249" s="510"/>
      <c r="K249" s="510"/>
      <c r="L249" s="539"/>
    </row>
    <row r="250" spans="1:12" ht="39.75" customHeight="1">
      <c r="A250" s="96"/>
      <c r="B250" s="842" t="s">
        <v>1090</v>
      </c>
      <c r="C250" s="842"/>
      <c r="D250" s="73" t="s">
        <v>1091</v>
      </c>
      <c r="E250" s="510">
        <f t="shared" si="148"/>
        <v>19</v>
      </c>
      <c r="F250" s="510">
        <v>4</v>
      </c>
      <c r="G250" s="510">
        <v>5</v>
      </c>
      <c r="H250" s="510">
        <v>5</v>
      </c>
      <c r="I250" s="510">
        <v>5</v>
      </c>
      <c r="J250" s="510">
        <v>59</v>
      </c>
      <c r="K250" s="510">
        <v>59</v>
      </c>
      <c r="L250" s="539">
        <v>59</v>
      </c>
    </row>
    <row r="251" spans="1:12" ht="18.75">
      <c r="A251" s="96"/>
      <c r="B251" s="722" t="s">
        <v>1092</v>
      </c>
      <c r="C251" s="722"/>
      <c r="D251" s="73" t="s">
        <v>1093</v>
      </c>
      <c r="E251" s="510">
        <f t="shared" si="148"/>
        <v>0</v>
      </c>
      <c r="F251" s="510"/>
      <c r="G251" s="510"/>
      <c r="H251" s="510"/>
      <c r="I251" s="510"/>
      <c r="J251" s="510"/>
      <c r="K251" s="510"/>
      <c r="L251" s="539"/>
    </row>
    <row r="252" spans="1:12" ht="18.75">
      <c r="A252" s="96"/>
      <c r="B252" s="843" t="s">
        <v>1094</v>
      </c>
      <c r="C252" s="843"/>
      <c r="D252" s="73" t="s">
        <v>1095</v>
      </c>
      <c r="E252" s="510">
        <f t="shared" si="148"/>
        <v>0</v>
      </c>
      <c r="F252" s="510"/>
      <c r="G252" s="510"/>
      <c r="H252" s="510"/>
      <c r="I252" s="510"/>
      <c r="J252" s="510"/>
      <c r="K252" s="510"/>
      <c r="L252" s="539"/>
    </row>
    <row r="253" spans="1:12" ht="18.75">
      <c r="A253" s="96"/>
      <c r="B253" s="722" t="s">
        <v>1096</v>
      </c>
      <c r="C253" s="722"/>
      <c r="D253" s="73" t="s">
        <v>1097</v>
      </c>
      <c r="E253" s="510">
        <f t="shared" si="148"/>
        <v>0</v>
      </c>
      <c r="F253" s="510"/>
      <c r="G253" s="510"/>
      <c r="H253" s="510"/>
      <c r="I253" s="510"/>
      <c r="J253" s="510"/>
      <c r="K253" s="510"/>
      <c r="L253" s="539"/>
    </row>
    <row r="254" spans="1:12" ht="42.75" customHeight="1">
      <c r="A254" s="96"/>
      <c r="B254" s="842" t="s">
        <v>1098</v>
      </c>
      <c r="C254" s="842"/>
      <c r="D254" s="73" t="s">
        <v>1099</v>
      </c>
      <c r="E254" s="510">
        <f t="shared" si="148"/>
        <v>0</v>
      </c>
      <c r="F254" s="510"/>
      <c r="G254" s="510"/>
      <c r="H254" s="510"/>
      <c r="I254" s="510"/>
      <c r="J254" s="510"/>
      <c r="K254" s="510"/>
      <c r="L254" s="539"/>
    </row>
    <row r="255" spans="1:12" ht="36" customHeight="1">
      <c r="A255" s="96"/>
      <c r="B255" s="842" t="s">
        <v>1100</v>
      </c>
      <c r="C255" s="842"/>
      <c r="D255" s="73" t="s">
        <v>1101</v>
      </c>
      <c r="E255" s="510">
        <f t="shared" si="148"/>
        <v>0</v>
      </c>
      <c r="F255" s="510"/>
      <c r="G255" s="510"/>
      <c r="H255" s="510"/>
      <c r="I255" s="510"/>
      <c r="J255" s="510"/>
      <c r="K255" s="510"/>
      <c r="L255" s="539"/>
    </row>
    <row r="256" spans="1:12" ht="18.75">
      <c r="A256" s="96"/>
      <c r="B256" s="78" t="s">
        <v>1102</v>
      </c>
      <c r="C256" s="79"/>
      <c r="D256" s="73" t="s">
        <v>1103</v>
      </c>
      <c r="E256" s="510">
        <f t="shared" si="148"/>
        <v>0</v>
      </c>
      <c r="F256" s="510"/>
      <c r="G256" s="510"/>
      <c r="H256" s="510"/>
      <c r="I256" s="510"/>
      <c r="J256" s="510"/>
      <c r="K256" s="510"/>
      <c r="L256" s="539"/>
    </row>
    <row r="257" spans="1:12" ht="18.75">
      <c r="A257" s="95"/>
      <c r="B257" s="78" t="s">
        <v>285</v>
      </c>
      <c r="C257" s="79"/>
      <c r="D257" s="94" t="s">
        <v>1104</v>
      </c>
      <c r="E257" s="510">
        <f t="shared" si="148"/>
        <v>10224</v>
      </c>
      <c r="F257" s="510">
        <v>3229</v>
      </c>
      <c r="G257" s="510">
        <v>2830</v>
      </c>
      <c r="H257" s="510">
        <v>2276</v>
      </c>
      <c r="I257" s="510">
        <v>1889</v>
      </c>
      <c r="J257" s="510">
        <f>(E257*5.3/100)+E257</f>
        <v>10765.872</v>
      </c>
      <c r="K257" s="510">
        <f>(E257*5/100)+E257</f>
        <v>10735.2</v>
      </c>
      <c r="L257" s="573">
        <f>(E257*4.5/100)+E257</f>
        <v>10684.08</v>
      </c>
    </row>
    <row r="258" spans="1:12" ht="18.75">
      <c r="A258" s="83" t="s">
        <v>1105</v>
      </c>
      <c r="B258" s="79"/>
      <c r="C258" s="98"/>
      <c r="D258" s="73" t="s">
        <v>1106</v>
      </c>
      <c r="E258" s="99">
        <f t="shared" si="148"/>
        <v>0</v>
      </c>
      <c r="F258" s="99">
        <f aca="true" t="shared" si="151" ref="F258:L258">F259</f>
        <v>0</v>
      </c>
      <c r="G258" s="99">
        <f t="shared" si="151"/>
        <v>0</v>
      </c>
      <c r="H258" s="99">
        <f t="shared" si="151"/>
        <v>0</v>
      </c>
      <c r="I258" s="99">
        <f t="shared" si="151"/>
        <v>0</v>
      </c>
      <c r="J258" s="99">
        <f t="shared" si="151"/>
        <v>0</v>
      </c>
      <c r="K258" s="99">
        <f t="shared" si="151"/>
        <v>0</v>
      </c>
      <c r="L258" s="441">
        <f t="shared" si="151"/>
        <v>0</v>
      </c>
    </row>
    <row r="259" spans="1:12" ht="18.75">
      <c r="A259" s="95"/>
      <c r="B259" s="74" t="s">
        <v>291</v>
      </c>
      <c r="C259" s="79"/>
      <c r="D259" s="73" t="s">
        <v>1107</v>
      </c>
      <c r="E259" s="99">
        <f t="shared" si="148"/>
        <v>0</v>
      </c>
      <c r="F259" s="99"/>
      <c r="G259" s="99"/>
      <c r="H259" s="474"/>
      <c r="I259" s="99"/>
      <c r="J259" s="474"/>
      <c r="K259" s="99"/>
      <c r="L259" s="475"/>
    </row>
    <row r="260" spans="1:12" ht="18.75">
      <c r="A260" s="83" t="s">
        <v>1108</v>
      </c>
      <c r="B260" s="79"/>
      <c r="C260" s="74"/>
      <c r="D260" s="73" t="s">
        <v>1109</v>
      </c>
      <c r="E260" s="99">
        <f t="shared" si="148"/>
        <v>0</v>
      </c>
      <c r="F260" s="99">
        <f aca="true" t="shared" si="152" ref="F260:L260">F261</f>
        <v>0</v>
      </c>
      <c r="G260" s="99">
        <f t="shared" si="152"/>
        <v>0</v>
      </c>
      <c r="H260" s="99">
        <f t="shared" si="152"/>
        <v>0</v>
      </c>
      <c r="I260" s="99">
        <f t="shared" si="152"/>
        <v>0</v>
      </c>
      <c r="J260" s="99">
        <f t="shared" si="152"/>
        <v>0</v>
      </c>
      <c r="K260" s="99">
        <f t="shared" si="152"/>
        <v>0</v>
      </c>
      <c r="L260" s="441">
        <f t="shared" si="152"/>
        <v>0</v>
      </c>
    </row>
    <row r="261" spans="1:12" ht="18.75">
      <c r="A261" s="83"/>
      <c r="B261" s="74" t="s">
        <v>305</v>
      </c>
      <c r="C261" s="79"/>
      <c r="D261" s="73" t="s">
        <v>1110</v>
      </c>
      <c r="E261" s="99">
        <f t="shared" si="148"/>
        <v>0</v>
      </c>
      <c r="F261" s="99"/>
      <c r="G261" s="99"/>
      <c r="H261" s="440"/>
      <c r="I261" s="99"/>
      <c r="J261" s="440"/>
      <c r="K261" s="99"/>
      <c r="L261" s="507"/>
    </row>
    <row r="262" spans="1:12" ht="18.75">
      <c r="A262" s="83" t="s">
        <v>1357</v>
      </c>
      <c r="B262" s="79"/>
      <c r="C262" s="74"/>
      <c r="D262" s="73" t="s">
        <v>1112</v>
      </c>
      <c r="E262" s="510">
        <f t="shared" si="148"/>
        <v>7190</v>
      </c>
      <c r="F262" s="510">
        <f aca="true" t="shared" si="153" ref="F262:L262">F263+F264</f>
        <v>2600</v>
      </c>
      <c r="G262" s="510">
        <f t="shared" si="153"/>
        <v>2029</v>
      </c>
      <c r="H262" s="510">
        <f t="shared" si="153"/>
        <v>1628</v>
      </c>
      <c r="I262" s="510">
        <f t="shared" si="153"/>
        <v>933</v>
      </c>
      <c r="J262" s="510">
        <f t="shared" si="153"/>
        <v>7571.07</v>
      </c>
      <c r="K262" s="510">
        <f t="shared" si="153"/>
        <v>7549.5</v>
      </c>
      <c r="L262" s="539">
        <f t="shared" si="153"/>
        <v>7513.55</v>
      </c>
    </row>
    <row r="263" spans="1:12" ht="18.75">
      <c r="A263" s="83"/>
      <c r="B263" s="79" t="s">
        <v>1113</v>
      </c>
      <c r="C263" s="74"/>
      <c r="D263" s="73" t="s">
        <v>1114</v>
      </c>
      <c r="E263" s="510">
        <f t="shared" si="148"/>
        <v>0</v>
      </c>
      <c r="F263" s="510"/>
      <c r="G263" s="510"/>
      <c r="H263" s="570"/>
      <c r="I263" s="510"/>
      <c r="J263" s="570"/>
      <c r="K263" s="510"/>
      <c r="L263" s="571"/>
    </row>
    <row r="264" spans="1:12" ht="18.75">
      <c r="A264" s="83"/>
      <c r="B264" s="78" t="s">
        <v>331</v>
      </c>
      <c r="C264" s="79"/>
      <c r="D264" s="73" t="s">
        <v>1115</v>
      </c>
      <c r="E264" s="510">
        <f t="shared" si="148"/>
        <v>7190</v>
      </c>
      <c r="F264" s="510">
        <v>2600</v>
      </c>
      <c r="G264" s="510">
        <v>2029</v>
      </c>
      <c r="H264" s="510">
        <v>1628</v>
      </c>
      <c r="I264" s="510">
        <v>933</v>
      </c>
      <c r="J264" s="510">
        <f>(E264*5.3/100)+E264</f>
        <v>7571.07</v>
      </c>
      <c r="K264" s="510">
        <f>(E264*5/100)+E264</f>
        <v>7549.5</v>
      </c>
      <c r="L264" s="573">
        <f>(E264*4.5/100)+E264</f>
        <v>7513.55</v>
      </c>
    </row>
    <row r="265" spans="1:12" ht="18.75">
      <c r="A265" s="719" t="s">
        <v>1358</v>
      </c>
      <c r="B265" s="720"/>
      <c r="C265" s="720"/>
      <c r="D265" s="73" t="s">
        <v>1117</v>
      </c>
      <c r="E265" s="99">
        <f t="shared" si="148"/>
        <v>456</v>
      </c>
      <c r="F265" s="99">
        <f>F266+F267+F268</f>
        <v>354</v>
      </c>
      <c r="G265" s="99">
        <f aca="true" t="shared" si="154" ref="G265:L265">G266+G267+G268</f>
        <v>46</v>
      </c>
      <c r="H265" s="99">
        <f t="shared" si="154"/>
        <v>27</v>
      </c>
      <c r="I265" s="99">
        <f t="shared" si="154"/>
        <v>29</v>
      </c>
      <c r="J265" s="99">
        <f t="shared" si="154"/>
        <v>532.818</v>
      </c>
      <c r="K265" s="99">
        <f t="shared" si="154"/>
        <v>531.3</v>
      </c>
      <c r="L265" s="99">
        <f t="shared" si="154"/>
        <v>528.77</v>
      </c>
    </row>
    <row r="266" spans="1:12" ht="18.75">
      <c r="A266" s="76"/>
      <c r="B266" s="78" t="s">
        <v>1118</v>
      </c>
      <c r="C266" s="79"/>
      <c r="D266" s="73" t="s">
        <v>1119</v>
      </c>
      <c r="E266" s="510">
        <f t="shared" si="148"/>
        <v>506</v>
      </c>
      <c r="F266" s="501">
        <v>404</v>
      </c>
      <c r="G266" s="501">
        <v>46</v>
      </c>
      <c r="H266" s="501">
        <v>27</v>
      </c>
      <c r="I266" s="501">
        <v>29</v>
      </c>
      <c r="J266" s="510">
        <f>(E266*5.3/100)+E266</f>
        <v>532.818</v>
      </c>
      <c r="K266" s="510">
        <f>(E266*5/100)+E266</f>
        <v>531.3</v>
      </c>
      <c r="L266" s="573">
        <f>(E266*4.5/100)+E266</f>
        <v>528.77</v>
      </c>
    </row>
    <row r="267" spans="1:12" ht="42.75" customHeight="1">
      <c r="A267" s="76"/>
      <c r="B267" s="842" t="s">
        <v>1359</v>
      </c>
      <c r="C267" s="842"/>
      <c r="D267" s="73" t="s">
        <v>1121</v>
      </c>
      <c r="E267" s="99">
        <f t="shared" si="148"/>
        <v>-50</v>
      </c>
      <c r="F267" s="99">
        <v>-50</v>
      </c>
      <c r="G267" s="99">
        <v>0</v>
      </c>
      <c r="H267" s="440">
        <v>0</v>
      </c>
      <c r="I267" s="99">
        <v>0</v>
      </c>
      <c r="J267" s="440">
        <v>0</v>
      </c>
      <c r="K267" s="99">
        <v>0</v>
      </c>
      <c r="L267" s="507">
        <v>0</v>
      </c>
    </row>
    <row r="268" spans="1:12" ht="18.75">
      <c r="A268" s="76"/>
      <c r="B268" s="78" t="s">
        <v>343</v>
      </c>
      <c r="C268" s="79"/>
      <c r="D268" s="73" t="s">
        <v>1124</v>
      </c>
      <c r="E268" s="99">
        <f t="shared" si="148"/>
        <v>0</v>
      </c>
      <c r="F268" s="99"/>
      <c r="G268" s="99"/>
      <c r="H268" s="440"/>
      <c r="I268" s="99"/>
      <c r="J268" s="440"/>
      <c r="K268" s="99"/>
      <c r="L268" s="507"/>
    </row>
    <row r="269" spans="1:12" s="89" customFormat="1" ht="18.75">
      <c r="A269" s="85" t="s">
        <v>1131</v>
      </c>
      <c r="B269" s="101"/>
      <c r="C269" s="102"/>
      <c r="D269" s="103" t="s">
        <v>360</v>
      </c>
      <c r="E269" s="99">
        <f t="shared" si="148"/>
        <v>0</v>
      </c>
      <c r="F269" s="501">
        <f aca="true" t="shared" si="155" ref="F269:L269">F270+F273</f>
        <v>0</v>
      </c>
      <c r="G269" s="501">
        <f t="shared" si="155"/>
        <v>0</v>
      </c>
      <c r="H269" s="501">
        <f t="shared" si="155"/>
        <v>0</v>
      </c>
      <c r="I269" s="501">
        <f t="shared" si="155"/>
        <v>0</v>
      </c>
      <c r="J269" s="501">
        <f t="shared" si="155"/>
        <v>0</v>
      </c>
      <c r="K269" s="501">
        <f t="shared" si="155"/>
        <v>0</v>
      </c>
      <c r="L269" s="502">
        <f t="shared" si="155"/>
        <v>0</v>
      </c>
    </row>
    <row r="270" spans="1:12" s="89" customFormat="1" ht="18.75">
      <c r="A270" s="733" t="s">
        <v>1360</v>
      </c>
      <c r="B270" s="734"/>
      <c r="C270" s="734"/>
      <c r="D270" s="73" t="s">
        <v>1133</v>
      </c>
      <c r="E270" s="99">
        <f t="shared" si="148"/>
        <v>0</v>
      </c>
      <c r="F270" s="474"/>
      <c r="G270" s="474"/>
      <c r="H270" s="440"/>
      <c r="I270" s="474"/>
      <c r="J270" s="440"/>
      <c r="K270" s="474"/>
      <c r="L270" s="507"/>
    </row>
    <row r="271" spans="1:12" s="89" customFormat="1" ht="30.75" customHeight="1">
      <c r="A271" s="104"/>
      <c r="B271" s="844" t="s">
        <v>1361</v>
      </c>
      <c r="C271" s="844"/>
      <c r="D271" s="73" t="s">
        <v>1135</v>
      </c>
      <c r="E271" s="474" t="s">
        <v>181</v>
      </c>
      <c r="F271" s="474" t="s">
        <v>181</v>
      </c>
      <c r="G271" s="474" t="s">
        <v>181</v>
      </c>
      <c r="H271" s="474" t="s">
        <v>181</v>
      </c>
      <c r="I271" s="474" t="s">
        <v>181</v>
      </c>
      <c r="J271" s="474" t="s">
        <v>181</v>
      </c>
      <c r="K271" s="474" t="s">
        <v>181</v>
      </c>
      <c r="L271" s="475" t="s">
        <v>181</v>
      </c>
    </row>
    <row r="272" spans="1:12" s="89" customFormat="1" ht="30.75" customHeight="1">
      <c r="A272" s="104"/>
      <c r="B272" s="105"/>
      <c r="C272" s="106" t="s">
        <v>1136</v>
      </c>
      <c r="D272" s="73" t="s">
        <v>1137</v>
      </c>
      <c r="E272" s="474" t="s">
        <v>181</v>
      </c>
      <c r="F272" s="474" t="s">
        <v>181</v>
      </c>
      <c r="G272" s="474" t="s">
        <v>181</v>
      </c>
      <c r="H272" s="474" t="s">
        <v>181</v>
      </c>
      <c r="I272" s="474" t="s">
        <v>181</v>
      </c>
      <c r="J272" s="474" t="s">
        <v>181</v>
      </c>
      <c r="K272" s="474" t="s">
        <v>181</v>
      </c>
      <c r="L272" s="475" t="s">
        <v>181</v>
      </c>
    </row>
    <row r="273" spans="1:12" s="89" customFormat="1" ht="18" customHeight="1">
      <c r="A273" s="85" t="s">
        <v>1141</v>
      </c>
      <c r="B273" s="108"/>
      <c r="C273" s="106"/>
      <c r="D273" s="73" t="s">
        <v>1142</v>
      </c>
      <c r="E273" s="99">
        <f aca="true" t="shared" si="156" ref="E273:E288">F273+G273+H273+I273</f>
        <v>0</v>
      </c>
      <c r="F273" s="474"/>
      <c r="G273" s="474"/>
      <c r="H273" s="474"/>
      <c r="I273" s="474"/>
      <c r="J273" s="474"/>
      <c r="K273" s="474"/>
      <c r="L273" s="475"/>
    </row>
    <row r="274" spans="1:12" s="89" customFormat="1" ht="18.75">
      <c r="A274" s="85"/>
      <c r="B274" s="722" t="s">
        <v>1143</v>
      </c>
      <c r="C274" s="722"/>
      <c r="D274" s="107" t="s">
        <v>1144</v>
      </c>
      <c r="E274" s="474" t="s">
        <v>181</v>
      </c>
      <c r="F274" s="474" t="s">
        <v>181</v>
      </c>
      <c r="G274" s="474" t="s">
        <v>181</v>
      </c>
      <c r="H274" s="474" t="s">
        <v>181</v>
      </c>
      <c r="I274" s="474" t="s">
        <v>181</v>
      </c>
      <c r="J274" s="474" t="s">
        <v>181</v>
      </c>
      <c r="K274" s="474" t="s">
        <v>181</v>
      </c>
      <c r="L274" s="475" t="s">
        <v>181</v>
      </c>
    </row>
    <row r="275" spans="1:12" s="89" customFormat="1" ht="23.25" customHeight="1">
      <c r="A275" s="85"/>
      <c r="B275" s="723" t="s">
        <v>1145</v>
      </c>
      <c r="C275" s="724"/>
      <c r="D275" s="107" t="s">
        <v>1146</v>
      </c>
      <c r="E275" s="99">
        <f t="shared" si="156"/>
        <v>0</v>
      </c>
      <c r="F275" s="474"/>
      <c r="G275" s="474"/>
      <c r="H275" s="474"/>
      <c r="I275" s="474"/>
      <c r="J275" s="474"/>
      <c r="K275" s="474"/>
      <c r="L275" s="475"/>
    </row>
    <row r="276" spans="1:12" ht="18.75">
      <c r="A276" s="80" t="s">
        <v>1147</v>
      </c>
      <c r="B276" s="74"/>
      <c r="C276" s="74"/>
      <c r="D276" s="75" t="s">
        <v>390</v>
      </c>
      <c r="E276" s="99">
        <f t="shared" si="156"/>
        <v>65022</v>
      </c>
      <c r="F276" s="99">
        <f aca="true" t="shared" si="157" ref="F276:L276">F277</f>
        <v>18309</v>
      </c>
      <c r="G276" s="99">
        <f t="shared" si="157"/>
        <v>18561</v>
      </c>
      <c r="H276" s="99">
        <f t="shared" si="157"/>
        <v>14563</v>
      </c>
      <c r="I276" s="99">
        <f t="shared" si="157"/>
        <v>13589</v>
      </c>
      <c r="J276" s="99">
        <f t="shared" si="157"/>
        <v>68468.166</v>
      </c>
      <c r="K276" s="99">
        <f t="shared" si="157"/>
        <v>68273.1</v>
      </c>
      <c r="L276" s="441">
        <f t="shared" si="157"/>
        <v>67947.99</v>
      </c>
    </row>
    <row r="277" spans="1:12" ht="28.5" customHeight="1">
      <c r="A277" s="719" t="s">
        <v>1148</v>
      </c>
      <c r="B277" s="720"/>
      <c r="C277" s="720"/>
      <c r="D277" s="75" t="s">
        <v>392</v>
      </c>
      <c r="E277" s="99">
        <f t="shared" si="156"/>
        <v>65022</v>
      </c>
      <c r="F277" s="99">
        <f aca="true" t="shared" si="158" ref="F277:L277">F278+F283</f>
        <v>18309</v>
      </c>
      <c r="G277" s="99">
        <f t="shared" si="158"/>
        <v>18561</v>
      </c>
      <c r="H277" s="99">
        <f t="shared" si="158"/>
        <v>14563</v>
      </c>
      <c r="I277" s="99">
        <f t="shared" si="158"/>
        <v>13589</v>
      </c>
      <c r="J277" s="99">
        <f t="shared" si="158"/>
        <v>68468.166</v>
      </c>
      <c r="K277" s="99">
        <f t="shared" si="158"/>
        <v>68273.1</v>
      </c>
      <c r="L277" s="441">
        <f t="shared" si="158"/>
        <v>67947.99</v>
      </c>
    </row>
    <row r="278" spans="1:12" ht="18.75">
      <c r="A278" s="80" t="s">
        <v>1362</v>
      </c>
      <c r="B278" s="74"/>
      <c r="C278" s="74"/>
      <c r="D278" s="75" t="s">
        <v>1150</v>
      </c>
      <c r="E278" s="99">
        <f t="shared" si="156"/>
        <v>0</v>
      </c>
      <c r="F278" s="99">
        <f>F279+F280+F281+F282</f>
        <v>0</v>
      </c>
      <c r="G278" s="99">
        <f aca="true" t="shared" si="159" ref="G278:L278">G279+G280+G281+G282</f>
        <v>0</v>
      </c>
      <c r="H278" s="99">
        <f t="shared" si="159"/>
        <v>0</v>
      </c>
      <c r="I278" s="99">
        <f t="shared" si="159"/>
        <v>0</v>
      </c>
      <c r="J278" s="99">
        <f t="shared" si="159"/>
        <v>0</v>
      </c>
      <c r="K278" s="99">
        <f t="shared" si="159"/>
        <v>0</v>
      </c>
      <c r="L278" s="441">
        <f t="shared" si="159"/>
        <v>0</v>
      </c>
    </row>
    <row r="279" spans="1:12" ht="18.75">
      <c r="A279" s="80"/>
      <c r="B279" s="74" t="s">
        <v>1151</v>
      </c>
      <c r="C279" s="74"/>
      <c r="D279" s="73" t="s">
        <v>1152</v>
      </c>
      <c r="E279" s="99">
        <f t="shared" si="156"/>
        <v>0</v>
      </c>
      <c r="F279" s="99"/>
      <c r="G279" s="99"/>
      <c r="H279" s="99"/>
      <c r="I279" s="99"/>
      <c r="J279" s="99"/>
      <c r="K279" s="99"/>
      <c r="L279" s="441"/>
    </row>
    <row r="280" spans="1:12" ht="45" customHeight="1">
      <c r="A280" s="80"/>
      <c r="B280" s="847" t="s">
        <v>1363</v>
      </c>
      <c r="C280" s="847"/>
      <c r="D280" s="73" t="s">
        <v>1156</v>
      </c>
      <c r="E280" s="99">
        <f t="shared" si="156"/>
        <v>0</v>
      </c>
      <c r="F280" s="99"/>
      <c r="G280" s="99"/>
      <c r="H280" s="474"/>
      <c r="I280" s="99"/>
      <c r="J280" s="474"/>
      <c r="K280" s="99"/>
      <c r="L280" s="475"/>
    </row>
    <row r="281" spans="1:12" s="89" customFormat="1" ht="40.5" customHeight="1">
      <c r="A281" s="109"/>
      <c r="B281" s="848" t="s">
        <v>483</v>
      </c>
      <c r="C281" s="753"/>
      <c r="D281" s="107" t="s">
        <v>1160</v>
      </c>
      <c r="E281" s="99">
        <f t="shared" si="156"/>
        <v>0</v>
      </c>
      <c r="F281" s="474"/>
      <c r="G281" s="474"/>
      <c r="H281" s="440"/>
      <c r="I281" s="474"/>
      <c r="J281" s="440"/>
      <c r="K281" s="474"/>
      <c r="L281" s="507"/>
    </row>
    <row r="282" spans="1:12" s="89" customFormat="1" ht="18.75">
      <c r="A282" s="109"/>
      <c r="B282" s="848" t="s">
        <v>485</v>
      </c>
      <c r="C282" s="753"/>
      <c r="D282" s="107" t="s">
        <v>1161</v>
      </c>
      <c r="E282" s="99">
        <f t="shared" si="156"/>
        <v>0</v>
      </c>
      <c r="F282" s="474"/>
      <c r="G282" s="474"/>
      <c r="H282" s="440"/>
      <c r="I282" s="474"/>
      <c r="J282" s="440"/>
      <c r="K282" s="474"/>
      <c r="L282" s="507"/>
    </row>
    <row r="283" spans="1:12" ht="18.75">
      <c r="A283" s="719" t="s">
        <v>1364</v>
      </c>
      <c r="B283" s="720"/>
      <c r="C283" s="720"/>
      <c r="D283" s="79" t="s">
        <v>1173</v>
      </c>
      <c r="E283" s="99">
        <f t="shared" si="156"/>
        <v>65022</v>
      </c>
      <c r="F283" s="99">
        <f>F284+F285+F286+F287+F288</f>
        <v>18309</v>
      </c>
      <c r="G283" s="99">
        <f aca="true" t="shared" si="160" ref="G283:L283">G284+G285+G286+G287+G288</f>
        <v>18561</v>
      </c>
      <c r="H283" s="99">
        <f t="shared" si="160"/>
        <v>14563</v>
      </c>
      <c r="I283" s="99">
        <f t="shared" si="160"/>
        <v>13589</v>
      </c>
      <c r="J283" s="99">
        <f t="shared" si="160"/>
        <v>68468.166</v>
      </c>
      <c r="K283" s="99">
        <f t="shared" si="160"/>
        <v>68273.1</v>
      </c>
      <c r="L283" s="441">
        <f t="shared" si="160"/>
        <v>67947.99</v>
      </c>
    </row>
    <row r="284" spans="1:12" ht="18.75">
      <c r="A284" s="80"/>
      <c r="B284" s="78" t="s">
        <v>1174</v>
      </c>
      <c r="C284" s="79"/>
      <c r="D284" s="73" t="s">
        <v>1175</v>
      </c>
      <c r="E284" s="99">
        <f t="shared" si="156"/>
        <v>65022</v>
      </c>
      <c r="F284" s="510">
        <v>18309</v>
      </c>
      <c r="G284" s="510">
        <v>18561</v>
      </c>
      <c r="H284" s="510">
        <v>14563</v>
      </c>
      <c r="I284" s="510">
        <v>13589</v>
      </c>
      <c r="J284" s="510">
        <f>(E284*5.3/100)+E284</f>
        <v>68468.166</v>
      </c>
      <c r="K284" s="510">
        <f>(E284*5/100)+E284</f>
        <v>68273.1</v>
      </c>
      <c r="L284" s="573">
        <f>(E284*4.5/100)+E284</f>
        <v>67947.99</v>
      </c>
    </row>
    <row r="285" spans="1:12" ht="18.75">
      <c r="A285" s="80"/>
      <c r="B285" s="842" t="s">
        <v>1176</v>
      </c>
      <c r="C285" s="842"/>
      <c r="D285" s="73" t="s">
        <v>1177</v>
      </c>
      <c r="E285" s="99">
        <f t="shared" si="156"/>
        <v>0</v>
      </c>
      <c r="F285" s="99"/>
      <c r="G285" s="99"/>
      <c r="H285" s="474"/>
      <c r="I285" s="99"/>
      <c r="J285" s="474"/>
      <c r="K285" s="99"/>
      <c r="L285" s="475"/>
    </row>
    <row r="286" spans="1:12" ht="18.75">
      <c r="A286" s="163"/>
      <c r="B286" s="858" t="s">
        <v>1180</v>
      </c>
      <c r="C286" s="858"/>
      <c r="D286" s="165" t="s">
        <v>1181</v>
      </c>
      <c r="E286" s="99">
        <f t="shared" si="156"/>
        <v>0</v>
      </c>
      <c r="F286" s="443"/>
      <c r="G286" s="443"/>
      <c r="H286" s="440"/>
      <c r="I286" s="443"/>
      <c r="J286" s="440"/>
      <c r="K286" s="443"/>
      <c r="L286" s="507"/>
    </row>
    <row r="287" spans="1:12" ht="35.25" customHeight="1">
      <c r="A287" s="80"/>
      <c r="B287" s="859" t="s">
        <v>1207</v>
      </c>
      <c r="C287" s="830"/>
      <c r="D287" s="73" t="s">
        <v>1208</v>
      </c>
      <c r="E287" s="99">
        <f t="shared" si="156"/>
        <v>0</v>
      </c>
      <c r="F287" s="99"/>
      <c r="G287" s="99"/>
      <c r="H287" s="474"/>
      <c r="I287" s="99"/>
      <c r="J287" s="474"/>
      <c r="K287" s="99"/>
      <c r="L287" s="475"/>
    </row>
    <row r="288" spans="1:12" ht="18.75">
      <c r="A288" s="113"/>
      <c r="B288" s="754" t="s">
        <v>485</v>
      </c>
      <c r="C288" s="785"/>
      <c r="D288" s="73" t="s">
        <v>1209</v>
      </c>
      <c r="E288" s="99">
        <f t="shared" si="156"/>
        <v>0</v>
      </c>
      <c r="F288" s="99"/>
      <c r="G288" s="99"/>
      <c r="H288" s="474"/>
      <c r="I288" s="99"/>
      <c r="J288" s="474"/>
      <c r="K288" s="99"/>
      <c r="L288" s="475"/>
    </row>
    <row r="289" spans="1:12" ht="39" customHeight="1">
      <c r="A289" s="860" t="s">
        <v>1365</v>
      </c>
      <c r="B289" s="861"/>
      <c r="C289" s="861"/>
      <c r="D289" s="52" t="s">
        <v>716</v>
      </c>
      <c r="E289" s="576">
        <f>F289+G289+H289+I289</f>
        <v>23952</v>
      </c>
      <c r="F289" s="576">
        <f>F290+F295+F299+F304+F333+F395+F398</f>
        <v>408</v>
      </c>
      <c r="G289" s="576">
        <f aca="true" t="shared" si="161" ref="G289:L289">G290+G295+G299+G304+G333+G395+G398</f>
        <v>12599</v>
      </c>
      <c r="H289" s="576">
        <f t="shared" si="161"/>
        <v>7536</v>
      </c>
      <c r="I289" s="576">
        <f t="shared" si="161"/>
        <v>3409</v>
      </c>
      <c r="J289" s="576">
        <f t="shared" si="161"/>
        <v>25163.541</v>
      </c>
      <c r="K289" s="576">
        <f t="shared" si="161"/>
        <v>25091.85</v>
      </c>
      <c r="L289" s="577">
        <f t="shared" si="161"/>
        <v>24972.365</v>
      </c>
    </row>
    <row r="290" spans="1:12" ht="18.75">
      <c r="A290" s="70" t="s">
        <v>1366</v>
      </c>
      <c r="B290" s="71"/>
      <c r="C290" s="72"/>
      <c r="D290" s="73" t="s">
        <v>139</v>
      </c>
      <c r="E290" s="99">
        <f>F290+G290+H290+I290</f>
        <v>50</v>
      </c>
      <c r="F290" s="99">
        <f aca="true" t="shared" si="162" ref="F290:L293">F291</f>
        <v>50</v>
      </c>
      <c r="G290" s="99">
        <f t="shared" si="162"/>
        <v>0</v>
      </c>
      <c r="H290" s="99">
        <f t="shared" si="162"/>
        <v>0</v>
      </c>
      <c r="I290" s="99">
        <f t="shared" si="162"/>
        <v>0</v>
      </c>
      <c r="J290" s="99">
        <f t="shared" si="162"/>
        <v>0</v>
      </c>
      <c r="K290" s="99">
        <f t="shared" si="162"/>
        <v>0</v>
      </c>
      <c r="L290" s="441">
        <f t="shared" si="162"/>
        <v>0</v>
      </c>
    </row>
    <row r="291" spans="1:12" ht="18.75">
      <c r="A291" s="80" t="s">
        <v>1367</v>
      </c>
      <c r="B291" s="81"/>
      <c r="C291" s="74"/>
      <c r="D291" s="75" t="s">
        <v>238</v>
      </c>
      <c r="E291" s="99">
        <f aca="true" t="shared" si="163" ref="E291:E300">F291+G291+H291+I291</f>
        <v>50</v>
      </c>
      <c r="F291" s="99">
        <f t="shared" si="162"/>
        <v>50</v>
      </c>
      <c r="G291" s="99">
        <f t="shared" si="162"/>
        <v>0</v>
      </c>
      <c r="H291" s="99">
        <f t="shared" si="162"/>
        <v>0</v>
      </c>
      <c r="I291" s="99">
        <f t="shared" si="162"/>
        <v>0</v>
      </c>
      <c r="J291" s="99">
        <f t="shared" si="162"/>
        <v>0</v>
      </c>
      <c r="K291" s="99">
        <f t="shared" si="162"/>
        <v>0</v>
      </c>
      <c r="L291" s="441">
        <f t="shared" si="162"/>
        <v>0</v>
      </c>
    </row>
    <row r="292" spans="1:12" ht="18.75">
      <c r="A292" s="80" t="s">
        <v>1368</v>
      </c>
      <c r="B292" s="74"/>
      <c r="C292" s="74"/>
      <c r="D292" s="93" t="s">
        <v>264</v>
      </c>
      <c r="E292" s="99">
        <f t="shared" si="163"/>
        <v>50</v>
      </c>
      <c r="F292" s="99">
        <f t="shared" si="162"/>
        <v>50</v>
      </c>
      <c r="G292" s="99">
        <f t="shared" si="162"/>
        <v>0</v>
      </c>
      <c r="H292" s="99">
        <f t="shared" si="162"/>
        <v>0</v>
      </c>
      <c r="I292" s="99">
        <f t="shared" si="162"/>
        <v>0</v>
      </c>
      <c r="J292" s="99">
        <f t="shared" si="162"/>
        <v>0</v>
      </c>
      <c r="K292" s="99">
        <f t="shared" si="162"/>
        <v>0</v>
      </c>
      <c r="L292" s="441">
        <f t="shared" si="162"/>
        <v>0</v>
      </c>
    </row>
    <row r="293" spans="1:12" ht="18.75">
      <c r="A293" s="76" t="s">
        <v>1369</v>
      </c>
      <c r="B293" s="77"/>
      <c r="C293" s="77"/>
      <c r="D293" s="73" t="s">
        <v>1117</v>
      </c>
      <c r="E293" s="99">
        <f t="shared" si="163"/>
        <v>50</v>
      </c>
      <c r="F293" s="99">
        <f t="shared" si="162"/>
        <v>50</v>
      </c>
      <c r="G293" s="99">
        <f t="shared" si="162"/>
        <v>0</v>
      </c>
      <c r="H293" s="99">
        <f t="shared" si="162"/>
        <v>0</v>
      </c>
      <c r="I293" s="99">
        <f t="shared" si="162"/>
        <v>0</v>
      </c>
      <c r="J293" s="99">
        <f t="shared" si="162"/>
        <v>0</v>
      </c>
      <c r="K293" s="99">
        <f t="shared" si="162"/>
        <v>0</v>
      </c>
      <c r="L293" s="441">
        <f t="shared" si="162"/>
        <v>0</v>
      </c>
    </row>
    <row r="294" spans="1:12" ht="18.75">
      <c r="A294" s="166"/>
      <c r="B294" s="78" t="s">
        <v>1122</v>
      </c>
      <c r="C294" s="78"/>
      <c r="D294" s="73" t="s">
        <v>1123</v>
      </c>
      <c r="E294" s="510">
        <f t="shared" si="163"/>
        <v>50</v>
      </c>
      <c r="F294" s="510">
        <v>50</v>
      </c>
      <c r="G294" s="510">
        <v>0</v>
      </c>
      <c r="H294" s="510">
        <v>0</v>
      </c>
      <c r="I294" s="510">
        <v>0</v>
      </c>
      <c r="J294" s="510">
        <v>0</v>
      </c>
      <c r="K294" s="510">
        <v>0</v>
      </c>
      <c r="L294" s="539">
        <v>0</v>
      </c>
    </row>
    <row r="295" spans="1:12" ht="18.75">
      <c r="A295" s="83" t="s">
        <v>1125</v>
      </c>
      <c r="B295" s="99"/>
      <c r="C295" s="100"/>
      <c r="D295" s="75" t="s">
        <v>346</v>
      </c>
      <c r="E295" s="510">
        <f t="shared" si="163"/>
        <v>5</v>
      </c>
      <c r="F295" s="510">
        <f aca="true" t="shared" si="164" ref="F295:L295">F296</f>
        <v>5</v>
      </c>
      <c r="G295" s="510">
        <f t="shared" si="164"/>
        <v>0</v>
      </c>
      <c r="H295" s="510">
        <f t="shared" si="164"/>
        <v>0</v>
      </c>
      <c r="I295" s="510">
        <f t="shared" si="164"/>
        <v>0</v>
      </c>
      <c r="J295" s="510">
        <f t="shared" si="164"/>
        <v>0</v>
      </c>
      <c r="K295" s="510">
        <f t="shared" si="164"/>
        <v>0</v>
      </c>
      <c r="L295" s="539">
        <f t="shared" si="164"/>
        <v>0</v>
      </c>
    </row>
    <row r="296" spans="1:12" ht="18.75">
      <c r="A296" s="83" t="s">
        <v>1126</v>
      </c>
      <c r="B296" s="79"/>
      <c r="C296" s="74"/>
      <c r="D296" s="73" t="s">
        <v>1127</v>
      </c>
      <c r="E296" s="510">
        <f t="shared" si="163"/>
        <v>5</v>
      </c>
      <c r="F296" s="510">
        <f aca="true" t="shared" si="165" ref="F296:L296">F297+F298</f>
        <v>5</v>
      </c>
      <c r="G296" s="510">
        <f t="shared" si="165"/>
        <v>0</v>
      </c>
      <c r="H296" s="510">
        <f t="shared" si="165"/>
        <v>0</v>
      </c>
      <c r="I296" s="510">
        <f t="shared" si="165"/>
        <v>0</v>
      </c>
      <c r="J296" s="510">
        <f t="shared" si="165"/>
        <v>0</v>
      </c>
      <c r="K296" s="510">
        <f t="shared" si="165"/>
        <v>0</v>
      </c>
      <c r="L296" s="539">
        <f t="shared" si="165"/>
        <v>0</v>
      </c>
    </row>
    <row r="297" spans="1:12" ht="18.75">
      <c r="A297" s="83"/>
      <c r="B297" s="74" t="s">
        <v>349</v>
      </c>
      <c r="C297" s="79"/>
      <c r="D297" s="73" t="s">
        <v>1128</v>
      </c>
      <c r="E297" s="510">
        <f t="shared" si="163"/>
        <v>5</v>
      </c>
      <c r="F297" s="510">
        <v>5</v>
      </c>
      <c r="G297" s="510">
        <v>0</v>
      </c>
      <c r="H297" s="510">
        <v>0</v>
      </c>
      <c r="I297" s="510">
        <v>0</v>
      </c>
      <c r="J297" s="510">
        <v>0</v>
      </c>
      <c r="K297" s="510">
        <v>0</v>
      </c>
      <c r="L297" s="539">
        <v>0</v>
      </c>
    </row>
    <row r="298" spans="1:12" ht="18.75">
      <c r="A298" s="83"/>
      <c r="B298" s="74" t="s">
        <v>1129</v>
      </c>
      <c r="C298" s="79"/>
      <c r="D298" s="73" t="s">
        <v>1130</v>
      </c>
      <c r="E298" s="510">
        <f t="shared" si="163"/>
        <v>0</v>
      </c>
      <c r="F298" s="510"/>
      <c r="G298" s="510"/>
      <c r="H298" s="510"/>
      <c r="I298" s="510"/>
      <c r="J298" s="510"/>
      <c r="K298" s="510"/>
      <c r="L298" s="539"/>
    </row>
    <row r="299" spans="1:12" s="89" customFormat="1" ht="18.75">
      <c r="A299" s="85" t="s">
        <v>1370</v>
      </c>
      <c r="B299" s="101"/>
      <c r="C299" s="102"/>
      <c r="D299" s="103" t="s">
        <v>360</v>
      </c>
      <c r="E299" s="510">
        <f t="shared" si="163"/>
        <v>0</v>
      </c>
      <c r="F299" s="501">
        <f aca="true" t="shared" si="166" ref="F299:L299">F300</f>
        <v>0</v>
      </c>
      <c r="G299" s="501">
        <f t="shared" si="166"/>
        <v>0</v>
      </c>
      <c r="H299" s="501">
        <f t="shared" si="166"/>
        <v>0</v>
      </c>
      <c r="I299" s="501">
        <f t="shared" si="166"/>
        <v>0</v>
      </c>
      <c r="J299" s="501">
        <f t="shared" si="166"/>
        <v>0</v>
      </c>
      <c r="K299" s="501">
        <f t="shared" si="166"/>
        <v>0</v>
      </c>
      <c r="L299" s="502">
        <f t="shared" si="166"/>
        <v>0</v>
      </c>
    </row>
    <row r="300" spans="1:12" s="89" customFormat="1" ht="18.75">
      <c r="A300" s="733" t="s">
        <v>1371</v>
      </c>
      <c r="B300" s="734"/>
      <c r="C300" s="734"/>
      <c r="D300" s="73" t="s">
        <v>1133</v>
      </c>
      <c r="E300" s="99">
        <f t="shared" si="163"/>
        <v>0</v>
      </c>
      <c r="F300" s="474"/>
      <c r="G300" s="474"/>
      <c r="H300" s="440"/>
      <c r="I300" s="99"/>
      <c r="J300" s="440"/>
      <c r="K300" s="99"/>
      <c r="L300" s="507"/>
    </row>
    <row r="301" spans="1:12" s="89" customFormat="1" ht="30.75" customHeight="1">
      <c r="A301" s="104"/>
      <c r="B301" s="844" t="s">
        <v>1372</v>
      </c>
      <c r="C301" s="844"/>
      <c r="D301" s="73" t="s">
        <v>1135</v>
      </c>
      <c r="E301" s="474" t="s">
        <v>181</v>
      </c>
      <c r="F301" s="474" t="s">
        <v>181</v>
      </c>
      <c r="G301" s="474" t="s">
        <v>181</v>
      </c>
      <c r="H301" s="474" t="s">
        <v>181</v>
      </c>
      <c r="I301" s="474" t="s">
        <v>181</v>
      </c>
      <c r="J301" s="474" t="s">
        <v>181</v>
      </c>
      <c r="K301" s="474" t="s">
        <v>181</v>
      </c>
      <c r="L301" s="475" t="s">
        <v>181</v>
      </c>
    </row>
    <row r="302" spans="1:12" s="89" customFormat="1" ht="30.75" customHeight="1">
      <c r="A302" s="104"/>
      <c r="B302" s="105"/>
      <c r="C302" s="106" t="s">
        <v>1138</v>
      </c>
      <c r="D302" s="73" t="s">
        <v>1139</v>
      </c>
      <c r="E302" s="474" t="s">
        <v>181</v>
      </c>
      <c r="F302" s="474" t="s">
        <v>181</v>
      </c>
      <c r="G302" s="474" t="s">
        <v>181</v>
      </c>
      <c r="H302" s="474" t="s">
        <v>181</v>
      </c>
      <c r="I302" s="474" t="s">
        <v>181</v>
      </c>
      <c r="J302" s="474" t="s">
        <v>181</v>
      </c>
      <c r="K302" s="474" t="s">
        <v>181</v>
      </c>
      <c r="L302" s="475" t="s">
        <v>181</v>
      </c>
    </row>
    <row r="303" spans="1:12" s="89" customFormat="1" ht="18.75">
      <c r="A303" s="85"/>
      <c r="B303" s="722" t="s">
        <v>374</v>
      </c>
      <c r="C303" s="722"/>
      <c r="D303" s="107" t="s">
        <v>1140</v>
      </c>
      <c r="E303" s="474" t="s">
        <v>181</v>
      </c>
      <c r="F303" s="474" t="s">
        <v>181</v>
      </c>
      <c r="G303" s="474" t="s">
        <v>181</v>
      </c>
      <c r="H303" s="474" t="s">
        <v>181</v>
      </c>
      <c r="I303" s="474" t="s">
        <v>181</v>
      </c>
      <c r="J303" s="474" t="s">
        <v>181</v>
      </c>
      <c r="K303" s="474" t="s">
        <v>181</v>
      </c>
      <c r="L303" s="475" t="s">
        <v>181</v>
      </c>
    </row>
    <row r="304" spans="1:12" ht="24.75" customHeight="1">
      <c r="A304" s="80" t="s">
        <v>1147</v>
      </c>
      <c r="B304" s="74"/>
      <c r="C304" s="74"/>
      <c r="D304" s="75" t="s">
        <v>390</v>
      </c>
      <c r="E304" s="99">
        <f aca="true" t="shared" si="167" ref="E304:E334">F304+G304+H304+I304</f>
        <v>23897</v>
      </c>
      <c r="F304" s="99">
        <f aca="true" t="shared" si="168" ref="F304:L304">F305</f>
        <v>353</v>
      </c>
      <c r="G304" s="99">
        <f t="shared" si="168"/>
        <v>12599</v>
      </c>
      <c r="H304" s="99">
        <f t="shared" si="168"/>
        <v>7536</v>
      </c>
      <c r="I304" s="99">
        <f t="shared" si="168"/>
        <v>3409</v>
      </c>
      <c r="J304" s="99">
        <f t="shared" si="168"/>
        <v>25163.541</v>
      </c>
      <c r="K304" s="99">
        <f t="shared" si="168"/>
        <v>25091.85</v>
      </c>
      <c r="L304" s="441">
        <f t="shared" si="168"/>
        <v>24972.365</v>
      </c>
    </row>
    <row r="305" spans="1:12" ht="18.75">
      <c r="A305" s="719" t="s">
        <v>1148</v>
      </c>
      <c r="B305" s="720"/>
      <c r="C305" s="720"/>
      <c r="D305" s="75" t="s">
        <v>392</v>
      </c>
      <c r="E305" s="99">
        <f t="shared" si="167"/>
        <v>23897</v>
      </c>
      <c r="F305" s="99">
        <f>F306+F318</f>
        <v>353</v>
      </c>
      <c r="G305" s="99">
        <f aca="true" t="shared" si="169" ref="G305:L305">G306+G318</f>
        <v>12599</v>
      </c>
      <c r="H305" s="99">
        <f t="shared" si="169"/>
        <v>7536</v>
      </c>
      <c r="I305" s="99">
        <f t="shared" si="169"/>
        <v>3409</v>
      </c>
      <c r="J305" s="99">
        <f t="shared" si="169"/>
        <v>25163.541</v>
      </c>
      <c r="K305" s="99">
        <f t="shared" si="169"/>
        <v>25091.85</v>
      </c>
      <c r="L305" s="441">
        <f t="shared" si="169"/>
        <v>24972.365</v>
      </c>
    </row>
    <row r="306" spans="1:12" ht="23.25" customHeight="1">
      <c r="A306" s="862" t="s">
        <v>1373</v>
      </c>
      <c r="B306" s="863"/>
      <c r="C306" s="747"/>
      <c r="D306" s="73" t="s">
        <v>1150</v>
      </c>
      <c r="E306" s="99">
        <f t="shared" si="167"/>
        <v>0</v>
      </c>
      <c r="F306" s="99">
        <f>F307+F308+F309+F310+F314</f>
        <v>0</v>
      </c>
      <c r="G306" s="99">
        <f aca="true" t="shared" si="170" ref="G306:L306">G307+G308+G309+G310+G314</f>
        <v>0</v>
      </c>
      <c r="H306" s="99">
        <f t="shared" si="170"/>
        <v>0</v>
      </c>
      <c r="I306" s="99">
        <f t="shared" si="170"/>
        <v>0</v>
      </c>
      <c r="J306" s="99">
        <f t="shared" si="170"/>
        <v>0</v>
      </c>
      <c r="K306" s="99">
        <f t="shared" si="170"/>
        <v>0</v>
      </c>
      <c r="L306" s="441">
        <f t="shared" si="170"/>
        <v>0</v>
      </c>
    </row>
    <row r="307" spans="1:12" ht="42" customHeight="1">
      <c r="A307" s="80"/>
      <c r="B307" s="847" t="s">
        <v>1153</v>
      </c>
      <c r="C307" s="847"/>
      <c r="D307" s="73" t="s">
        <v>1154</v>
      </c>
      <c r="E307" s="99">
        <f t="shared" si="167"/>
        <v>0</v>
      </c>
      <c r="F307" s="99"/>
      <c r="G307" s="99"/>
      <c r="H307" s="440"/>
      <c r="I307" s="99"/>
      <c r="J307" s="440"/>
      <c r="K307" s="99"/>
      <c r="L307" s="507"/>
    </row>
    <row r="308" spans="1:12" s="89" customFormat="1" ht="18.75">
      <c r="A308" s="109"/>
      <c r="B308" s="786" t="s">
        <v>461</v>
      </c>
      <c r="C308" s="786"/>
      <c r="D308" s="107" t="s">
        <v>1157</v>
      </c>
      <c r="E308" s="99">
        <f t="shared" si="167"/>
        <v>0</v>
      </c>
      <c r="F308" s="474"/>
      <c r="G308" s="474"/>
      <c r="H308" s="440"/>
      <c r="I308" s="474"/>
      <c r="J308" s="440"/>
      <c r="K308" s="474"/>
      <c r="L308" s="507"/>
    </row>
    <row r="309" spans="1:12" s="89" customFormat="1" ht="65.25" customHeight="1">
      <c r="A309" s="109"/>
      <c r="B309" s="848" t="s">
        <v>1158</v>
      </c>
      <c r="C309" s="751"/>
      <c r="D309" s="107" t="s">
        <v>1159</v>
      </c>
      <c r="E309" s="99">
        <f t="shared" si="167"/>
        <v>0</v>
      </c>
      <c r="F309" s="474"/>
      <c r="G309" s="474"/>
      <c r="H309" s="440"/>
      <c r="I309" s="474"/>
      <c r="J309" s="440"/>
      <c r="K309" s="474"/>
      <c r="L309" s="507"/>
    </row>
    <row r="310" spans="1:12" s="89" customFormat="1" ht="39" customHeight="1">
      <c r="A310" s="109"/>
      <c r="B310" s="849" t="s">
        <v>1162</v>
      </c>
      <c r="C310" s="785"/>
      <c r="D310" s="107" t="s">
        <v>1163</v>
      </c>
      <c r="E310" s="99">
        <f t="shared" si="167"/>
        <v>0</v>
      </c>
      <c r="F310" s="466">
        <f>F311+F312+F313</f>
        <v>0</v>
      </c>
      <c r="G310" s="466">
        <f aca="true" t="shared" si="171" ref="G310:L310">G311+G312+G313</f>
        <v>0</v>
      </c>
      <c r="H310" s="466">
        <f t="shared" si="171"/>
        <v>0</v>
      </c>
      <c r="I310" s="466">
        <f t="shared" si="171"/>
        <v>0</v>
      </c>
      <c r="J310" s="466">
        <f t="shared" si="171"/>
        <v>0</v>
      </c>
      <c r="K310" s="466">
        <f t="shared" si="171"/>
        <v>0</v>
      </c>
      <c r="L310" s="467">
        <f t="shared" si="171"/>
        <v>0</v>
      </c>
    </row>
    <row r="311" spans="1:12" s="89" customFormat="1" ht="18.75">
      <c r="A311" s="109"/>
      <c r="B311" s="110"/>
      <c r="C311" s="111" t="s">
        <v>497</v>
      </c>
      <c r="D311" s="107" t="s">
        <v>1164</v>
      </c>
      <c r="E311" s="99">
        <f t="shared" si="167"/>
        <v>0</v>
      </c>
      <c r="F311" s="474"/>
      <c r="G311" s="474"/>
      <c r="H311" s="440"/>
      <c r="I311" s="474"/>
      <c r="J311" s="440"/>
      <c r="K311" s="474"/>
      <c r="L311" s="507"/>
    </row>
    <row r="312" spans="1:12" s="89" customFormat="1" ht="18.75">
      <c r="A312" s="109"/>
      <c r="B312" s="110"/>
      <c r="C312" s="111" t="s">
        <v>499</v>
      </c>
      <c r="D312" s="107" t="s">
        <v>1165</v>
      </c>
      <c r="E312" s="99">
        <f t="shared" si="167"/>
        <v>0</v>
      </c>
      <c r="F312" s="474"/>
      <c r="G312" s="474"/>
      <c r="H312" s="440"/>
      <c r="I312" s="474"/>
      <c r="J312" s="440"/>
      <c r="K312" s="474"/>
      <c r="L312" s="507"/>
    </row>
    <row r="313" spans="1:12" s="89" customFormat="1" ht="18.75">
      <c r="A313" s="109"/>
      <c r="B313" s="110"/>
      <c r="C313" s="111" t="s">
        <v>501</v>
      </c>
      <c r="D313" s="107" t="s">
        <v>1166</v>
      </c>
      <c r="E313" s="99">
        <f t="shared" si="167"/>
        <v>0</v>
      </c>
      <c r="F313" s="474"/>
      <c r="G313" s="474"/>
      <c r="H313" s="440"/>
      <c r="I313" s="474"/>
      <c r="J313" s="440"/>
      <c r="K313" s="474"/>
      <c r="L313" s="507"/>
    </row>
    <row r="314" spans="1:12" s="89" customFormat="1" ht="18.75">
      <c r="A314" s="109"/>
      <c r="B314" s="850" t="s">
        <v>1167</v>
      </c>
      <c r="C314" s="747"/>
      <c r="D314" s="107" t="s">
        <v>1168</v>
      </c>
      <c r="E314" s="99">
        <f t="shared" si="167"/>
        <v>0</v>
      </c>
      <c r="F314" s="466">
        <f>F315+F316+F317</f>
        <v>0</v>
      </c>
      <c r="G314" s="466">
        <f aca="true" t="shared" si="172" ref="G314:L314">G315+G316+G317</f>
        <v>0</v>
      </c>
      <c r="H314" s="466">
        <f t="shared" si="172"/>
        <v>0</v>
      </c>
      <c r="I314" s="466">
        <f t="shared" si="172"/>
        <v>0</v>
      </c>
      <c r="J314" s="466">
        <f t="shared" si="172"/>
        <v>0</v>
      </c>
      <c r="K314" s="466">
        <f t="shared" si="172"/>
        <v>0</v>
      </c>
      <c r="L314" s="467">
        <f t="shared" si="172"/>
        <v>0</v>
      </c>
    </row>
    <row r="315" spans="1:12" s="89" customFormat="1" ht="27" customHeight="1">
      <c r="A315" s="109"/>
      <c r="B315" s="110"/>
      <c r="C315" s="112" t="s">
        <v>505</v>
      </c>
      <c r="D315" s="107" t="s">
        <v>1169</v>
      </c>
      <c r="E315" s="99">
        <f t="shared" si="167"/>
        <v>0</v>
      </c>
      <c r="F315" s="474"/>
      <c r="G315" s="474"/>
      <c r="H315" s="440"/>
      <c r="I315" s="474"/>
      <c r="J315" s="440"/>
      <c r="K315" s="474"/>
      <c r="L315" s="507"/>
    </row>
    <row r="316" spans="1:12" s="89" customFormat="1" ht="27" customHeight="1">
      <c r="A316" s="109"/>
      <c r="B316" s="110"/>
      <c r="C316" s="111" t="s">
        <v>499</v>
      </c>
      <c r="D316" s="107" t="s">
        <v>1170</v>
      </c>
      <c r="E316" s="99">
        <f t="shared" si="167"/>
        <v>0</v>
      </c>
      <c r="F316" s="474"/>
      <c r="G316" s="474"/>
      <c r="H316" s="440"/>
      <c r="I316" s="474"/>
      <c r="J316" s="440"/>
      <c r="K316" s="474"/>
      <c r="L316" s="507"/>
    </row>
    <row r="317" spans="1:12" s="89" customFormat="1" ht="27" customHeight="1">
      <c r="A317" s="109"/>
      <c r="B317" s="110"/>
      <c r="C317" s="111" t="s">
        <v>501</v>
      </c>
      <c r="D317" s="107" t="s">
        <v>1171</v>
      </c>
      <c r="E317" s="99">
        <f t="shared" si="167"/>
        <v>0</v>
      </c>
      <c r="F317" s="474"/>
      <c r="G317" s="474"/>
      <c r="H317" s="440"/>
      <c r="I317" s="474"/>
      <c r="J317" s="440"/>
      <c r="K317" s="474"/>
      <c r="L317" s="578"/>
    </row>
    <row r="318" spans="1:12" ht="38.25" customHeight="1">
      <c r="A318" s="719" t="s">
        <v>1374</v>
      </c>
      <c r="B318" s="720"/>
      <c r="C318" s="720"/>
      <c r="D318" s="73" t="s">
        <v>1173</v>
      </c>
      <c r="E318" s="99">
        <f t="shared" si="167"/>
        <v>23897</v>
      </c>
      <c r="F318" s="99">
        <f aca="true" t="shared" si="173" ref="F318:L318">F319+F320+F324+F328+F329+F330+F331+F332</f>
        <v>353</v>
      </c>
      <c r="G318" s="99">
        <f t="shared" si="173"/>
        <v>12599</v>
      </c>
      <c r="H318" s="99">
        <f t="shared" si="173"/>
        <v>7536</v>
      </c>
      <c r="I318" s="99">
        <f t="shared" si="173"/>
        <v>3409</v>
      </c>
      <c r="J318" s="99">
        <f t="shared" si="173"/>
        <v>25163.541</v>
      </c>
      <c r="K318" s="99">
        <f t="shared" si="173"/>
        <v>25091.85</v>
      </c>
      <c r="L318" s="572">
        <f t="shared" si="173"/>
        <v>24972.365</v>
      </c>
    </row>
    <row r="319" spans="1:12" ht="18.75">
      <c r="A319" s="80"/>
      <c r="B319" s="842" t="s">
        <v>1178</v>
      </c>
      <c r="C319" s="842"/>
      <c r="D319" s="73" t="s">
        <v>1179</v>
      </c>
      <c r="E319" s="99">
        <f t="shared" si="167"/>
        <v>0</v>
      </c>
      <c r="F319" s="99"/>
      <c r="G319" s="99"/>
      <c r="H319" s="440"/>
      <c r="I319" s="99"/>
      <c r="J319" s="440"/>
      <c r="K319" s="99"/>
      <c r="L319" s="578"/>
    </row>
    <row r="320" spans="1:12" ht="45" customHeight="1">
      <c r="A320" s="80"/>
      <c r="B320" s="842" t="s">
        <v>1182</v>
      </c>
      <c r="C320" s="842"/>
      <c r="D320" s="73" t="s">
        <v>1183</v>
      </c>
      <c r="E320" s="99">
        <f t="shared" si="167"/>
        <v>0</v>
      </c>
      <c r="F320" s="99">
        <f>SUM(F321:F323)</f>
        <v>0</v>
      </c>
      <c r="G320" s="99">
        <f aca="true" t="shared" si="174" ref="G320:L320">SUM(G321:G323)</f>
        <v>0</v>
      </c>
      <c r="H320" s="99">
        <f t="shared" si="174"/>
        <v>0</v>
      </c>
      <c r="I320" s="99">
        <f t="shared" si="174"/>
        <v>0</v>
      </c>
      <c r="J320" s="99">
        <f t="shared" si="174"/>
        <v>0</v>
      </c>
      <c r="K320" s="99">
        <f t="shared" si="174"/>
        <v>0</v>
      </c>
      <c r="L320" s="572">
        <f t="shared" si="174"/>
        <v>0</v>
      </c>
    </row>
    <row r="321" spans="1:12" ht="48" customHeight="1">
      <c r="A321" s="80"/>
      <c r="B321" s="97"/>
      <c r="C321" s="82" t="s">
        <v>1184</v>
      </c>
      <c r="D321" s="73" t="s">
        <v>1185</v>
      </c>
      <c r="E321" s="99">
        <f t="shared" si="167"/>
        <v>0</v>
      </c>
      <c r="F321" s="99"/>
      <c r="G321" s="99"/>
      <c r="H321" s="440"/>
      <c r="I321" s="99"/>
      <c r="J321" s="440"/>
      <c r="K321" s="99"/>
      <c r="L321" s="578"/>
    </row>
    <row r="322" spans="1:12" ht="39.75" customHeight="1">
      <c r="A322" s="80"/>
      <c r="B322" s="97"/>
      <c r="C322" s="82" t="s">
        <v>1186</v>
      </c>
      <c r="D322" s="73" t="s">
        <v>1187</v>
      </c>
      <c r="E322" s="99">
        <f t="shared" si="167"/>
        <v>0</v>
      </c>
      <c r="F322" s="99"/>
      <c r="G322" s="99"/>
      <c r="H322" s="474"/>
      <c r="I322" s="99"/>
      <c r="J322" s="474"/>
      <c r="K322" s="99"/>
      <c r="L322" s="475"/>
    </row>
    <row r="323" spans="1:12" ht="18.75">
      <c r="A323" s="80"/>
      <c r="B323" s="97"/>
      <c r="C323" s="82" t="s">
        <v>1188</v>
      </c>
      <c r="D323" s="73" t="s">
        <v>1189</v>
      </c>
      <c r="E323" s="99">
        <f t="shared" si="167"/>
        <v>0</v>
      </c>
      <c r="F323" s="99"/>
      <c r="G323" s="99"/>
      <c r="H323" s="440"/>
      <c r="I323" s="99"/>
      <c r="J323" s="440"/>
      <c r="K323" s="99"/>
      <c r="L323" s="507"/>
    </row>
    <row r="324" spans="1:12" ht="44.25" customHeight="1">
      <c r="A324" s="80"/>
      <c r="B324" s="842" t="s">
        <v>1190</v>
      </c>
      <c r="C324" s="842"/>
      <c r="D324" s="73" t="s">
        <v>1191</v>
      </c>
      <c r="E324" s="99">
        <f t="shared" si="167"/>
        <v>0</v>
      </c>
      <c r="F324" s="99">
        <f>SUM(F325:F327)</f>
        <v>0</v>
      </c>
      <c r="G324" s="99">
        <f aca="true" t="shared" si="175" ref="G324:L324">SUM(G325:G327)</f>
        <v>0</v>
      </c>
      <c r="H324" s="99">
        <f t="shared" si="175"/>
        <v>0</v>
      </c>
      <c r="I324" s="99">
        <f t="shared" si="175"/>
        <v>0</v>
      </c>
      <c r="J324" s="99">
        <f t="shared" si="175"/>
        <v>0</v>
      </c>
      <c r="K324" s="99">
        <f t="shared" si="175"/>
        <v>0</v>
      </c>
      <c r="L324" s="441">
        <f t="shared" si="175"/>
        <v>0</v>
      </c>
    </row>
    <row r="325" spans="1:12" ht="45" customHeight="1">
      <c r="A325" s="80"/>
      <c r="B325" s="97"/>
      <c r="C325" s="82" t="s">
        <v>1192</v>
      </c>
      <c r="D325" s="73" t="s">
        <v>1193</v>
      </c>
      <c r="E325" s="99">
        <f t="shared" si="167"/>
        <v>0</v>
      </c>
      <c r="F325" s="99"/>
      <c r="G325" s="99"/>
      <c r="H325" s="440"/>
      <c r="I325" s="99"/>
      <c r="J325" s="440"/>
      <c r="K325" s="99"/>
      <c r="L325" s="507"/>
    </row>
    <row r="326" spans="1:12" ht="48.75" customHeight="1">
      <c r="A326" s="80"/>
      <c r="B326" s="97"/>
      <c r="C326" s="82" t="s">
        <v>1194</v>
      </c>
      <c r="D326" s="73" t="s">
        <v>1195</v>
      </c>
      <c r="E326" s="99">
        <f t="shared" si="167"/>
        <v>0</v>
      </c>
      <c r="F326" s="99"/>
      <c r="G326" s="99"/>
      <c r="H326" s="440"/>
      <c r="I326" s="99"/>
      <c r="J326" s="440"/>
      <c r="K326" s="99"/>
      <c r="L326" s="507"/>
    </row>
    <row r="327" spans="1:12" ht="40.5" customHeight="1">
      <c r="A327" s="80"/>
      <c r="B327" s="97"/>
      <c r="C327" s="82" t="s">
        <v>1196</v>
      </c>
      <c r="D327" s="73" t="s">
        <v>1197</v>
      </c>
      <c r="E327" s="99">
        <f t="shared" si="167"/>
        <v>0</v>
      </c>
      <c r="F327" s="99"/>
      <c r="G327" s="99"/>
      <c r="H327" s="440"/>
      <c r="I327" s="99"/>
      <c r="J327" s="440"/>
      <c r="K327" s="99"/>
      <c r="L327" s="507"/>
    </row>
    <row r="328" spans="1:12" ht="26.25" customHeight="1">
      <c r="A328" s="80"/>
      <c r="B328" s="842" t="s">
        <v>1198</v>
      </c>
      <c r="C328" s="842"/>
      <c r="D328" s="73" t="s">
        <v>1199</v>
      </c>
      <c r="E328" s="510">
        <f t="shared" si="167"/>
        <v>23897</v>
      </c>
      <c r="F328" s="510">
        <v>353</v>
      </c>
      <c r="G328" s="510">
        <v>12599</v>
      </c>
      <c r="H328" s="510">
        <v>7536</v>
      </c>
      <c r="I328" s="510">
        <v>3409</v>
      </c>
      <c r="J328" s="510">
        <f>(E328*5.3/100)+E328</f>
        <v>25163.541</v>
      </c>
      <c r="K328" s="510">
        <f>(E328*5/100)+E328</f>
        <v>25091.85</v>
      </c>
      <c r="L328" s="573">
        <f>(E328*4.5/100)+E328</f>
        <v>24972.365</v>
      </c>
    </row>
    <row r="329" spans="1:12" ht="75.75" customHeight="1">
      <c r="A329" s="80"/>
      <c r="B329" s="723" t="s">
        <v>1200</v>
      </c>
      <c r="C329" s="747"/>
      <c r="D329" s="73" t="s">
        <v>1201</v>
      </c>
      <c r="E329" s="99">
        <f t="shared" si="167"/>
        <v>0</v>
      </c>
      <c r="F329" s="99"/>
      <c r="G329" s="99"/>
      <c r="H329" s="474"/>
      <c r="I329" s="540"/>
      <c r="J329" s="474"/>
      <c r="K329" s="99"/>
      <c r="L329" s="441"/>
    </row>
    <row r="330" spans="1:12" ht="54.75" customHeight="1">
      <c r="A330" s="80"/>
      <c r="B330" s="723" t="s">
        <v>1202</v>
      </c>
      <c r="C330" s="747"/>
      <c r="D330" s="73" t="s">
        <v>1203</v>
      </c>
      <c r="E330" s="99">
        <f t="shared" si="167"/>
        <v>0</v>
      </c>
      <c r="F330" s="99"/>
      <c r="G330" s="99"/>
      <c r="H330" s="474"/>
      <c r="I330" s="540"/>
      <c r="J330" s="474"/>
      <c r="K330" s="99"/>
      <c r="L330" s="441"/>
    </row>
    <row r="331" spans="1:12" ht="33.75" customHeight="1">
      <c r="A331" s="80"/>
      <c r="B331" s="723" t="s">
        <v>1204</v>
      </c>
      <c r="C331" s="747"/>
      <c r="D331" s="73" t="s">
        <v>1205</v>
      </c>
      <c r="E331" s="99">
        <f t="shared" si="167"/>
        <v>0</v>
      </c>
      <c r="F331" s="99"/>
      <c r="G331" s="99"/>
      <c r="H331" s="474"/>
      <c r="I331" s="540"/>
      <c r="J331" s="474"/>
      <c r="K331" s="99"/>
      <c r="L331" s="441"/>
    </row>
    <row r="332" spans="1:12" ht="30" customHeight="1">
      <c r="A332" s="80"/>
      <c r="B332" s="723" t="s">
        <v>1375</v>
      </c>
      <c r="C332" s="747"/>
      <c r="D332" s="73" t="s">
        <v>1206</v>
      </c>
      <c r="E332" s="99">
        <f t="shared" si="167"/>
        <v>0</v>
      </c>
      <c r="F332" s="99"/>
      <c r="G332" s="99"/>
      <c r="H332" s="474"/>
      <c r="I332" s="99"/>
      <c r="J332" s="474"/>
      <c r="K332" s="99"/>
      <c r="L332" s="475"/>
    </row>
    <row r="333" spans="1:12" ht="41.25" customHeight="1">
      <c r="A333" s="864" t="s">
        <v>1210</v>
      </c>
      <c r="B333" s="865"/>
      <c r="C333" s="865"/>
      <c r="D333" s="115" t="s">
        <v>1211</v>
      </c>
      <c r="E333" s="99">
        <f t="shared" si="167"/>
        <v>0</v>
      </c>
      <c r="F333" s="511">
        <f>F334+F337+F340+F343+F348+F351+F356+F361+F366+F371+F376+F381+F385+F390</f>
        <v>0</v>
      </c>
      <c r="G333" s="511">
        <f aca="true" t="shared" si="176" ref="G333:L333">G334+G337+G340+G343+G348+G351+G356+G361+G366+G371+G376+G381+G385+G390</f>
        <v>0</v>
      </c>
      <c r="H333" s="511">
        <f t="shared" si="176"/>
        <v>0</v>
      </c>
      <c r="I333" s="511">
        <f t="shared" si="176"/>
        <v>0</v>
      </c>
      <c r="J333" s="511">
        <f t="shared" si="176"/>
        <v>0</v>
      </c>
      <c r="K333" s="511">
        <f t="shared" si="176"/>
        <v>0</v>
      </c>
      <c r="L333" s="541">
        <f t="shared" si="176"/>
        <v>0</v>
      </c>
    </row>
    <row r="334" spans="1:12" ht="18.75">
      <c r="A334" s="116"/>
      <c r="B334" s="842" t="s">
        <v>1376</v>
      </c>
      <c r="C334" s="842"/>
      <c r="D334" s="94" t="s">
        <v>1213</v>
      </c>
      <c r="E334" s="99">
        <f t="shared" si="167"/>
        <v>0</v>
      </c>
      <c r="F334" s="521"/>
      <c r="G334" s="521"/>
      <c r="H334" s="440"/>
      <c r="I334" s="99"/>
      <c r="J334" s="440"/>
      <c r="K334" s="521"/>
      <c r="L334" s="507"/>
    </row>
    <row r="335" spans="1:12" ht="18" customHeight="1">
      <c r="A335" s="116"/>
      <c r="B335" s="97"/>
      <c r="C335" s="74" t="s">
        <v>547</v>
      </c>
      <c r="D335" s="94" t="s">
        <v>1214</v>
      </c>
      <c r="E335" s="512" t="s">
        <v>181</v>
      </c>
      <c r="F335" s="512" t="s">
        <v>181</v>
      </c>
      <c r="G335" s="512" t="s">
        <v>181</v>
      </c>
      <c r="H335" s="440" t="s">
        <v>181</v>
      </c>
      <c r="I335" s="440" t="s">
        <v>181</v>
      </c>
      <c r="J335" s="440" t="s">
        <v>181</v>
      </c>
      <c r="K335" s="512" t="s">
        <v>181</v>
      </c>
      <c r="L335" s="507" t="s">
        <v>181</v>
      </c>
    </row>
    <row r="336" spans="1:12" s="121" customFormat="1" ht="18" customHeight="1">
      <c r="A336" s="117"/>
      <c r="B336" s="118"/>
      <c r="C336" s="119" t="s">
        <v>549</v>
      </c>
      <c r="D336" s="120" t="s">
        <v>1215</v>
      </c>
      <c r="E336" s="514" t="s">
        <v>181</v>
      </c>
      <c r="F336" s="514" t="s">
        <v>181</v>
      </c>
      <c r="G336" s="514" t="s">
        <v>181</v>
      </c>
      <c r="H336" s="514" t="s">
        <v>181</v>
      </c>
      <c r="I336" s="514" t="s">
        <v>181</v>
      </c>
      <c r="J336" s="514" t="s">
        <v>181</v>
      </c>
      <c r="K336" s="514" t="s">
        <v>181</v>
      </c>
      <c r="L336" s="516" t="s">
        <v>181</v>
      </c>
    </row>
    <row r="337" spans="1:12" s="121" customFormat="1" ht="29.25" customHeight="1">
      <c r="A337" s="117"/>
      <c r="B337" s="759" t="s">
        <v>1377</v>
      </c>
      <c r="C337" s="759"/>
      <c r="D337" s="120" t="s">
        <v>1217</v>
      </c>
      <c r="E337" s="99">
        <f>F337+G337+H337+I337</f>
        <v>0</v>
      </c>
      <c r="F337" s="517"/>
      <c r="G337" s="517"/>
      <c r="H337" s="515"/>
      <c r="I337" s="519"/>
      <c r="J337" s="515"/>
      <c r="K337" s="517"/>
      <c r="L337" s="542"/>
    </row>
    <row r="338" spans="1:12" s="121" customFormat="1" ht="18" customHeight="1">
      <c r="A338" s="117"/>
      <c r="B338" s="118"/>
      <c r="C338" s="122" t="s">
        <v>547</v>
      </c>
      <c r="D338" s="120" t="s">
        <v>1218</v>
      </c>
      <c r="E338" s="514" t="s">
        <v>181</v>
      </c>
      <c r="F338" s="514" t="s">
        <v>181</v>
      </c>
      <c r="G338" s="514" t="s">
        <v>181</v>
      </c>
      <c r="H338" s="514" t="s">
        <v>181</v>
      </c>
      <c r="I338" s="515" t="s">
        <v>181</v>
      </c>
      <c r="J338" s="514" t="s">
        <v>181</v>
      </c>
      <c r="K338" s="514" t="s">
        <v>181</v>
      </c>
      <c r="L338" s="516" t="s">
        <v>181</v>
      </c>
    </row>
    <row r="339" spans="1:12" s="121" customFormat="1" ht="18" customHeight="1">
      <c r="A339" s="117"/>
      <c r="B339" s="118"/>
      <c r="C339" s="119" t="s">
        <v>549</v>
      </c>
      <c r="D339" s="120" t="s">
        <v>1219</v>
      </c>
      <c r="E339" s="514" t="s">
        <v>181</v>
      </c>
      <c r="F339" s="514" t="s">
        <v>181</v>
      </c>
      <c r="G339" s="514" t="s">
        <v>181</v>
      </c>
      <c r="H339" s="514" t="s">
        <v>181</v>
      </c>
      <c r="I339" s="514" t="s">
        <v>181</v>
      </c>
      <c r="J339" s="514" t="s">
        <v>181</v>
      </c>
      <c r="K339" s="514" t="s">
        <v>181</v>
      </c>
      <c r="L339" s="516" t="s">
        <v>181</v>
      </c>
    </row>
    <row r="340" spans="1:12" s="121" customFormat="1" ht="25.5" customHeight="1">
      <c r="A340" s="117"/>
      <c r="B340" s="853" t="s">
        <v>1378</v>
      </c>
      <c r="C340" s="853"/>
      <c r="D340" s="120" t="s">
        <v>1220</v>
      </c>
      <c r="E340" s="466">
        <f>F340+G340+H340+I340</f>
        <v>0</v>
      </c>
      <c r="F340" s="517"/>
      <c r="G340" s="517"/>
      <c r="H340" s="515"/>
      <c r="I340" s="519"/>
      <c r="J340" s="515"/>
      <c r="K340" s="517"/>
      <c r="L340" s="542"/>
    </row>
    <row r="341" spans="1:12" s="121" customFormat="1" ht="18" customHeight="1">
      <c r="A341" s="117"/>
      <c r="B341" s="118"/>
      <c r="C341" s="122" t="s">
        <v>547</v>
      </c>
      <c r="D341" s="120" t="s">
        <v>1221</v>
      </c>
      <c r="E341" s="514" t="s">
        <v>181</v>
      </c>
      <c r="F341" s="514" t="s">
        <v>181</v>
      </c>
      <c r="G341" s="514" t="s">
        <v>181</v>
      </c>
      <c r="H341" s="514" t="s">
        <v>181</v>
      </c>
      <c r="I341" s="515" t="s">
        <v>181</v>
      </c>
      <c r="J341" s="514" t="s">
        <v>181</v>
      </c>
      <c r="K341" s="514" t="s">
        <v>181</v>
      </c>
      <c r="L341" s="516" t="s">
        <v>181</v>
      </c>
    </row>
    <row r="342" spans="1:12" s="121" customFormat="1" ht="18.75">
      <c r="A342" s="117"/>
      <c r="B342" s="118"/>
      <c r="C342" s="119" t="s">
        <v>549</v>
      </c>
      <c r="D342" s="120" t="s">
        <v>1222</v>
      </c>
      <c r="E342" s="514" t="s">
        <v>181</v>
      </c>
      <c r="F342" s="514" t="s">
        <v>181</v>
      </c>
      <c r="G342" s="514" t="s">
        <v>181</v>
      </c>
      <c r="H342" s="514" t="s">
        <v>181</v>
      </c>
      <c r="I342" s="514" t="s">
        <v>181</v>
      </c>
      <c r="J342" s="514" t="s">
        <v>181</v>
      </c>
      <c r="K342" s="514" t="s">
        <v>181</v>
      </c>
      <c r="L342" s="516" t="s">
        <v>181</v>
      </c>
    </row>
    <row r="343" spans="1:12" ht="41.25" customHeight="1">
      <c r="A343" s="116"/>
      <c r="B343" s="842" t="s">
        <v>1379</v>
      </c>
      <c r="C343" s="842"/>
      <c r="D343" s="94" t="s">
        <v>1224</v>
      </c>
      <c r="E343" s="466">
        <f>F343+G343+H343+I343</f>
        <v>0</v>
      </c>
      <c r="F343" s="99"/>
      <c r="G343" s="99"/>
      <c r="H343" s="440"/>
      <c r="I343" s="99"/>
      <c r="J343" s="440"/>
      <c r="K343" s="99"/>
      <c r="L343" s="507"/>
    </row>
    <row r="344" spans="1:12" ht="18" customHeight="1">
      <c r="A344" s="116"/>
      <c r="B344" s="97"/>
      <c r="C344" s="74" t="s">
        <v>562</v>
      </c>
      <c r="D344" s="94" t="s">
        <v>1225</v>
      </c>
      <c r="E344" s="512" t="s">
        <v>181</v>
      </c>
      <c r="F344" s="512" t="s">
        <v>181</v>
      </c>
      <c r="G344" s="512" t="s">
        <v>181</v>
      </c>
      <c r="H344" s="512" t="s">
        <v>181</v>
      </c>
      <c r="I344" s="440" t="s">
        <v>181</v>
      </c>
      <c r="J344" s="512" t="s">
        <v>181</v>
      </c>
      <c r="K344" s="512" t="s">
        <v>181</v>
      </c>
      <c r="L344" s="513" t="s">
        <v>181</v>
      </c>
    </row>
    <row r="345" spans="1:12" ht="18" customHeight="1">
      <c r="A345" s="116"/>
      <c r="B345" s="97"/>
      <c r="C345" s="74" t="s">
        <v>547</v>
      </c>
      <c r="D345" s="94" t="s">
        <v>1226</v>
      </c>
      <c r="E345" s="512" t="s">
        <v>181</v>
      </c>
      <c r="F345" s="512" t="s">
        <v>181</v>
      </c>
      <c r="G345" s="512" t="s">
        <v>181</v>
      </c>
      <c r="H345" s="512" t="s">
        <v>181</v>
      </c>
      <c r="I345" s="440" t="s">
        <v>181</v>
      </c>
      <c r="J345" s="512" t="s">
        <v>181</v>
      </c>
      <c r="K345" s="512" t="s">
        <v>181</v>
      </c>
      <c r="L345" s="513" t="s">
        <v>181</v>
      </c>
    </row>
    <row r="346" spans="1:12" ht="18" customHeight="1">
      <c r="A346" s="116"/>
      <c r="B346" s="97"/>
      <c r="C346" s="74" t="s">
        <v>565</v>
      </c>
      <c r="D346" s="94" t="s">
        <v>1227</v>
      </c>
      <c r="E346" s="512" t="s">
        <v>181</v>
      </c>
      <c r="F346" s="512" t="s">
        <v>181</v>
      </c>
      <c r="G346" s="512" t="s">
        <v>181</v>
      </c>
      <c r="H346" s="512" t="s">
        <v>181</v>
      </c>
      <c r="I346" s="440" t="s">
        <v>181</v>
      </c>
      <c r="J346" s="512" t="s">
        <v>181</v>
      </c>
      <c r="K346" s="512" t="s">
        <v>181</v>
      </c>
      <c r="L346" s="513" t="s">
        <v>181</v>
      </c>
    </row>
    <row r="347" spans="1:12" ht="18" customHeight="1">
      <c r="A347" s="116"/>
      <c r="B347" s="97"/>
      <c r="C347" s="86" t="s">
        <v>549</v>
      </c>
      <c r="D347" s="94" t="s">
        <v>1228</v>
      </c>
      <c r="E347" s="512" t="s">
        <v>181</v>
      </c>
      <c r="F347" s="512" t="s">
        <v>181</v>
      </c>
      <c r="G347" s="512" t="s">
        <v>181</v>
      </c>
      <c r="H347" s="512" t="s">
        <v>181</v>
      </c>
      <c r="I347" s="512" t="s">
        <v>181</v>
      </c>
      <c r="J347" s="512" t="s">
        <v>181</v>
      </c>
      <c r="K347" s="512" t="s">
        <v>181</v>
      </c>
      <c r="L347" s="513" t="s">
        <v>181</v>
      </c>
    </row>
    <row r="348" spans="1:12" ht="21" customHeight="1">
      <c r="A348" s="116"/>
      <c r="B348" s="842" t="s">
        <v>1380</v>
      </c>
      <c r="C348" s="842"/>
      <c r="D348" s="94" t="s">
        <v>1230</v>
      </c>
      <c r="E348" s="466">
        <f>F348+G348+H348+I348</f>
        <v>0</v>
      </c>
      <c r="F348" s="99"/>
      <c r="G348" s="99"/>
      <c r="H348" s="440"/>
      <c r="I348" s="99"/>
      <c r="J348" s="440"/>
      <c r="K348" s="99"/>
      <c r="L348" s="507"/>
    </row>
    <row r="349" spans="1:12" ht="21" customHeight="1">
      <c r="A349" s="116"/>
      <c r="B349" s="97"/>
      <c r="C349" s="74" t="s">
        <v>547</v>
      </c>
      <c r="D349" s="94" t="s">
        <v>1231</v>
      </c>
      <c r="E349" s="512" t="s">
        <v>181</v>
      </c>
      <c r="F349" s="512" t="s">
        <v>181</v>
      </c>
      <c r="G349" s="512" t="s">
        <v>181</v>
      </c>
      <c r="H349" s="512" t="s">
        <v>181</v>
      </c>
      <c r="I349" s="440" t="s">
        <v>181</v>
      </c>
      <c r="J349" s="512" t="s">
        <v>181</v>
      </c>
      <c r="K349" s="512" t="s">
        <v>181</v>
      </c>
      <c r="L349" s="513" t="s">
        <v>181</v>
      </c>
    </row>
    <row r="350" spans="1:12" s="121" customFormat="1" ht="30" customHeight="1">
      <c r="A350" s="117"/>
      <c r="B350" s="118"/>
      <c r="C350" s="119" t="s">
        <v>549</v>
      </c>
      <c r="D350" s="120" t="s">
        <v>1232</v>
      </c>
      <c r="E350" s="514" t="s">
        <v>181</v>
      </c>
      <c r="F350" s="514" t="s">
        <v>181</v>
      </c>
      <c r="G350" s="514" t="s">
        <v>181</v>
      </c>
      <c r="H350" s="514" t="s">
        <v>181</v>
      </c>
      <c r="I350" s="514" t="s">
        <v>181</v>
      </c>
      <c r="J350" s="514" t="s">
        <v>181</v>
      </c>
      <c r="K350" s="514" t="s">
        <v>181</v>
      </c>
      <c r="L350" s="516" t="s">
        <v>181</v>
      </c>
    </row>
    <row r="351" spans="1:12" ht="38.25" customHeight="1">
      <c r="A351" s="116"/>
      <c r="B351" s="842" t="s">
        <v>1381</v>
      </c>
      <c r="C351" s="842"/>
      <c r="D351" s="94" t="s">
        <v>1234</v>
      </c>
      <c r="E351" s="466">
        <f>F351+G351+H351+I351</f>
        <v>0</v>
      </c>
      <c r="F351" s="99"/>
      <c r="G351" s="99"/>
      <c r="H351" s="440"/>
      <c r="I351" s="99"/>
      <c r="J351" s="440"/>
      <c r="K351" s="99"/>
      <c r="L351" s="507"/>
    </row>
    <row r="352" spans="1:12" ht="18" customHeight="1">
      <c r="A352" s="116"/>
      <c r="B352" s="97"/>
      <c r="C352" s="74" t="s">
        <v>562</v>
      </c>
      <c r="D352" s="94" t="s">
        <v>1235</v>
      </c>
      <c r="E352" s="512" t="s">
        <v>181</v>
      </c>
      <c r="F352" s="512" t="s">
        <v>181</v>
      </c>
      <c r="G352" s="512" t="s">
        <v>181</v>
      </c>
      <c r="H352" s="512" t="s">
        <v>181</v>
      </c>
      <c r="I352" s="440" t="s">
        <v>181</v>
      </c>
      <c r="J352" s="512" t="s">
        <v>181</v>
      </c>
      <c r="K352" s="512" t="s">
        <v>181</v>
      </c>
      <c r="L352" s="513" t="s">
        <v>181</v>
      </c>
    </row>
    <row r="353" spans="1:12" ht="18" customHeight="1">
      <c r="A353" s="116"/>
      <c r="B353" s="97"/>
      <c r="C353" s="74" t="s">
        <v>547</v>
      </c>
      <c r="D353" s="94" t="s">
        <v>1236</v>
      </c>
      <c r="E353" s="512" t="s">
        <v>181</v>
      </c>
      <c r="F353" s="512" t="s">
        <v>181</v>
      </c>
      <c r="G353" s="512" t="s">
        <v>181</v>
      </c>
      <c r="H353" s="512" t="s">
        <v>181</v>
      </c>
      <c r="I353" s="440" t="s">
        <v>181</v>
      </c>
      <c r="J353" s="512" t="s">
        <v>181</v>
      </c>
      <c r="K353" s="512" t="s">
        <v>181</v>
      </c>
      <c r="L353" s="513" t="s">
        <v>181</v>
      </c>
    </row>
    <row r="354" spans="1:12" ht="18" customHeight="1">
      <c r="A354" s="116"/>
      <c r="B354" s="97"/>
      <c r="C354" s="74" t="s">
        <v>565</v>
      </c>
      <c r="D354" s="94" t="s">
        <v>1237</v>
      </c>
      <c r="E354" s="512" t="s">
        <v>181</v>
      </c>
      <c r="F354" s="512" t="s">
        <v>181</v>
      </c>
      <c r="G354" s="512" t="s">
        <v>181</v>
      </c>
      <c r="H354" s="512" t="s">
        <v>181</v>
      </c>
      <c r="I354" s="440" t="s">
        <v>181</v>
      </c>
      <c r="J354" s="512" t="s">
        <v>181</v>
      </c>
      <c r="K354" s="512" t="s">
        <v>181</v>
      </c>
      <c r="L354" s="513" t="s">
        <v>181</v>
      </c>
    </row>
    <row r="355" spans="1:12" ht="18" customHeight="1">
      <c r="A355" s="116"/>
      <c r="B355" s="97"/>
      <c r="C355" s="86" t="s">
        <v>549</v>
      </c>
      <c r="D355" s="94" t="s">
        <v>1238</v>
      </c>
      <c r="E355" s="512" t="s">
        <v>181</v>
      </c>
      <c r="F355" s="512" t="s">
        <v>181</v>
      </c>
      <c r="G355" s="512" t="s">
        <v>181</v>
      </c>
      <c r="H355" s="512" t="s">
        <v>181</v>
      </c>
      <c r="I355" s="512" t="s">
        <v>181</v>
      </c>
      <c r="J355" s="512" t="s">
        <v>181</v>
      </c>
      <c r="K355" s="512" t="s">
        <v>181</v>
      </c>
      <c r="L355" s="513" t="s">
        <v>181</v>
      </c>
    </row>
    <row r="356" spans="1:12" ht="39.75" customHeight="1">
      <c r="A356" s="116"/>
      <c r="B356" s="842" t="s">
        <v>1382</v>
      </c>
      <c r="C356" s="842"/>
      <c r="D356" s="94" t="s">
        <v>1240</v>
      </c>
      <c r="E356" s="466">
        <f>F356+G356+H356+I356</f>
        <v>0</v>
      </c>
      <c r="F356" s="99"/>
      <c r="G356" s="99"/>
      <c r="H356" s="440"/>
      <c r="I356" s="99"/>
      <c r="J356" s="440"/>
      <c r="K356" s="99"/>
      <c r="L356" s="507"/>
    </row>
    <row r="357" spans="1:12" ht="18" customHeight="1">
      <c r="A357" s="116"/>
      <c r="B357" s="97"/>
      <c r="C357" s="74" t="s">
        <v>562</v>
      </c>
      <c r="D357" s="94" t="s">
        <v>1241</v>
      </c>
      <c r="E357" s="512" t="s">
        <v>181</v>
      </c>
      <c r="F357" s="512" t="s">
        <v>181</v>
      </c>
      <c r="G357" s="512" t="s">
        <v>181</v>
      </c>
      <c r="H357" s="512" t="s">
        <v>181</v>
      </c>
      <c r="I357" s="440" t="s">
        <v>181</v>
      </c>
      <c r="J357" s="512" t="s">
        <v>181</v>
      </c>
      <c r="K357" s="512" t="s">
        <v>181</v>
      </c>
      <c r="L357" s="513" t="s">
        <v>181</v>
      </c>
    </row>
    <row r="358" spans="1:12" ht="18" customHeight="1">
      <c r="A358" s="116"/>
      <c r="B358" s="97"/>
      <c r="C358" s="74" t="s">
        <v>547</v>
      </c>
      <c r="D358" s="94" t="s">
        <v>1242</v>
      </c>
      <c r="E358" s="512" t="s">
        <v>181</v>
      </c>
      <c r="F358" s="512" t="s">
        <v>181</v>
      </c>
      <c r="G358" s="512" t="s">
        <v>181</v>
      </c>
      <c r="H358" s="512" t="s">
        <v>181</v>
      </c>
      <c r="I358" s="440" t="s">
        <v>181</v>
      </c>
      <c r="J358" s="512" t="s">
        <v>181</v>
      </c>
      <c r="K358" s="512" t="s">
        <v>181</v>
      </c>
      <c r="L358" s="513" t="s">
        <v>181</v>
      </c>
    </row>
    <row r="359" spans="1:12" ht="18" customHeight="1">
      <c r="A359" s="116"/>
      <c r="B359" s="97"/>
      <c r="C359" s="74" t="s">
        <v>565</v>
      </c>
      <c r="D359" s="94" t="s">
        <v>1243</v>
      </c>
      <c r="E359" s="512" t="s">
        <v>181</v>
      </c>
      <c r="F359" s="512" t="s">
        <v>181</v>
      </c>
      <c r="G359" s="512" t="s">
        <v>181</v>
      </c>
      <c r="H359" s="512" t="s">
        <v>181</v>
      </c>
      <c r="I359" s="440" t="s">
        <v>181</v>
      </c>
      <c r="J359" s="512" t="s">
        <v>181</v>
      </c>
      <c r="K359" s="512" t="s">
        <v>181</v>
      </c>
      <c r="L359" s="513" t="s">
        <v>181</v>
      </c>
    </row>
    <row r="360" spans="1:12" ht="18" customHeight="1">
      <c r="A360" s="116"/>
      <c r="B360" s="97"/>
      <c r="C360" s="86" t="s">
        <v>549</v>
      </c>
      <c r="D360" s="94" t="s">
        <v>1244</v>
      </c>
      <c r="E360" s="512" t="s">
        <v>181</v>
      </c>
      <c r="F360" s="512" t="s">
        <v>181</v>
      </c>
      <c r="G360" s="512" t="s">
        <v>181</v>
      </c>
      <c r="H360" s="512" t="s">
        <v>181</v>
      </c>
      <c r="I360" s="512" t="s">
        <v>181</v>
      </c>
      <c r="J360" s="512" t="s">
        <v>181</v>
      </c>
      <c r="K360" s="512" t="s">
        <v>181</v>
      </c>
      <c r="L360" s="513" t="s">
        <v>181</v>
      </c>
    </row>
    <row r="361" spans="1:12" ht="42.75" customHeight="1">
      <c r="A361" s="116"/>
      <c r="B361" s="842" t="s">
        <v>1383</v>
      </c>
      <c r="C361" s="842"/>
      <c r="D361" s="94" t="s">
        <v>1246</v>
      </c>
      <c r="E361" s="466">
        <f>F361+G361+H361+I361</f>
        <v>0</v>
      </c>
      <c r="F361" s="521"/>
      <c r="G361" s="521"/>
      <c r="H361" s="440"/>
      <c r="I361" s="99"/>
      <c r="J361" s="440"/>
      <c r="K361" s="521"/>
      <c r="L361" s="507"/>
    </row>
    <row r="362" spans="1:12" ht="18" customHeight="1">
      <c r="A362" s="116"/>
      <c r="B362" s="97"/>
      <c r="C362" s="74" t="s">
        <v>562</v>
      </c>
      <c r="D362" s="94" t="s">
        <v>1247</v>
      </c>
      <c r="E362" s="512" t="s">
        <v>181</v>
      </c>
      <c r="F362" s="512" t="s">
        <v>181</v>
      </c>
      <c r="G362" s="512" t="s">
        <v>181</v>
      </c>
      <c r="H362" s="512" t="s">
        <v>181</v>
      </c>
      <c r="I362" s="440" t="s">
        <v>181</v>
      </c>
      <c r="J362" s="512" t="s">
        <v>181</v>
      </c>
      <c r="K362" s="512" t="s">
        <v>181</v>
      </c>
      <c r="L362" s="513" t="s">
        <v>181</v>
      </c>
    </row>
    <row r="363" spans="1:12" ht="18" customHeight="1">
      <c r="A363" s="116"/>
      <c r="B363" s="97"/>
      <c r="C363" s="74" t="s">
        <v>547</v>
      </c>
      <c r="D363" s="94" t="s">
        <v>1248</v>
      </c>
      <c r="E363" s="512" t="s">
        <v>181</v>
      </c>
      <c r="F363" s="512" t="s">
        <v>181</v>
      </c>
      <c r="G363" s="512" t="s">
        <v>181</v>
      </c>
      <c r="H363" s="512" t="s">
        <v>181</v>
      </c>
      <c r="I363" s="440" t="s">
        <v>181</v>
      </c>
      <c r="J363" s="512" t="s">
        <v>181</v>
      </c>
      <c r="K363" s="512" t="s">
        <v>181</v>
      </c>
      <c r="L363" s="513" t="s">
        <v>181</v>
      </c>
    </row>
    <row r="364" spans="1:12" ht="18" customHeight="1">
      <c r="A364" s="116"/>
      <c r="B364" s="97"/>
      <c r="C364" s="74" t="s">
        <v>565</v>
      </c>
      <c r="D364" s="94" t="s">
        <v>1249</v>
      </c>
      <c r="E364" s="512" t="s">
        <v>181</v>
      </c>
      <c r="F364" s="512" t="s">
        <v>181</v>
      </c>
      <c r="G364" s="512" t="s">
        <v>181</v>
      </c>
      <c r="H364" s="512" t="s">
        <v>181</v>
      </c>
      <c r="I364" s="440" t="s">
        <v>181</v>
      </c>
      <c r="J364" s="512" t="s">
        <v>181</v>
      </c>
      <c r="K364" s="512" t="s">
        <v>181</v>
      </c>
      <c r="L364" s="513" t="s">
        <v>181</v>
      </c>
    </row>
    <row r="365" spans="1:12" ht="18" customHeight="1">
      <c r="A365" s="116"/>
      <c r="B365" s="97"/>
      <c r="C365" s="86" t="s">
        <v>549</v>
      </c>
      <c r="D365" s="94" t="s">
        <v>1250</v>
      </c>
      <c r="E365" s="512" t="s">
        <v>181</v>
      </c>
      <c r="F365" s="512" t="s">
        <v>181</v>
      </c>
      <c r="G365" s="512" t="s">
        <v>181</v>
      </c>
      <c r="H365" s="512" t="s">
        <v>181</v>
      </c>
      <c r="I365" s="512" t="s">
        <v>181</v>
      </c>
      <c r="J365" s="512" t="s">
        <v>181</v>
      </c>
      <c r="K365" s="512" t="s">
        <v>181</v>
      </c>
      <c r="L365" s="513" t="s">
        <v>181</v>
      </c>
    </row>
    <row r="366" spans="1:12" ht="42.75" customHeight="1">
      <c r="A366" s="116"/>
      <c r="B366" s="842" t="s">
        <v>1384</v>
      </c>
      <c r="C366" s="842"/>
      <c r="D366" s="94" t="s">
        <v>1252</v>
      </c>
      <c r="E366" s="466">
        <f>F366+G366+H366+I366</f>
        <v>0</v>
      </c>
      <c r="F366" s="521"/>
      <c r="G366" s="521"/>
      <c r="H366" s="440"/>
      <c r="I366" s="99"/>
      <c r="J366" s="440"/>
      <c r="K366" s="521"/>
      <c r="L366" s="507"/>
    </row>
    <row r="367" spans="1:12" ht="18" customHeight="1">
      <c r="A367" s="116"/>
      <c r="B367" s="97"/>
      <c r="C367" s="74" t="s">
        <v>562</v>
      </c>
      <c r="D367" s="94" t="s">
        <v>1253</v>
      </c>
      <c r="E367" s="512" t="s">
        <v>181</v>
      </c>
      <c r="F367" s="512" t="s">
        <v>181</v>
      </c>
      <c r="G367" s="512" t="s">
        <v>181</v>
      </c>
      <c r="H367" s="512" t="s">
        <v>181</v>
      </c>
      <c r="I367" s="440" t="s">
        <v>181</v>
      </c>
      <c r="J367" s="512" t="s">
        <v>181</v>
      </c>
      <c r="K367" s="512" t="s">
        <v>181</v>
      </c>
      <c r="L367" s="513" t="s">
        <v>181</v>
      </c>
    </row>
    <row r="368" spans="1:12" ht="18" customHeight="1">
      <c r="A368" s="116"/>
      <c r="B368" s="97"/>
      <c r="C368" s="74" t="s">
        <v>547</v>
      </c>
      <c r="D368" s="94" t="s">
        <v>1254</v>
      </c>
      <c r="E368" s="512" t="s">
        <v>181</v>
      </c>
      <c r="F368" s="512" t="s">
        <v>181</v>
      </c>
      <c r="G368" s="512" t="s">
        <v>181</v>
      </c>
      <c r="H368" s="512" t="s">
        <v>181</v>
      </c>
      <c r="I368" s="440" t="s">
        <v>181</v>
      </c>
      <c r="J368" s="512" t="s">
        <v>181</v>
      </c>
      <c r="K368" s="512" t="s">
        <v>181</v>
      </c>
      <c r="L368" s="513" t="s">
        <v>181</v>
      </c>
    </row>
    <row r="369" spans="1:12" ht="18" customHeight="1">
      <c r="A369" s="116"/>
      <c r="B369" s="97"/>
      <c r="C369" s="74" t="s">
        <v>565</v>
      </c>
      <c r="D369" s="94" t="s">
        <v>1255</v>
      </c>
      <c r="E369" s="512" t="s">
        <v>181</v>
      </c>
      <c r="F369" s="512" t="s">
        <v>181</v>
      </c>
      <c r="G369" s="512" t="s">
        <v>181</v>
      </c>
      <c r="H369" s="512" t="s">
        <v>181</v>
      </c>
      <c r="I369" s="440" t="s">
        <v>181</v>
      </c>
      <c r="J369" s="512" t="s">
        <v>181</v>
      </c>
      <c r="K369" s="512" t="s">
        <v>181</v>
      </c>
      <c r="L369" s="513" t="s">
        <v>181</v>
      </c>
    </row>
    <row r="370" spans="1:12" ht="18" customHeight="1">
      <c r="A370" s="116"/>
      <c r="B370" s="97"/>
      <c r="C370" s="86" t="s">
        <v>549</v>
      </c>
      <c r="D370" s="94" t="s">
        <v>1256</v>
      </c>
      <c r="E370" s="512" t="s">
        <v>181</v>
      </c>
      <c r="F370" s="512" t="s">
        <v>181</v>
      </c>
      <c r="G370" s="512" t="s">
        <v>181</v>
      </c>
      <c r="H370" s="512" t="s">
        <v>181</v>
      </c>
      <c r="I370" s="512" t="s">
        <v>181</v>
      </c>
      <c r="J370" s="512" t="s">
        <v>181</v>
      </c>
      <c r="K370" s="512" t="s">
        <v>181</v>
      </c>
      <c r="L370" s="513" t="s">
        <v>181</v>
      </c>
    </row>
    <row r="371" spans="1:12" ht="18.75">
      <c r="A371" s="116"/>
      <c r="B371" s="842" t="s">
        <v>1257</v>
      </c>
      <c r="C371" s="842"/>
      <c r="D371" s="94" t="s">
        <v>1258</v>
      </c>
      <c r="E371" s="466">
        <f>F371+G371+H371+I371</f>
        <v>0</v>
      </c>
      <c r="F371" s="521"/>
      <c r="G371" s="521"/>
      <c r="H371" s="440"/>
      <c r="I371" s="99"/>
      <c r="J371" s="440"/>
      <c r="K371" s="521"/>
      <c r="L371" s="507"/>
    </row>
    <row r="372" spans="1:12" ht="18" customHeight="1">
      <c r="A372" s="116"/>
      <c r="B372" s="97"/>
      <c r="C372" s="74" t="s">
        <v>562</v>
      </c>
      <c r="D372" s="94" t="s">
        <v>1259</v>
      </c>
      <c r="E372" s="512" t="s">
        <v>181</v>
      </c>
      <c r="F372" s="512" t="s">
        <v>181</v>
      </c>
      <c r="G372" s="512" t="s">
        <v>181</v>
      </c>
      <c r="H372" s="512" t="s">
        <v>181</v>
      </c>
      <c r="I372" s="440" t="s">
        <v>181</v>
      </c>
      <c r="J372" s="512" t="s">
        <v>181</v>
      </c>
      <c r="K372" s="512" t="s">
        <v>181</v>
      </c>
      <c r="L372" s="513" t="s">
        <v>181</v>
      </c>
    </row>
    <row r="373" spans="1:12" ht="18" customHeight="1">
      <c r="A373" s="116"/>
      <c r="B373" s="97"/>
      <c r="C373" s="74" t="s">
        <v>547</v>
      </c>
      <c r="D373" s="94" t="s">
        <v>1260</v>
      </c>
      <c r="E373" s="512" t="s">
        <v>181</v>
      </c>
      <c r="F373" s="512" t="s">
        <v>181</v>
      </c>
      <c r="G373" s="512" t="s">
        <v>181</v>
      </c>
      <c r="H373" s="512" t="s">
        <v>181</v>
      </c>
      <c r="I373" s="440" t="s">
        <v>181</v>
      </c>
      <c r="J373" s="512" t="s">
        <v>181</v>
      </c>
      <c r="K373" s="512" t="s">
        <v>181</v>
      </c>
      <c r="L373" s="513" t="s">
        <v>181</v>
      </c>
    </row>
    <row r="374" spans="1:12" ht="18" customHeight="1">
      <c r="A374" s="116"/>
      <c r="B374" s="97"/>
      <c r="C374" s="86" t="s">
        <v>565</v>
      </c>
      <c r="D374" s="94" t="s">
        <v>1261</v>
      </c>
      <c r="E374" s="512" t="s">
        <v>181</v>
      </c>
      <c r="F374" s="512" t="s">
        <v>181</v>
      </c>
      <c r="G374" s="512" t="s">
        <v>181</v>
      </c>
      <c r="H374" s="512" t="s">
        <v>181</v>
      </c>
      <c r="I374" s="440" t="s">
        <v>181</v>
      </c>
      <c r="J374" s="512" t="s">
        <v>181</v>
      </c>
      <c r="K374" s="512" t="s">
        <v>181</v>
      </c>
      <c r="L374" s="513" t="s">
        <v>181</v>
      </c>
    </row>
    <row r="375" spans="1:12" ht="18" customHeight="1">
      <c r="A375" s="116"/>
      <c r="B375" s="97"/>
      <c r="C375" s="86" t="s">
        <v>549</v>
      </c>
      <c r="D375" s="94" t="s">
        <v>1262</v>
      </c>
      <c r="E375" s="512" t="s">
        <v>181</v>
      </c>
      <c r="F375" s="512" t="s">
        <v>181</v>
      </c>
      <c r="G375" s="512" t="s">
        <v>181</v>
      </c>
      <c r="H375" s="512" t="s">
        <v>181</v>
      </c>
      <c r="I375" s="512" t="s">
        <v>181</v>
      </c>
      <c r="J375" s="512" t="s">
        <v>181</v>
      </c>
      <c r="K375" s="512" t="s">
        <v>181</v>
      </c>
      <c r="L375" s="513" t="s">
        <v>181</v>
      </c>
    </row>
    <row r="376" spans="1:12" s="89" customFormat="1" ht="18.75">
      <c r="A376" s="123"/>
      <c r="B376" s="722" t="s">
        <v>1263</v>
      </c>
      <c r="C376" s="722"/>
      <c r="D376" s="107" t="s">
        <v>1264</v>
      </c>
      <c r="E376" s="466">
        <f>F376+G376+H376+I376</f>
        <v>0</v>
      </c>
      <c r="F376" s="522"/>
      <c r="G376" s="522"/>
      <c r="H376" s="440"/>
      <c r="I376" s="522"/>
      <c r="J376" s="440"/>
      <c r="K376" s="522"/>
      <c r="L376" s="507"/>
    </row>
    <row r="377" spans="1:12" ht="18" customHeight="1">
      <c r="A377" s="116"/>
      <c r="B377" s="97"/>
      <c r="C377" s="74" t="s">
        <v>562</v>
      </c>
      <c r="D377" s="94" t="s">
        <v>1265</v>
      </c>
      <c r="E377" s="512" t="s">
        <v>181</v>
      </c>
      <c r="F377" s="512" t="s">
        <v>181</v>
      </c>
      <c r="G377" s="512" t="s">
        <v>181</v>
      </c>
      <c r="H377" s="512" t="s">
        <v>181</v>
      </c>
      <c r="I377" s="440" t="s">
        <v>181</v>
      </c>
      <c r="J377" s="512" t="s">
        <v>181</v>
      </c>
      <c r="K377" s="512" t="s">
        <v>181</v>
      </c>
      <c r="L377" s="513" t="s">
        <v>181</v>
      </c>
    </row>
    <row r="378" spans="1:12" ht="18" customHeight="1">
      <c r="A378" s="116"/>
      <c r="B378" s="97"/>
      <c r="C378" s="74" t="s">
        <v>547</v>
      </c>
      <c r="D378" s="94" t="s">
        <v>1266</v>
      </c>
      <c r="E378" s="512" t="s">
        <v>181</v>
      </c>
      <c r="F378" s="512" t="s">
        <v>181</v>
      </c>
      <c r="G378" s="512" t="s">
        <v>181</v>
      </c>
      <c r="H378" s="512" t="s">
        <v>181</v>
      </c>
      <c r="I378" s="440" t="s">
        <v>181</v>
      </c>
      <c r="J378" s="512" t="s">
        <v>181</v>
      </c>
      <c r="K378" s="512" t="s">
        <v>181</v>
      </c>
      <c r="L378" s="513" t="s">
        <v>181</v>
      </c>
    </row>
    <row r="379" spans="1:12" ht="18" customHeight="1">
      <c r="A379" s="116"/>
      <c r="B379" s="97"/>
      <c r="C379" s="86" t="s">
        <v>565</v>
      </c>
      <c r="D379" s="94" t="s">
        <v>1267</v>
      </c>
      <c r="E379" s="512" t="s">
        <v>181</v>
      </c>
      <c r="F379" s="512" t="s">
        <v>181</v>
      </c>
      <c r="G379" s="512" t="s">
        <v>181</v>
      </c>
      <c r="H379" s="512" t="s">
        <v>181</v>
      </c>
      <c r="I379" s="440" t="s">
        <v>181</v>
      </c>
      <c r="J379" s="512" t="s">
        <v>181</v>
      </c>
      <c r="K379" s="512" t="s">
        <v>181</v>
      </c>
      <c r="L379" s="513" t="s">
        <v>181</v>
      </c>
    </row>
    <row r="380" spans="1:12" ht="18" customHeight="1">
      <c r="A380" s="116"/>
      <c r="B380" s="97"/>
      <c r="C380" s="86" t="s">
        <v>549</v>
      </c>
      <c r="D380" s="94" t="s">
        <v>1268</v>
      </c>
      <c r="E380" s="512" t="s">
        <v>181</v>
      </c>
      <c r="F380" s="512" t="s">
        <v>181</v>
      </c>
      <c r="G380" s="512" t="s">
        <v>181</v>
      </c>
      <c r="H380" s="512" t="s">
        <v>181</v>
      </c>
      <c r="I380" s="512" t="s">
        <v>181</v>
      </c>
      <c r="J380" s="512" t="s">
        <v>181</v>
      </c>
      <c r="K380" s="512" t="s">
        <v>181</v>
      </c>
      <c r="L380" s="513" t="s">
        <v>181</v>
      </c>
    </row>
    <row r="381" spans="1:12" ht="43.5" customHeight="1">
      <c r="A381" s="116"/>
      <c r="B381" s="762" t="s">
        <v>1385</v>
      </c>
      <c r="C381" s="762"/>
      <c r="D381" s="94" t="s">
        <v>1270</v>
      </c>
      <c r="E381" s="466">
        <f>F381+G381+H381+I381</f>
        <v>0</v>
      </c>
      <c r="F381" s="512"/>
      <c r="G381" s="512"/>
      <c r="H381" s="440"/>
      <c r="I381" s="512"/>
      <c r="J381" s="440"/>
      <c r="K381" s="512"/>
      <c r="L381" s="507"/>
    </row>
    <row r="382" spans="1:12" ht="18" customHeight="1">
      <c r="A382" s="116"/>
      <c r="B382" s="124"/>
      <c r="C382" s="74" t="s">
        <v>562</v>
      </c>
      <c r="D382" s="94" t="s">
        <v>1271</v>
      </c>
      <c r="E382" s="512" t="s">
        <v>181</v>
      </c>
      <c r="F382" s="512" t="s">
        <v>181</v>
      </c>
      <c r="G382" s="512" t="s">
        <v>181</v>
      </c>
      <c r="H382" s="512" t="s">
        <v>181</v>
      </c>
      <c r="I382" s="512" t="s">
        <v>181</v>
      </c>
      <c r="J382" s="512" t="s">
        <v>181</v>
      </c>
      <c r="K382" s="512" t="s">
        <v>181</v>
      </c>
      <c r="L382" s="513" t="s">
        <v>181</v>
      </c>
    </row>
    <row r="383" spans="1:12" ht="18" customHeight="1">
      <c r="A383" s="167"/>
      <c r="B383" s="168"/>
      <c r="C383" s="69" t="s">
        <v>547</v>
      </c>
      <c r="D383" s="169" t="s">
        <v>1272</v>
      </c>
      <c r="E383" s="543" t="s">
        <v>181</v>
      </c>
      <c r="F383" s="543" t="s">
        <v>181</v>
      </c>
      <c r="G383" s="543" t="s">
        <v>181</v>
      </c>
      <c r="H383" s="543" t="s">
        <v>181</v>
      </c>
      <c r="I383" s="543" t="s">
        <v>181</v>
      </c>
      <c r="J383" s="543" t="s">
        <v>181</v>
      </c>
      <c r="K383" s="543" t="s">
        <v>181</v>
      </c>
      <c r="L383" s="544" t="s">
        <v>181</v>
      </c>
    </row>
    <row r="384" spans="1:12" ht="24" customHeight="1">
      <c r="A384" s="116"/>
      <c r="B384" s="97"/>
      <c r="C384" s="86" t="s">
        <v>549</v>
      </c>
      <c r="D384" s="169" t="s">
        <v>1273</v>
      </c>
      <c r="E384" s="512" t="s">
        <v>181</v>
      </c>
      <c r="F384" s="512" t="s">
        <v>181</v>
      </c>
      <c r="G384" s="512" t="s">
        <v>181</v>
      </c>
      <c r="H384" s="512" t="s">
        <v>181</v>
      </c>
      <c r="I384" s="512" t="s">
        <v>181</v>
      </c>
      <c r="J384" s="512" t="s">
        <v>181</v>
      </c>
      <c r="K384" s="512" t="s">
        <v>181</v>
      </c>
      <c r="L384" s="513" t="s">
        <v>181</v>
      </c>
    </row>
    <row r="385" spans="1:12" ht="39.75" customHeight="1">
      <c r="A385" s="125"/>
      <c r="B385" s="762" t="s">
        <v>1274</v>
      </c>
      <c r="C385" s="762"/>
      <c r="D385" s="107" t="s">
        <v>1275</v>
      </c>
      <c r="E385" s="466">
        <f>F385+G385+H385+I385</f>
        <v>0</v>
      </c>
      <c r="F385" s="474"/>
      <c r="G385" s="474"/>
      <c r="H385" s="440"/>
      <c r="I385" s="474"/>
      <c r="J385" s="440"/>
      <c r="K385" s="474"/>
      <c r="L385" s="507"/>
    </row>
    <row r="386" spans="1:12" ht="18" customHeight="1">
      <c r="A386" s="125"/>
      <c r="B386" s="126"/>
      <c r="C386" s="86" t="s">
        <v>562</v>
      </c>
      <c r="D386" s="107" t="s">
        <v>1276</v>
      </c>
      <c r="E386" s="474" t="s">
        <v>181</v>
      </c>
      <c r="F386" s="474" t="s">
        <v>181</v>
      </c>
      <c r="G386" s="474" t="s">
        <v>181</v>
      </c>
      <c r="H386" s="474" t="s">
        <v>181</v>
      </c>
      <c r="I386" s="474" t="s">
        <v>181</v>
      </c>
      <c r="J386" s="474" t="s">
        <v>181</v>
      </c>
      <c r="K386" s="474" t="s">
        <v>181</v>
      </c>
      <c r="L386" s="475" t="s">
        <v>181</v>
      </c>
    </row>
    <row r="387" spans="1:12" ht="18" customHeight="1">
      <c r="A387" s="125"/>
      <c r="B387" s="126"/>
      <c r="C387" s="86" t="s">
        <v>547</v>
      </c>
      <c r="D387" s="107" t="s">
        <v>1277</v>
      </c>
      <c r="E387" s="474" t="s">
        <v>181</v>
      </c>
      <c r="F387" s="474" t="s">
        <v>181</v>
      </c>
      <c r="G387" s="474" t="s">
        <v>181</v>
      </c>
      <c r="H387" s="474" t="s">
        <v>181</v>
      </c>
      <c r="I387" s="474" t="s">
        <v>181</v>
      </c>
      <c r="J387" s="474" t="s">
        <v>181</v>
      </c>
      <c r="K387" s="474" t="s">
        <v>181</v>
      </c>
      <c r="L387" s="475" t="s">
        <v>181</v>
      </c>
    </row>
    <row r="388" spans="1:12" ht="18" customHeight="1">
      <c r="A388" s="125"/>
      <c r="B388" s="126"/>
      <c r="C388" s="86" t="s">
        <v>565</v>
      </c>
      <c r="D388" s="107" t="s">
        <v>1278</v>
      </c>
      <c r="E388" s="474" t="s">
        <v>181</v>
      </c>
      <c r="F388" s="474" t="s">
        <v>181</v>
      </c>
      <c r="G388" s="474" t="s">
        <v>181</v>
      </c>
      <c r="H388" s="474" t="s">
        <v>181</v>
      </c>
      <c r="I388" s="474" t="s">
        <v>181</v>
      </c>
      <c r="J388" s="474" t="s">
        <v>181</v>
      </c>
      <c r="K388" s="474" t="s">
        <v>181</v>
      </c>
      <c r="L388" s="475" t="s">
        <v>181</v>
      </c>
    </row>
    <row r="389" spans="1:12" ht="18" customHeight="1">
      <c r="A389" s="116"/>
      <c r="B389" s="97"/>
      <c r="C389" s="86" t="s">
        <v>549</v>
      </c>
      <c r="D389" s="107" t="s">
        <v>1279</v>
      </c>
      <c r="E389" s="512" t="s">
        <v>181</v>
      </c>
      <c r="F389" s="512" t="s">
        <v>181</v>
      </c>
      <c r="G389" s="512" t="s">
        <v>181</v>
      </c>
      <c r="H389" s="512" t="s">
        <v>181</v>
      </c>
      <c r="I389" s="512" t="s">
        <v>181</v>
      </c>
      <c r="J389" s="512" t="s">
        <v>181</v>
      </c>
      <c r="K389" s="512" t="s">
        <v>181</v>
      </c>
      <c r="L389" s="513" t="s">
        <v>181</v>
      </c>
    </row>
    <row r="390" spans="1:12" ht="42" customHeight="1">
      <c r="A390" s="125"/>
      <c r="B390" s="762" t="s">
        <v>1280</v>
      </c>
      <c r="C390" s="762"/>
      <c r="D390" s="107" t="s">
        <v>1281</v>
      </c>
      <c r="E390" s="466">
        <f>F390+G390+H390+I390</f>
        <v>0</v>
      </c>
      <c r="F390" s="474"/>
      <c r="G390" s="474"/>
      <c r="H390" s="440"/>
      <c r="I390" s="474"/>
      <c r="J390" s="440"/>
      <c r="K390" s="474"/>
      <c r="L390" s="507"/>
    </row>
    <row r="391" spans="1:12" ht="18.75">
      <c r="A391" s="125"/>
      <c r="B391" s="126"/>
      <c r="C391" s="86" t="s">
        <v>562</v>
      </c>
      <c r="D391" s="107" t="s">
        <v>1282</v>
      </c>
      <c r="E391" s="474" t="s">
        <v>181</v>
      </c>
      <c r="F391" s="474" t="s">
        <v>181</v>
      </c>
      <c r="G391" s="474" t="s">
        <v>181</v>
      </c>
      <c r="H391" s="474" t="s">
        <v>181</v>
      </c>
      <c r="I391" s="474" t="s">
        <v>181</v>
      </c>
      <c r="J391" s="474" t="s">
        <v>181</v>
      </c>
      <c r="K391" s="474" t="s">
        <v>181</v>
      </c>
      <c r="L391" s="475" t="s">
        <v>181</v>
      </c>
    </row>
    <row r="392" spans="1:12" ht="18.75">
      <c r="A392" s="125"/>
      <c r="B392" s="126"/>
      <c r="C392" s="86" t="s">
        <v>547</v>
      </c>
      <c r="D392" s="107" t="s">
        <v>1283</v>
      </c>
      <c r="E392" s="474" t="s">
        <v>181</v>
      </c>
      <c r="F392" s="474" t="s">
        <v>181</v>
      </c>
      <c r="G392" s="474" t="s">
        <v>181</v>
      </c>
      <c r="H392" s="474" t="s">
        <v>181</v>
      </c>
      <c r="I392" s="474" t="s">
        <v>181</v>
      </c>
      <c r="J392" s="474" t="s">
        <v>181</v>
      </c>
      <c r="K392" s="474" t="s">
        <v>181</v>
      </c>
      <c r="L392" s="475" t="s">
        <v>181</v>
      </c>
    </row>
    <row r="393" spans="1:12" ht="18.75">
      <c r="A393" s="127"/>
      <c r="B393" s="128"/>
      <c r="C393" s="129" t="s">
        <v>565</v>
      </c>
      <c r="D393" s="130" t="s">
        <v>1284</v>
      </c>
      <c r="E393" s="466">
        <f>F393+G393+H393+I393</f>
        <v>0</v>
      </c>
      <c r="F393" s="523"/>
      <c r="G393" s="523"/>
      <c r="H393" s="523"/>
      <c r="I393" s="523"/>
      <c r="J393" s="523"/>
      <c r="K393" s="523"/>
      <c r="L393" s="524"/>
    </row>
    <row r="394" spans="1:12" ht="18.75">
      <c r="A394" s="170"/>
      <c r="B394" s="164"/>
      <c r="C394" s="129" t="s">
        <v>549</v>
      </c>
      <c r="D394" s="130" t="s">
        <v>1285</v>
      </c>
      <c r="E394" s="545" t="s">
        <v>181</v>
      </c>
      <c r="F394" s="545" t="s">
        <v>181</v>
      </c>
      <c r="G394" s="545" t="s">
        <v>181</v>
      </c>
      <c r="H394" s="545" t="s">
        <v>181</v>
      </c>
      <c r="I394" s="545" t="s">
        <v>181</v>
      </c>
      <c r="J394" s="545" t="s">
        <v>181</v>
      </c>
      <c r="K394" s="545" t="s">
        <v>181</v>
      </c>
      <c r="L394" s="546" t="s">
        <v>181</v>
      </c>
    </row>
    <row r="395" spans="1:12" s="89" customFormat="1" ht="18.75">
      <c r="A395" s="763" t="s">
        <v>1286</v>
      </c>
      <c r="B395" s="764"/>
      <c r="C395" s="751"/>
      <c r="D395" s="131" t="s">
        <v>1287</v>
      </c>
      <c r="E395" s="466">
        <f>F395+G395+H395+I395</f>
        <v>0</v>
      </c>
      <c r="F395" s="547">
        <f>F396+F397</f>
        <v>0</v>
      </c>
      <c r="G395" s="547">
        <f aca="true" t="shared" si="177" ref="G395:L395">G396+G397</f>
        <v>0</v>
      </c>
      <c r="H395" s="547">
        <f t="shared" si="177"/>
        <v>0</v>
      </c>
      <c r="I395" s="547">
        <f t="shared" si="177"/>
        <v>0</v>
      </c>
      <c r="J395" s="547">
        <f t="shared" si="177"/>
        <v>0</v>
      </c>
      <c r="K395" s="547">
        <f t="shared" si="177"/>
        <v>0</v>
      </c>
      <c r="L395" s="548">
        <f t="shared" si="177"/>
        <v>0</v>
      </c>
    </row>
    <row r="396" spans="1:12" s="89" customFormat="1" ht="34.5" customHeight="1">
      <c r="A396" s="114"/>
      <c r="B396" s="764" t="s">
        <v>631</v>
      </c>
      <c r="C396" s="751"/>
      <c r="D396" s="107" t="s">
        <v>1288</v>
      </c>
      <c r="E396" s="466">
        <f aca="true" t="shared" si="178" ref="E396:E445">F396+G396+H396+I396</f>
        <v>0</v>
      </c>
      <c r="F396" s="549"/>
      <c r="G396" s="549"/>
      <c r="H396" s="549"/>
      <c r="I396" s="550"/>
      <c r="J396" s="549"/>
      <c r="K396" s="549"/>
      <c r="L396" s="551"/>
    </row>
    <row r="397" spans="1:12" s="134" customFormat="1" ht="32.25" customHeight="1">
      <c r="A397" s="132"/>
      <c r="B397" s="752" t="s">
        <v>633</v>
      </c>
      <c r="C397" s="745"/>
      <c r="D397" s="133" t="s">
        <v>1289</v>
      </c>
      <c r="E397" s="466">
        <f t="shared" si="178"/>
        <v>0</v>
      </c>
      <c r="F397" s="518"/>
      <c r="G397" s="518"/>
      <c r="H397" s="518"/>
      <c r="I397" s="518"/>
      <c r="J397" s="518"/>
      <c r="K397" s="518"/>
      <c r="L397" s="520"/>
    </row>
    <row r="398" spans="1:12" s="89" customFormat="1" ht="55.5" customHeight="1">
      <c r="A398" s="789" t="s">
        <v>1386</v>
      </c>
      <c r="B398" s="790"/>
      <c r="C398" s="790"/>
      <c r="D398" s="171" t="s">
        <v>1291</v>
      </c>
      <c r="E398" s="466">
        <f t="shared" si="178"/>
        <v>0</v>
      </c>
      <c r="F398" s="487">
        <f>F399+F403+F407+F411+F415+F419+F423+F427+F431+F435+F440+F443</f>
        <v>0</v>
      </c>
      <c r="G398" s="487">
        <f aca="true" t="shared" si="179" ref="G398:L398">G399+G403+G407+G411+G415+G419+G423+G427+G431+G435+G440+G443</f>
        <v>0</v>
      </c>
      <c r="H398" s="487">
        <f t="shared" si="179"/>
        <v>0</v>
      </c>
      <c r="I398" s="487">
        <f t="shared" si="179"/>
        <v>0</v>
      </c>
      <c r="J398" s="487">
        <f t="shared" si="179"/>
        <v>0</v>
      </c>
      <c r="K398" s="487">
        <f t="shared" si="179"/>
        <v>0</v>
      </c>
      <c r="L398" s="488">
        <f t="shared" si="179"/>
        <v>0</v>
      </c>
    </row>
    <row r="399" spans="1:12" s="89" customFormat="1" ht="18.75">
      <c r="A399" s="135"/>
      <c r="B399" s="791" t="s">
        <v>1292</v>
      </c>
      <c r="C399" s="792"/>
      <c r="D399" s="136" t="s">
        <v>1293</v>
      </c>
      <c r="E399" s="466">
        <f t="shared" si="178"/>
        <v>0</v>
      </c>
      <c r="F399" s="547">
        <f>SUM(F400:F402)</f>
        <v>0</v>
      </c>
      <c r="G399" s="547">
        <f aca="true" t="shared" si="180" ref="G399:L399">SUM(G400:G402)</f>
        <v>0</v>
      </c>
      <c r="H399" s="547">
        <f t="shared" si="180"/>
        <v>0</v>
      </c>
      <c r="I399" s="547">
        <f t="shared" si="180"/>
        <v>0</v>
      </c>
      <c r="J399" s="547">
        <f t="shared" si="180"/>
        <v>0</v>
      </c>
      <c r="K399" s="547">
        <f t="shared" si="180"/>
        <v>0</v>
      </c>
      <c r="L399" s="548">
        <f t="shared" si="180"/>
        <v>0</v>
      </c>
    </row>
    <row r="400" spans="1:12" s="89" customFormat="1" ht="18.75">
      <c r="A400" s="125"/>
      <c r="B400" s="126"/>
      <c r="C400" s="86" t="s">
        <v>562</v>
      </c>
      <c r="D400" s="107" t="s">
        <v>1294</v>
      </c>
      <c r="E400" s="466">
        <f t="shared" si="178"/>
        <v>0</v>
      </c>
      <c r="F400" s="466"/>
      <c r="G400" s="466"/>
      <c r="H400" s="466"/>
      <c r="I400" s="552"/>
      <c r="J400" s="466"/>
      <c r="K400" s="466"/>
      <c r="L400" s="467"/>
    </row>
    <row r="401" spans="1:12" s="89" customFormat="1" ht="18.75">
      <c r="A401" s="125"/>
      <c r="B401" s="126"/>
      <c r="C401" s="86" t="s">
        <v>547</v>
      </c>
      <c r="D401" s="107" t="s">
        <v>1295</v>
      </c>
      <c r="E401" s="466">
        <f t="shared" si="178"/>
        <v>0</v>
      </c>
      <c r="F401" s="466"/>
      <c r="G401" s="466"/>
      <c r="H401" s="466"/>
      <c r="I401" s="552"/>
      <c r="J401" s="466"/>
      <c r="K401" s="466"/>
      <c r="L401" s="467"/>
    </row>
    <row r="402" spans="1:12" s="89" customFormat="1" ht="18.75">
      <c r="A402" s="127"/>
      <c r="B402" s="128"/>
      <c r="C402" s="129" t="s">
        <v>565</v>
      </c>
      <c r="D402" s="130" t="s">
        <v>1296</v>
      </c>
      <c r="E402" s="466">
        <f t="shared" si="178"/>
        <v>0</v>
      </c>
      <c r="F402" s="553"/>
      <c r="G402" s="553"/>
      <c r="H402" s="553"/>
      <c r="I402" s="554"/>
      <c r="J402" s="553"/>
      <c r="K402" s="553"/>
      <c r="L402" s="555"/>
    </row>
    <row r="403" spans="1:12" s="89" customFormat="1" ht="18.75">
      <c r="A403" s="137"/>
      <c r="B403" s="766" t="s">
        <v>1297</v>
      </c>
      <c r="C403" s="767"/>
      <c r="D403" s="136" t="s">
        <v>1298</v>
      </c>
      <c r="E403" s="466">
        <f t="shared" si="178"/>
        <v>0</v>
      </c>
      <c r="F403" s="527">
        <f>SUM(F404:F406)</f>
        <v>0</v>
      </c>
      <c r="G403" s="527">
        <f aca="true" t="shared" si="181" ref="G403:L403">SUM(G404:G406)</f>
        <v>0</v>
      </c>
      <c r="H403" s="527">
        <f t="shared" si="181"/>
        <v>0</v>
      </c>
      <c r="I403" s="527">
        <f t="shared" si="181"/>
        <v>0</v>
      </c>
      <c r="J403" s="527">
        <f t="shared" si="181"/>
        <v>0</v>
      </c>
      <c r="K403" s="527">
        <f t="shared" si="181"/>
        <v>0</v>
      </c>
      <c r="L403" s="528">
        <f t="shared" si="181"/>
        <v>0</v>
      </c>
    </row>
    <row r="404" spans="1:12" s="89" customFormat="1" ht="18.75">
      <c r="A404" s="125"/>
      <c r="B404" s="126"/>
      <c r="C404" s="86" t="s">
        <v>562</v>
      </c>
      <c r="D404" s="107" t="s">
        <v>1299</v>
      </c>
      <c r="E404" s="466">
        <f t="shared" si="178"/>
        <v>0</v>
      </c>
      <c r="F404" s="474"/>
      <c r="G404" s="474"/>
      <c r="H404" s="474"/>
      <c r="I404" s="556"/>
      <c r="J404" s="474"/>
      <c r="K404" s="474"/>
      <c r="L404" s="475"/>
    </row>
    <row r="405" spans="1:12" s="89" customFormat="1" ht="18.75">
      <c r="A405" s="125"/>
      <c r="B405" s="126"/>
      <c r="C405" s="86" t="s">
        <v>547</v>
      </c>
      <c r="D405" s="107" t="s">
        <v>1300</v>
      </c>
      <c r="E405" s="466">
        <f t="shared" si="178"/>
        <v>0</v>
      </c>
      <c r="F405" s="474"/>
      <c r="G405" s="474"/>
      <c r="H405" s="474"/>
      <c r="I405" s="556"/>
      <c r="J405" s="474"/>
      <c r="K405" s="474"/>
      <c r="L405" s="475"/>
    </row>
    <row r="406" spans="1:12" s="89" customFormat="1" ht="18.75">
      <c r="A406" s="127"/>
      <c r="B406" s="128"/>
      <c r="C406" s="129" t="s">
        <v>565</v>
      </c>
      <c r="D406" s="130" t="s">
        <v>1301</v>
      </c>
      <c r="E406" s="466">
        <f t="shared" si="178"/>
        <v>0</v>
      </c>
      <c r="F406" s="523"/>
      <c r="G406" s="523"/>
      <c r="H406" s="523"/>
      <c r="I406" s="557"/>
      <c r="J406" s="523"/>
      <c r="K406" s="523"/>
      <c r="L406" s="524"/>
    </row>
    <row r="407" spans="1:12" s="89" customFormat="1" ht="18.75">
      <c r="A407" s="137"/>
      <c r="B407" s="766" t="s">
        <v>1302</v>
      </c>
      <c r="C407" s="767"/>
      <c r="D407" s="136" t="s">
        <v>1303</v>
      </c>
      <c r="E407" s="466">
        <f t="shared" si="178"/>
        <v>0</v>
      </c>
      <c r="F407" s="527">
        <f>SUM(F408:F410)</f>
        <v>0</v>
      </c>
      <c r="G407" s="527">
        <f aca="true" t="shared" si="182" ref="G407:L407">SUM(G408:G410)</f>
        <v>0</v>
      </c>
      <c r="H407" s="527">
        <f t="shared" si="182"/>
        <v>0</v>
      </c>
      <c r="I407" s="527">
        <f t="shared" si="182"/>
        <v>0</v>
      </c>
      <c r="J407" s="527">
        <f t="shared" si="182"/>
        <v>0</v>
      </c>
      <c r="K407" s="527">
        <f t="shared" si="182"/>
        <v>0</v>
      </c>
      <c r="L407" s="528">
        <f t="shared" si="182"/>
        <v>0</v>
      </c>
    </row>
    <row r="408" spans="1:12" s="89" customFormat="1" ht="18.75">
      <c r="A408" s="125"/>
      <c r="B408" s="126"/>
      <c r="C408" s="86" t="s">
        <v>562</v>
      </c>
      <c r="D408" s="107" t="s">
        <v>1304</v>
      </c>
      <c r="E408" s="466">
        <f t="shared" si="178"/>
        <v>0</v>
      </c>
      <c r="F408" s="474"/>
      <c r="G408" s="474"/>
      <c r="H408" s="474"/>
      <c r="I408" s="556"/>
      <c r="J408" s="474"/>
      <c r="K408" s="474"/>
      <c r="L408" s="475"/>
    </row>
    <row r="409" spans="1:12" s="89" customFormat="1" ht="18.75">
      <c r="A409" s="125"/>
      <c r="B409" s="126"/>
      <c r="C409" s="86" t="s">
        <v>547</v>
      </c>
      <c r="D409" s="107" t="s">
        <v>1305</v>
      </c>
      <c r="E409" s="466">
        <f t="shared" si="178"/>
        <v>0</v>
      </c>
      <c r="F409" s="474"/>
      <c r="G409" s="474"/>
      <c r="H409" s="474"/>
      <c r="I409" s="556"/>
      <c r="J409" s="474"/>
      <c r="K409" s="474"/>
      <c r="L409" s="475"/>
    </row>
    <row r="410" spans="1:12" s="89" customFormat="1" ht="18.75">
      <c r="A410" s="127"/>
      <c r="B410" s="128"/>
      <c r="C410" s="129" t="s">
        <v>565</v>
      </c>
      <c r="D410" s="130" t="s">
        <v>1306</v>
      </c>
      <c r="E410" s="466">
        <f t="shared" si="178"/>
        <v>0</v>
      </c>
      <c r="F410" s="523"/>
      <c r="G410" s="523"/>
      <c r="H410" s="523"/>
      <c r="I410" s="557"/>
      <c r="J410" s="523"/>
      <c r="K410" s="523"/>
      <c r="L410" s="524"/>
    </row>
    <row r="411" spans="1:12" s="89" customFormat="1" ht="33.75" customHeight="1">
      <c r="A411" s="137"/>
      <c r="B411" s="768" t="s">
        <v>1307</v>
      </c>
      <c r="C411" s="769"/>
      <c r="D411" s="136" t="s">
        <v>1308</v>
      </c>
      <c r="E411" s="466">
        <f t="shared" si="178"/>
        <v>0</v>
      </c>
      <c r="F411" s="527">
        <f>SUM(F412:F414)</f>
        <v>0</v>
      </c>
      <c r="G411" s="527">
        <f aca="true" t="shared" si="183" ref="G411:L411">SUM(G412:G414)</f>
        <v>0</v>
      </c>
      <c r="H411" s="527">
        <f t="shared" si="183"/>
        <v>0</v>
      </c>
      <c r="I411" s="527">
        <f t="shared" si="183"/>
        <v>0</v>
      </c>
      <c r="J411" s="527">
        <f t="shared" si="183"/>
        <v>0</v>
      </c>
      <c r="K411" s="527">
        <f t="shared" si="183"/>
        <v>0</v>
      </c>
      <c r="L411" s="528">
        <f t="shared" si="183"/>
        <v>0</v>
      </c>
    </row>
    <row r="412" spans="1:12" s="89" customFormat="1" ht="18.75">
      <c r="A412" s="125"/>
      <c r="B412" s="126"/>
      <c r="C412" s="86" t="s">
        <v>562</v>
      </c>
      <c r="D412" s="107" t="s">
        <v>1309</v>
      </c>
      <c r="E412" s="466">
        <f t="shared" si="178"/>
        <v>0</v>
      </c>
      <c r="F412" s="474"/>
      <c r="G412" s="474"/>
      <c r="H412" s="474"/>
      <c r="I412" s="556"/>
      <c r="J412" s="474"/>
      <c r="K412" s="474"/>
      <c r="L412" s="475"/>
    </row>
    <row r="413" spans="1:12" s="89" customFormat="1" ht="18.75">
      <c r="A413" s="125"/>
      <c r="B413" s="126"/>
      <c r="C413" s="86" t="s">
        <v>547</v>
      </c>
      <c r="D413" s="107" t="s">
        <v>1310</v>
      </c>
      <c r="E413" s="466">
        <f t="shared" si="178"/>
        <v>0</v>
      </c>
      <c r="F413" s="474"/>
      <c r="G413" s="474"/>
      <c r="H413" s="474"/>
      <c r="I413" s="556"/>
      <c r="J413" s="474"/>
      <c r="K413" s="474"/>
      <c r="L413" s="475"/>
    </row>
    <row r="414" spans="1:12" s="89" customFormat="1" ht="18.75">
      <c r="A414" s="127"/>
      <c r="B414" s="128"/>
      <c r="C414" s="129" t="s">
        <v>565</v>
      </c>
      <c r="D414" s="130" t="s">
        <v>1311</v>
      </c>
      <c r="E414" s="466">
        <f t="shared" si="178"/>
        <v>0</v>
      </c>
      <c r="F414" s="523"/>
      <c r="G414" s="523"/>
      <c r="H414" s="523"/>
      <c r="I414" s="557"/>
      <c r="J414" s="523"/>
      <c r="K414" s="523"/>
      <c r="L414" s="524"/>
    </row>
    <row r="415" spans="1:12" s="89" customFormat="1" ht="35.25" customHeight="1">
      <c r="A415" s="137"/>
      <c r="B415" s="768" t="s">
        <v>1312</v>
      </c>
      <c r="C415" s="769"/>
      <c r="D415" s="136" t="s">
        <v>1313</v>
      </c>
      <c r="E415" s="466">
        <f t="shared" si="178"/>
        <v>0</v>
      </c>
      <c r="F415" s="527">
        <f>SUM(F416:F418)</f>
        <v>0</v>
      </c>
      <c r="G415" s="527">
        <f aca="true" t="shared" si="184" ref="G415:L415">SUM(G416:G418)</f>
        <v>0</v>
      </c>
      <c r="H415" s="527">
        <f t="shared" si="184"/>
        <v>0</v>
      </c>
      <c r="I415" s="527">
        <f t="shared" si="184"/>
        <v>0</v>
      </c>
      <c r="J415" s="527">
        <f t="shared" si="184"/>
        <v>0</v>
      </c>
      <c r="K415" s="527">
        <f t="shared" si="184"/>
        <v>0</v>
      </c>
      <c r="L415" s="528">
        <f t="shared" si="184"/>
        <v>0</v>
      </c>
    </row>
    <row r="416" spans="1:12" s="89" customFormat="1" ht="18.75">
      <c r="A416" s="125"/>
      <c r="B416" s="126"/>
      <c r="C416" s="86" t="s">
        <v>562</v>
      </c>
      <c r="D416" s="107" t="s">
        <v>1314</v>
      </c>
      <c r="E416" s="466">
        <f t="shared" si="178"/>
        <v>0</v>
      </c>
      <c r="F416" s="474"/>
      <c r="G416" s="474"/>
      <c r="H416" s="474"/>
      <c r="I416" s="556"/>
      <c r="J416" s="474"/>
      <c r="K416" s="474"/>
      <c r="L416" s="475"/>
    </row>
    <row r="417" spans="1:12" s="89" customFormat="1" ht="18.75">
      <c r="A417" s="125"/>
      <c r="B417" s="126"/>
      <c r="C417" s="86" t="s">
        <v>547</v>
      </c>
      <c r="D417" s="107" t="s">
        <v>1315</v>
      </c>
      <c r="E417" s="466">
        <f t="shared" si="178"/>
        <v>0</v>
      </c>
      <c r="F417" s="474"/>
      <c r="G417" s="474"/>
      <c r="H417" s="474"/>
      <c r="I417" s="556"/>
      <c r="J417" s="474"/>
      <c r="K417" s="474"/>
      <c r="L417" s="475"/>
    </row>
    <row r="418" spans="1:12" s="89" customFormat="1" ht="18.75">
      <c r="A418" s="127"/>
      <c r="B418" s="128"/>
      <c r="C418" s="129" t="s">
        <v>565</v>
      </c>
      <c r="D418" s="130" t="s">
        <v>1316</v>
      </c>
      <c r="E418" s="466">
        <f t="shared" si="178"/>
        <v>0</v>
      </c>
      <c r="F418" s="523"/>
      <c r="G418" s="523"/>
      <c r="H418" s="523"/>
      <c r="I418" s="557"/>
      <c r="J418" s="523"/>
      <c r="K418" s="523"/>
      <c r="L418" s="524"/>
    </row>
    <row r="419" spans="1:12" s="89" customFormat="1" ht="31.5" customHeight="1">
      <c r="A419" s="137"/>
      <c r="B419" s="768" t="s">
        <v>1317</v>
      </c>
      <c r="C419" s="769"/>
      <c r="D419" s="136" t="s">
        <v>1318</v>
      </c>
      <c r="E419" s="466">
        <f t="shared" si="178"/>
        <v>0</v>
      </c>
      <c r="F419" s="527">
        <f>SUM(F420:F422)</f>
        <v>0</v>
      </c>
      <c r="G419" s="527">
        <f aca="true" t="shared" si="185" ref="G419:L419">SUM(G420:G422)</f>
        <v>0</v>
      </c>
      <c r="H419" s="527">
        <f t="shared" si="185"/>
        <v>0</v>
      </c>
      <c r="I419" s="527">
        <f t="shared" si="185"/>
        <v>0</v>
      </c>
      <c r="J419" s="527">
        <f t="shared" si="185"/>
        <v>0</v>
      </c>
      <c r="K419" s="527">
        <f t="shared" si="185"/>
        <v>0</v>
      </c>
      <c r="L419" s="528">
        <f t="shared" si="185"/>
        <v>0</v>
      </c>
    </row>
    <row r="420" spans="1:12" s="89" customFormat="1" ht="18.75">
      <c r="A420" s="125"/>
      <c r="B420" s="126"/>
      <c r="C420" s="86" t="s">
        <v>562</v>
      </c>
      <c r="D420" s="107" t="s">
        <v>1319</v>
      </c>
      <c r="E420" s="466">
        <f t="shared" si="178"/>
        <v>0</v>
      </c>
      <c r="F420" s="474"/>
      <c r="G420" s="474"/>
      <c r="H420" s="474"/>
      <c r="I420" s="556"/>
      <c r="J420" s="474"/>
      <c r="K420" s="474"/>
      <c r="L420" s="475"/>
    </row>
    <row r="421" spans="1:12" s="89" customFormat="1" ht="18.75">
      <c r="A421" s="125"/>
      <c r="B421" s="126"/>
      <c r="C421" s="86" t="s">
        <v>547</v>
      </c>
      <c r="D421" s="107" t="s">
        <v>1320</v>
      </c>
      <c r="E421" s="466">
        <f t="shared" si="178"/>
        <v>0</v>
      </c>
      <c r="F421" s="474"/>
      <c r="G421" s="474"/>
      <c r="H421" s="474"/>
      <c r="I421" s="556"/>
      <c r="J421" s="474"/>
      <c r="K421" s="474"/>
      <c r="L421" s="475"/>
    </row>
    <row r="422" spans="1:12" s="89" customFormat="1" ht="18.75">
      <c r="A422" s="127"/>
      <c r="B422" s="128"/>
      <c r="C422" s="129" t="s">
        <v>565</v>
      </c>
      <c r="D422" s="130" t="s">
        <v>1321</v>
      </c>
      <c r="E422" s="466">
        <f t="shared" si="178"/>
        <v>0</v>
      </c>
      <c r="F422" s="523"/>
      <c r="G422" s="523"/>
      <c r="H422" s="523"/>
      <c r="I422" s="557"/>
      <c r="J422" s="523"/>
      <c r="K422" s="523"/>
      <c r="L422" s="524"/>
    </row>
    <row r="423" spans="1:12" s="89" customFormat="1" ht="18.75">
      <c r="A423" s="137"/>
      <c r="B423" s="768" t="s">
        <v>1322</v>
      </c>
      <c r="C423" s="769"/>
      <c r="D423" s="136" t="s">
        <v>1323</v>
      </c>
      <c r="E423" s="466">
        <f t="shared" si="178"/>
        <v>0</v>
      </c>
      <c r="F423" s="527">
        <f>SUM(F424:F426)</f>
        <v>0</v>
      </c>
      <c r="G423" s="527">
        <f aca="true" t="shared" si="186" ref="G423:L423">SUM(G424:G426)</f>
        <v>0</v>
      </c>
      <c r="H423" s="527">
        <f t="shared" si="186"/>
        <v>0</v>
      </c>
      <c r="I423" s="527">
        <f t="shared" si="186"/>
        <v>0</v>
      </c>
      <c r="J423" s="527">
        <f t="shared" si="186"/>
        <v>0</v>
      </c>
      <c r="K423" s="527">
        <f t="shared" si="186"/>
        <v>0</v>
      </c>
      <c r="L423" s="528">
        <f t="shared" si="186"/>
        <v>0</v>
      </c>
    </row>
    <row r="424" spans="1:12" s="89" customFormat="1" ht="18.75">
      <c r="A424" s="125"/>
      <c r="B424" s="126"/>
      <c r="C424" s="86" t="s">
        <v>562</v>
      </c>
      <c r="D424" s="107" t="s">
        <v>1324</v>
      </c>
      <c r="E424" s="466">
        <f t="shared" si="178"/>
        <v>0</v>
      </c>
      <c r="F424" s="474"/>
      <c r="G424" s="474"/>
      <c r="H424" s="474"/>
      <c r="I424" s="556"/>
      <c r="J424" s="474"/>
      <c r="K424" s="474"/>
      <c r="L424" s="475"/>
    </row>
    <row r="425" spans="1:12" s="89" customFormat="1" ht="18.75">
      <c r="A425" s="125"/>
      <c r="B425" s="126"/>
      <c r="C425" s="86" t="s">
        <v>547</v>
      </c>
      <c r="D425" s="107" t="s">
        <v>1325</v>
      </c>
      <c r="E425" s="466">
        <f t="shared" si="178"/>
        <v>0</v>
      </c>
      <c r="F425" s="474"/>
      <c r="G425" s="474"/>
      <c r="H425" s="474"/>
      <c r="I425" s="556"/>
      <c r="J425" s="474"/>
      <c r="K425" s="474"/>
      <c r="L425" s="475"/>
    </row>
    <row r="426" spans="1:12" s="89" customFormat="1" ht="18.75">
      <c r="A426" s="127"/>
      <c r="B426" s="128"/>
      <c r="C426" s="129" t="s">
        <v>565</v>
      </c>
      <c r="D426" s="130" t="s">
        <v>1326</v>
      </c>
      <c r="E426" s="466">
        <f t="shared" si="178"/>
        <v>0</v>
      </c>
      <c r="F426" s="523"/>
      <c r="G426" s="523"/>
      <c r="H426" s="523"/>
      <c r="I426" s="557"/>
      <c r="J426" s="523"/>
      <c r="K426" s="523"/>
      <c r="L426" s="524"/>
    </row>
    <row r="427" spans="1:12" s="89" customFormat="1" ht="39" customHeight="1">
      <c r="A427" s="172"/>
      <c r="B427" s="795" t="s">
        <v>1327</v>
      </c>
      <c r="C427" s="796"/>
      <c r="D427" s="173" t="s">
        <v>1328</v>
      </c>
      <c r="E427" s="466">
        <f t="shared" si="178"/>
        <v>0</v>
      </c>
      <c r="F427" s="558">
        <f>SUM(F428:F430)</f>
        <v>0</v>
      </c>
      <c r="G427" s="558">
        <f aca="true" t="shared" si="187" ref="G427:L427">SUM(G428:G430)</f>
        <v>0</v>
      </c>
      <c r="H427" s="558">
        <f t="shared" si="187"/>
        <v>0</v>
      </c>
      <c r="I427" s="558">
        <f t="shared" si="187"/>
        <v>0</v>
      </c>
      <c r="J427" s="558">
        <f t="shared" si="187"/>
        <v>0</v>
      </c>
      <c r="K427" s="558">
        <f t="shared" si="187"/>
        <v>0</v>
      </c>
      <c r="L427" s="559">
        <f t="shared" si="187"/>
        <v>0</v>
      </c>
    </row>
    <row r="428" spans="1:12" s="89" customFormat="1" ht="18.75">
      <c r="A428" s="140"/>
      <c r="B428" s="141"/>
      <c r="C428" s="142" t="s">
        <v>562</v>
      </c>
      <c r="D428" s="143" t="s">
        <v>1329</v>
      </c>
      <c r="E428" s="466">
        <f t="shared" si="178"/>
        <v>0</v>
      </c>
      <c r="F428" s="560"/>
      <c r="G428" s="560"/>
      <c r="H428" s="560"/>
      <c r="I428" s="560"/>
      <c r="J428" s="560"/>
      <c r="K428" s="560"/>
      <c r="L428" s="561"/>
    </row>
    <row r="429" spans="1:12" s="89" customFormat="1" ht="18.75">
      <c r="A429" s="144"/>
      <c r="B429" s="145"/>
      <c r="C429" s="146" t="s">
        <v>547</v>
      </c>
      <c r="D429" s="147" t="s">
        <v>1330</v>
      </c>
      <c r="E429" s="466">
        <f t="shared" si="178"/>
        <v>0</v>
      </c>
      <c r="F429" s="562"/>
      <c r="G429" s="562"/>
      <c r="H429" s="562"/>
      <c r="I429" s="562"/>
      <c r="J429" s="562"/>
      <c r="K429" s="562"/>
      <c r="L429" s="563"/>
    </row>
    <row r="430" spans="1:12" s="89" customFormat="1" ht="18.75">
      <c r="A430" s="148"/>
      <c r="B430" s="149"/>
      <c r="C430" s="150" t="s">
        <v>1331</v>
      </c>
      <c r="D430" s="151" t="s">
        <v>1332</v>
      </c>
      <c r="E430" s="466">
        <f t="shared" si="178"/>
        <v>0</v>
      </c>
      <c r="F430" s="564"/>
      <c r="G430" s="564"/>
      <c r="H430" s="564"/>
      <c r="I430" s="564"/>
      <c r="J430" s="564"/>
      <c r="K430" s="564"/>
      <c r="L430" s="565"/>
    </row>
    <row r="431" spans="1:12" s="89" customFormat="1" ht="25.5" customHeight="1">
      <c r="A431" s="152"/>
      <c r="B431" s="854" t="s">
        <v>1333</v>
      </c>
      <c r="C431" s="855"/>
      <c r="D431" s="153" t="s">
        <v>1334</v>
      </c>
      <c r="E431" s="466">
        <f t="shared" si="178"/>
        <v>0</v>
      </c>
      <c r="F431" s="487">
        <f>SUM(F432:F434)</f>
        <v>0</v>
      </c>
      <c r="G431" s="487">
        <f aca="true" t="shared" si="188" ref="G431:L431">SUM(G432:G434)</f>
        <v>0</v>
      </c>
      <c r="H431" s="487">
        <f t="shared" si="188"/>
        <v>0</v>
      </c>
      <c r="I431" s="487">
        <f t="shared" si="188"/>
        <v>0</v>
      </c>
      <c r="J431" s="487">
        <f t="shared" si="188"/>
        <v>0</v>
      </c>
      <c r="K431" s="487">
        <f t="shared" si="188"/>
        <v>0</v>
      </c>
      <c r="L431" s="488">
        <f t="shared" si="188"/>
        <v>0</v>
      </c>
    </row>
    <row r="432" spans="1:12" s="89" customFormat="1" ht="18.75">
      <c r="A432" s="152"/>
      <c r="B432" s="154"/>
      <c r="C432" s="155" t="s">
        <v>1335</v>
      </c>
      <c r="D432" s="153" t="s">
        <v>1336</v>
      </c>
      <c r="E432" s="466">
        <f t="shared" si="178"/>
        <v>0</v>
      </c>
      <c r="F432" s="491"/>
      <c r="G432" s="491"/>
      <c r="H432" s="491"/>
      <c r="I432" s="491"/>
      <c r="J432" s="491"/>
      <c r="K432" s="491"/>
      <c r="L432" s="492"/>
    </row>
    <row r="433" spans="1:12" s="89" customFormat="1" ht="18.75">
      <c r="A433" s="152"/>
      <c r="B433" s="154"/>
      <c r="C433" s="155" t="s">
        <v>1337</v>
      </c>
      <c r="D433" s="153" t="s">
        <v>1338</v>
      </c>
      <c r="E433" s="466">
        <f t="shared" si="178"/>
        <v>0</v>
      </c>
      <c r="F433" s="491"/>
      <c r="G433" s="491"/>
      <c r="H433" s="491"/>
      <c r="I433" s="491"/>
      <c r="J433" s="491"/>
      <c r="K433" s="491"/>
      <c r="L433" s="492"/>
    </row>
    <row r="434" spans="1:12" s="89" customFormat="1" ht="18.75">
      <c r="A434" s="152"/>
      <c r="B434" s="154"/>
      <c r="C434" s="155" t="s">
        <v>1339</v>
      </c>
      <c r="D434" s="153" t="s">
        <v>1340</v>
      </c>
      <c r="E434" s="466">
        <f t="shared" si="178"/>
        <v>0</v>
      </c>
      <c r="F434" s="491"/>
      <c r="G434" s="491"/>
      <c r="H434" s="491"/>
      <c r="I434" s="491"/>
      <c r="J434" s="491"/>
      <c r="K434" s="491"/>
      <c r="L434" s="492"/>
    </row>
    <row r="435" spans="1:12" s="89" customFormat="1" ht="36" customHeight="1">
      <c r="A435" s="172"/>
      <c r="B435" s="795" t="s">
        <v>1341</v>
      </c>
      <c r="C435" s="796"/>
      <c r="D435" s="173" t="s">
        <v>1342</v>
      </c>
      <c r="E435" s="466">
        <f t="shared" si="178"/>
        <v>0</v>
      </c>
      <c r="F435" s="558">
        <f>SUM(F436:F439)</f>
        <v>0</v>
      </c>
      <c r="G435" s="558">
        <f aca="true" t="shared" si="189" ref="G435:L435">SUM(G436:G439)</f>
        <v>0</v>
      </c>
      <c r="H435" s="558">
        <f t="shared" si="189"/>
        <v>0</v>
      </c>
      <c r="I435" s="558">
        <f t="shared" si="189"/>
        <v>0</v>
      </c>
      <c r="J435" s="558">
        <f t="shared" si="189"/>
        <v>0</v>
      </c>
      <c r="K435" s="558">
        <f t="shared" si="189"/>
        <v>0</v>
      </c>
      <c r="L435" s="559">
        <f t="shared" si="189"/>
        <v>0</v>
      </c>
    </row>
    <row r="436" spans="1:12" s="89" customFormat="1" ht="18.75">
      <c r="A436" s="140"/>
      <c r="B436" s="141"/>
      <c r="C436" s="142" t="s">
        <v>562</v>
      </c>
      <c r="D436" s="143" t="s">
        <v>1343</v>
      </c>
      <c r="E436" s="466">
        <f t="shared" si="178"/>
        <v>0</v>
      </c>
      <c r="F436" s="560"/>
      <c r="G436" s="560"/>
      <c r="H436" s="560"/>
      <c r="I436" s="560"/>
      <c r="J436" s="560"/>
      <c r="K436" s="560"/>
      <c r="L436" s="561"/>
    </row>
    <row r="437" spans="1:12" s="89" customFormat="1" ht="18.75">
      <c r="A437" s="140"/>
      <c r="B437" s="141"/>
      <c r="C437" s="142" t="s">
        <v>547</v>
      </c>
      <c r="D437" s="143" t="s">
        <v>1344</v>
      </c>
      <c r="E437" s="466">
        <f t="shared" si="178"/>
        <v>0</v>
      </c>
      <c r="F437" s="560"/>
      <c r="G437" s="560"/>
      <c r="H437" s="560"/>
      <c r="I437" s="560"/>
      <c r="J437" s="560"/>
      <c r="K437" s="560"/>
      <c r="L437" s="561"/>
    </row>
    <row r="438" spans="1:12" s="89" customFormat="1" ht="18.75">
      <c r="A438" s="144"/>
      <c r="B438" s="145"/>
      <c r="C438" s="146" t="s">
        <v>565</v>
      </c>
      <c r="D438" s="147" t="s">
        <v>1345</v>
      </c>
      <c r="E438" s="466">
        <f t="shared" si="178"/>
        <v>0</v>
      </c>
      <c r="F438" s="562"/>
      <c r="G438" s="562"/>
      <c r="H438" s="562"/>
      <c r="I438" s="562"/>
      <c r="J438" s="562"/>
      <c r="K438" s="562"/>
      <c r="L438" s="563"/>
    </row>
    <row r="439" spans="1:12" s="89" customFormat="1" ht="34.5" customHeight="1">
      <c r="A439" s="152"/>
      <c r="B439" s="154"/>
      <c r="C439" s="158" t="s">
        <v>685</v>
      </c>
      <c r="D439" s="153" t="s">
        <v>1346</v>
      </c>
      <c r="E439" s="466">
        <f t="shared" si="178"/>
        <v>0</v>
      </c>
      <c r="F439" s="491"/>
      <c r="G439" s="491"/>
      <c r="H439" s="491"/>
      <c r="I439" s="491"/>
      <c r="J439" s="491"/>
      <c r="K439" s="491"/>
      <c r="L439" s="492"/>
    </row>
    <row r="440" spans="1:12" s="89" customFormat="1" ht="40.5" customHeight="1">
      <c r="A440" s="152"/>
      <c r="B440" s="771" t="s">
        <v>1347</v>
      </c>
      <c r="C440" s="772"/>
      <c r="D440" s="153" t="s">
        <v>1348</v>
      </c>
      <c r="E440" s="466">
        <f t="shared" si="178"/>
        <v>0</v>
      </c>
      <c r="F440" s="487">
        <f>SUM(F441:F442)</f>
        <v>0</v>
      </c>
      <c r="G440" s="487">
        <f aca="true" t="shared" si="190" ref="G440:L440">SUM(G441:G442)</f>
        <v>0</v>
      </c>
      <c r="H440" s="487">
        <f t="shared" si="190"/>
        <v>0</v>
      </c>
      <c r="I440" s="487">
        <f t="shared" si="190"/>
        <v>0</v>
      </c>
      <c r="J440" s="487">
        <f t="shared" si="190"/>
        <v>0</v>
      </c>
      <c r="K440" s="487">
        <f t="shared" si="190"/>
        <v>0</v>
      </c>
      <c r="L440" s="488">
        <f t="shared" si="190"/>
        <v>0</v>
      </c>
    </row>
    <row r="441" spans="1:12" s="89" customFormat="1" ht="18.75">
      <c r="A441" s="125"/>
      <c r="B441" s="126"/>
      <c r="C441" s="86" t="s">
        <v>562</v>
      </c>
      <c r="D441" s="107" t="s">
        <v>1349</v>
      </c>
      <c r="E441" s="466">
        <f t="shared" si="178"/>
        <v>0</v>
      </c>
      <c r="F441" s="474"/>
      <c r="G441" s="474"/>
      <c r="H441" s="474"/>
      <c r="I441" s="556"/>
      <c r="J441" s="474"/>
      <c r="K441" s="474"/>
      <c r="L441" s="475"/>
    </row>
    <row r="442" spans="1:12" s="89" customFormat="1" ht="18.75">
      <c r="A442" s="125"/>
      <c r="B442" s="126"/>
      <c r="C442" s="86" t="s">
        <v>547</v>
      </c>
      <c r="D442" s="107" t="s">
        <v>1350</v>
      </c>
      <c r="E442" s="466">
        <f t="shared" si="178"/>
        <v>0</v>
      </c>
      <c r="F442" s="474"/>
      <c r="G442" s="474"/>
      <c r="H442" s="474"/>
      <c r="I442" s="556"/>
      <c r="J442" s="474"/>
      <c r="K442" s="474"/>
      <c r="L442" s="475"/>
    </row>
    <row r="443" spans="1:12" s="89" customFormat="1" ht="51" customHeight="1">
      <c r="A443" s="152"/>
      <c r="B443" s="773" t="s">
        <v>1351</v>
      </c>
      <c r="C443" s="774"/>
      <c r="D443" s="153" t="s">
        <v>1352</v>
      </c>
      <c r="E443" s="466">
        <f t="shared" si="178"/>
        <v>0</v>
      </c>
      <c r="F443" s="487">
        <f>SUM(F444:F445)</f>
        <v>0</v>
      </c>
      <c r="G443" s="487">
        <f aca="true" t="shared" si="191" ref="G443:L443">SUM(G444:G445)</f>
        <v>0</v>
      </c>
      <c r="H443" s="487">
        <f t="shared" si="191"/>
        <v>0</v>
      </c>
      <c r="I443" s="487">
        <f t="shared" si="191"/>
        <v>0</v>
      </c>
      <c r="J443" s="487">
        <f t="shared" si="191"/>
        <v>0</v>
      </c>
      <c r="K443" s="487">
        <f t="shared" si="191"/>
        <v>0</v>
      </c>
      <c r="L443" s="488">
        <f t="shared" si="191"/>
        <v>0</v>
      </c>
    </row>
    <row r="444" spans="1:12" s="89" customFormat="1" ht="18.75">
      <c r="A444" s="125"/>
      <c r="B444" s="126"/>
      <c r="C444" s="86" t="s">
        <v>562</v>
      </c>
      <c r="D444" s="107" t="s">
        <v>1353</v>
      </c>
      <c r="E444" s="466">
        <f t="shared" si="178"/>
        <v>0</v>
      </c>
      <c r="F444" s="474"/>
      <c r="G444" s="474"/>
      <c r="H444" s="474"/>
      <c r="I444" s="556"/>
      <c r="J444" s="474"/>
      <c r="K444" s="474"/>
      <c r="L444" s="475"/>
    </row>
    <row r="445" spans="1:12" s="89" customFormat="1" ht="19.5" thickBot="1">
      <c r="A445" s="174"/>
      <c r="B445" s="175"/>
      <c r="C445" s="176" t="s">
        <v>547</v>
      </c>
      <c r="D445" s="177" t="s">
        <v>1354</v>
      </c>
      <c r="E445" s="566">
        <f t="shared" si="178"/>
        <v>0</v>
      </c>
      <c r="F445" s="567"/>
      <c r="G445" s="567"/>
      <c r="H445" s="567"/>
      <c r="I445" s="568"/>
      <c r="J445" s="567"/>
      <c r="K445" s="567"/>
      <c r="L445" s="569"/>
    </row>
    <row r="446" spans="1:12" ht="18.75">
      <c r="A446" s="112"/>
      <c r="B446" s="178" t="s">
        <v>1387</v>
      </c>
      <c r="C446" s="112"/>
      <c r="D446" s="112"/>
      <c r="E446" s="112"/>
      <c r="F446" s="112"/>
      <c r="G446" s="112"/>
      <c r="H446" s="112"/>
      <c r="I446" s="112"/>
      <c r="J446" s="112"/>
      <c r="K446" s="112"/>
      <c r="L446" s="112"/>
    </row>
    <row r="447" spans="1:12" ht="18.75">
      <c r="A447" s="179"/>
      <c r="B447" s="112"/>
      <c r="C447" s="178" t="s">
        <v>736</v>
      </c>
      <c r="D447" s="180"/>
      <c r="E447" s="181"/>
      <c r="F447" s="181"/>
      <c r="G447" s="181"/>
      <c r="H447" s="182"/>
      <c r="I447" s="112"/>
      <c r="J447" s="112"/>
      <c r="K447" s="112"/>
      <c r="L447" s="112"/>
    </row>
    <row r="448" spans="1:12" ht="18.75">
      <c r="A448" s="179"/>
      <c r="B448" s="112"/>
      <c r="C448" s="183" t="s">
        <v>737</v>
      </c>
      <c r="D448" s="180"/>
      <c r="E448" s="181"/>
      <c r="F448" s="181"/>
      <c r="G448" s="181"/>
      <c r="H448" s="182"/>
      <c r="I448" s="112"/>
      <c r="J448" s="112"/>
      <c r="K448" s="112"/>
      <c r="L448" s="112"/>
    </row>
    <row r="449" spans="1:12" ht="18.75">
      <c r="A449" s="179"/>
      <c r="B449" s="112"/>
      <c r="C449" s="183" t="s">
        <v>738</v>
      </c>
      <c r="D449" s="184"/>
      <c r="E449" s="89"/>
      <c r="F449" s="89"/>
      <c r="G449" s="89"/>
      <c r="H449" s="89"/>
      <c r="I449" s="89"/>
      <c r="J449" s="89"/>
      <c r="K449" s="112"/>
      <c r="L449" s="112"/>
    </row>
    <row r="450" spans="1:12" ht="18.75">
      <c r="A450" s="179"/>
      <c r="B450" s="112"/>
      <c r="C450" s="89" t="s">
        <v>739</v>
      </c>
      <c r="D450" s="185"/>
      <c r="E450" s="89"/>
      <c r="F450" s="89"/>
      <c r="G450" s="89"/>
      <c r="H450" s="89"/>
      <c r="I450" s="89"/>
      <c r="J450" s="89"/>
      <c r="K450" s="112"/>
      <c r="L450" s="112"/>
    </row>
    <row r="451" spans="1:10" ht="18.75">
      <c r="A451" s="186"/>
      <c r="B451" s="186"/>
      <c r="C451" s="89" t="s">
        <v>740</v>
      </c>
      <c r="D451" s="185"/>
      <c r="E451" s="89"/>
      <c r="F451" s="89"/>
      <c r="G451" s="89"/>
      <c r="H451" s="89"/>
      <c r="I451" s="89"/>
      <c r="J451" s="89"/>
    </row>
    <row r="452" spans="1:10" ht="18.75">
      <c r="A452" s="186"/>
      <c r="B452" s="186"/>
      <c r="C452" s="178"/>
      <c r="D452" s="180"/>
      <c r="E452" s="181"/>
      <c r="F452" s="181"/>
      <c r="G452" s="181"/>
      <c r="H452" s="182"/>
      <c r="I452" s="112"/>
      <c r="J452" s="112"/>
    </row>
    <row r="453" spans="3:10" ht="18.75">
      <c r="C453" s="178"/>
      <c r="D453" s="180"/>
      <c r="E453" s="181"/>
      <c r="F453" s="181"/>
      <c r="G453" s="181"/>
      <c r="H453" s="182"/>
      <c r="I453" s="112"/>
      <c r="J453" s="112"/>
    </row>
    <row r="454" spans="3:8" ht="18.75">
      <c r="C454" s="183"/>
      <c r="D454" s="183"/>
      <c r="E454" s="186"/>
      <c r="F454" s="187" t="s">
        <v>118</v>
      </c>
      <c r="G454" s="186"/>
      <c r="H454" s="186"/>
    </row>
    <row r="455" spans="3:8" ht="18.75">
      <c r="C455" s="188"/>
      <c r="D455" s="189"/>
      <c r="E455" s="186"/>
      <c r="F455" s="190" t="s">
        <v>119</v>
      </c>
      <c r="G455" s="186"/>
      <c r="H455" s="191"/>
    </row>
  </sheetData>
  <sheetProtection/>
  <mergeCells count="161">
    <mergeCell ref="J1:L1"/>
    <mergeCell ref="K8:L8"/>
    <mergeCell ref="B431:C431"/>
    <mergeCell ref="B435:C435"/>
    <mergeCell ref="B440:C440"/>
    <mergeCell ref="B443:C443"/>
    <mergeCell ref="D9:D11"/>
    <mergeCell ref="J10:J11"/>
    <mergeCell ref="A9:C11"/>
    <mergeCell ref="B407:C407"/>
    <mergeCell ref="B411:C411"/>
    <mergeCell ref="B415:C415"/>
    <mergeCell ref="B419:C419"/>
    <mergeCell ref="B423:C423"/>
    <mergeCell ref="B427:C427"/>
    <mergeCell ref="A395:C395"/>
    <mergeCell ref="B396:C396"/>
    <mergeCell ref="B397:C397"/>
    <mergeCell ref="A398:C398"/>
    <mergeCell ref="B399:C399"/>
    <mergeCell ref="B403:C403"/>
    <mergeCell ref="B366:C366"/>
    <mergeCell ref="B371:C371"/>
    <mergeCell ref="B376:C376"/>
    <mergeCell ref="B381:C381"/>
    <mergeCell ref="B385:C385"/>
    <mergeCell ref="B390:C390"/>
    <mergeCell ref="B340:C340"/>
    <mergeCell ref="B343:C343"/>
    <mergeCell ref="B348:C348"/>
    <mergeCell ref="B351:C351"/>
    <mergeCell ref="B356:C356"/>
    <mergeCell ref="B361:C361"/>
    <mergeCell ref="B330:C330"/>
    <mergeCell ref="B331:C331"/>
    <mergeCell ref="B332:C332"/>
    <mergeCell ref="A333:C333"/>
    <mergeCell ref="B334:C334"/>
    <mergeCell ref="B337:C337"/>
    <mergeCell ref="A318:C318"/>
    <mergeCell ref="B319:C319"/>
    <mergeCell ref="B320:C320"/>
    <mergeCell ref="B324:C324"/>
    <mergeCell ref="B328:C328"/>
    <mergeCell ref="B329:C329"/>
    <mergeCell ref="A306:C306"/>
    <mergeCell ref="B307:C307"/>
    <mergeCell ref="B308:C308"/>
    <mergeCell ref="B309:C309"/>
    <mergeCell ref="B310:C310"/>
    <mergeCell ref="B314:C314"/>
    <mergeCell ref="B288:C288"/>
    <mergeCell ref="A289:C289"/>
    <mergeCell ref="A300:C300"/>
    <mergeCell ref="B301:C301"/>
    <mergeCell ref="B303:C303"/>
    <mergeCell ref="A305:C305"/>
    <mergeCell ref="B281:C281"/>
    <mergeCell ref="B282:C282"/>
    <mergeCell ref="A283:C283"/>
    <mergeCell ref="B285:C285"/>
    <mergeCell ref="B286:C286"/>
    <mergeCell ref="B287:C287"/>
    <mergeCell ref="A270:C270"/>
    <mergeCell ref="B271:C271"/>
    <mergeCell ref="B274:C274"/>
    <mergeCell ref="B275:C275"/>
    <mergeCell ref="A277:C277"/>
    <mergeCell ref="B280:C280"/>
    <mergeCell ref="B252:C252"/>
    <mergeCell ref="B253:C253"/>
    <mergeCell ref="B254:C254"/>
    <mergeCell ref="B255:C255"/>
    <mergeCell ref="A265:C265"/>
    <mergeCell ref="B267:C267"/>
    <mergeCell ref="A242:C242"/>
    <mergeCell ref="A243:C243"/>
    <mergeCell ref="B246:C246"/>
    <mergeCell ref="B249:C249"/>
    <mergeCell ref="B250:C250"/>
    <mergeCell ref="B251:C251"/>
    <mergeCell ref="B204:C204"/>
    <mergeCell ref="B208:C208"/>
    <mergeCell ref="B212:C212"/>
    <mergeCell ref="B217:C217"/>
    <mergeCell ref="B220:C220"/>
    <mergeCell ref="A223:C223"/>
    <mergeCell ref="B180:C180"/>
    <mergeCell ref="B184:C184"/>
    <mergeCell ref="B188:C188"/>
    <mergeCell ref="B192:C192"/>
    <mergeCell ref="B196:C196"/>
    <mergeCell ref="B200:C200"/>
    <mergeCell ref="B167:C167"/>
    <mergeCell ref="A172:C172"/>
    <mergeCell ref="B173:C173"/>
    <mergeCell ref="B174:C174"/>
    <mergeCell ref="A175:C175"/>
    <mergeCell ref="B176:C176"/>
    <mergeCell ref="B138:C138"/>
    <mergeCell ref="B143:C143"/>
    <mergeCell ref="B148:C148"/>
    <mergeCell ref="B153:C153"/>
    <mergeCell ref="B158:C158"/>
    <mergeCell ref="B162:C162"/>
    <mergeCell ref="B114:C114"/>
    <mergeCell ref="B117:C117"/>
    <mergeCell ref="B120:C120"/>
    <mergeCell ref="B125:C125"/>
    <mergeCell ref="B128:C128"/>
    <mergeCell ref="B133:C133"/>
    <mergeCell ref="B106:C106"/>
    <mergeCell ref="B107:C107"/>
    <mergeCell ref="B108:C108"/>
    <mergeCell ref="B109:C109"/>
    <mergeCell ref="A110:C110"/>
    <mergeCell ref="B111:C111"/>
    <mergeCell ref="B94:C94"/>
    <mergeCell ref="B95:C95"/>
    <mergeCell ref="B99:C99"/>
    <mergeCell ref="B103:C103"/>
    <mergeCell ref="B104:C104"/>
    <mergeCell ref="B105:C105"/>
    <mergeCell ref="B81:C81"/>
    <mergeCell ref="B82:C82"/>
    <mergeCell ref="B86:C86"/>
    <mergeCell ref="A90:C90"/>
    <mergeCell ref="B92:C92"/>
    <mergeCell ref="B93:C93"/>
    <mergeCell ref="A74:C74"/>
    <mergeCell ref="B76:C76"/>
    <mergeCell ref="B77:C77"/>
    <mergeCell ref="B78:C78"/>
    <mergeCell ref="B79:C79"/>
    <mergeCell ref="B80:C80"/>
    <mergeCell ref="A64:C64"/>
    <mergeCell ref="B65:C65"/>
    <mergeCell ref="B68:C68"/>
    <mergeCell ref="B70:C70"/>
    <mergeCell ref="B71:C71"/>
    <mergeCell ref="A73:C73"/>
    <mergeCell ref="B41:C41"/>
    <mergeCell ref="B42:C42"/>
    <mergeCell ref="B43:C43"/>
    <mergeCell ref="B44:C44"/>
    <mergeCell ref="A54:C54"/>
    <mergeCell ref="B56:C56"/>
    <mergeCell ref="A31:C31"/>
    <mergeCell ref="A32:C32"/>
    <mergeCell ref="B35:C35"/>
    <mergeCell ref="B38:C38"/>
    <mergeCell ref="B39:C39"/>
    <mergeCell ref="B40:C40"/>
    <mergeCell ref="A5:H5"/>
    <mergeCell ref="A6:H6"/>
    <mergeCell ref="E9:I9"/>
    <mergeCell ref="J9:L9"/>
    <mergeCell ref="F10:I10"/>
    <mergeCell ref="A12:C12"/>
    <mergeCell ref="K10:K11"/>
    <mergeCell ref="L10:L11"/>
  </mergeCells>
  <printOptions horizontalCentered="1"/>
  <pageMargins left="0.31496062992125984" right="0.31496062992125984" top="0.5905511811023623" bottom="0.3937007874015748" header="0.31496062992125984" footer="0.2362204724409449"/>
  <pageSetup horizontalDpi="600" verticalDpi="600" orientation="landscape" paperSize="9" scale="65" r:id="rId2"/>
  <headerFooter alignWithMargins="0">
    <oddFooter>&amp;R&amp;P</oddFooter>
  </headerFooter>
  <rowBreaks count="1" manualBreakCount="1">
    <brk id="405" max="12"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M326"/>
  <sheetViews>
    <sheetView zoomScale="75" zoomScaleNormal="75" zoomScaleSheetLayoutView="75" zoomScalePageLayoutView="0" workbookViewId="0" topLeftCell="A109">
      <selection activeCell="K120" sqref="K120:M120"/>
    </sheetView>
  </sheetViews>
  <sheetFormatPr defaultColWidth="8.8515625" defaultRowHeight="12.75"/>
  <cols>
    <col min="1" max="1" width="7.28125" style="53" customWidth="1"/>
    <col min="2" max="2" width="6.57421875" style="53" customWidth="1"/>
    <col min="3" max="3" width="72.421875" style="53" customWidth="1"/>
    <col min="4" max="4" width="16.28125" style="53" customWidth="1"/>
    <col min="5" max="5" width="12.28125" style="53" customWidth="1"/>
    <col min="6" max="6" width="17.57421875" style="53" customWidth="1"/>
    <col min="7" max="7" width="10.140625" style="53" customWidth="1"/>
    <col min="8" max="8" width="10.7109375" style="53" customWidth="1"/>
    <col min="9" max="9" width="11.140625" style="53" customWidth="1"/>
    <col min="10" max="10" width="9.7109375" style="53" customWidth="1"/>
    <col min="11" max="13" width="11.00390625" style="53" bestFit="1" customWidth="1"/>
    <col min="14" max="16384" width="8.8515625" style="53" customWidth="1"/>
  </cols>
  <sheetData>
    <row r="1" spans="1:13" ht="18.75">
      <c r="A1" s="54"/>
      <c r="B1" s="54"/>
      <c r="C1" s="54"/>
      <c r="D1" s="55"/>
      <c r="K1" s="704" t="s">
        <v>1730</v>
      </c>
      <c r="L1" s="704"/>
      <c r="M1" s="704"/>
    </row>
    <row r="2" spans="1:4" ht="18.75">
      <c r="A2" s="183" t="s">
        <v>1724</v>
      </c>
      <c r="C2" s="56"/>
      <c r="D2" s="55"/>
    </row>
    <row r="3" spans="1:4" ht="18.75">
      <c r="A3" s="54" t="s">
        <v>1047</v>
      </c>
      <c r="C3" s="57"/>
      <c r="D3" s="55"/>
    </row>
    <row r="4" spans="1:4" ht="18.75">
      <c r="A4" s="54"/>
      <c r="C4" s="57"/>
      <c r="D4" s="55"/>
    </row>
    <row r="5" spans="1:9" ht="18.75">
      <c r="A5" s="836" t="s">
        <v>1048</v>
      </c>
      <c r="B5" s="836"/>
      <c r="C5" s="836"/>
      <c r="D5" s="836"/>
      <c r="E5" s="836"/>
      <c r="F5" s="836"/>
      <c r="G5" s="836"/>
      <c r="H5" s="836"/>
      <c r="I5" s="836"/>
    </row>
    <row r="6" spans="1:9" ht="18.75">
      <c r="A6" s="836" t="s">
        <v>1388</v>
      </c>
      <c r="B6" s="836"/>
      <c r="C6" s="836"/>
      <c r="D6" s="836"/>
      <c r="E6" s="836"/>
      <c r="F6" s="836"/>
      <c r="G6" s="836"/>
      <c r="H6" s="836"/>
      <c r="I6" s="836"/>
    </row>
    <row r="7" spans="1:9" ht="18.75">
      <c r="A7" s="51"/>
      <c r="B7" s="51"/>
      <c r="C7" s="51"/>
      <c r="D7" s="51"/>
      <c r="E7" s="51"/>
      <c r="F7" s="51"/>
      <c r="G7" s="51"/>
      <c r="H7" s="51"/>
      <c r="I7" s="51"/>
    </row>
    <row r="8" spans="1:13" ht="19.5" thickBot="1">
      <c r="A8" s="58"/>
      <c r="B8" s="58"/>
      <c r="C8" s="58"/>
      <c r="D8" s="55"/>
      <c r="E8" s="56"/>
      <c r="F8" s="56"/>
      <c r="G8" s="59"/>
      <c r="H8" s="60"/>
      <c r="I8" s="61"/>
      <c r="L8" s="866" t="s">
        <v>124</v>
      </c>
      <c r="M8" s="866"/>
    </row>
    <row r="9" spans="1:13" ht="22.5" customHeight="1">
      <c r="A9" s="802" t="s">
        <v>125</v>
      </c>
      <c r="B9" s="803"/>
      <c r="C9" s="804"/>
      <c r="D9" s="799" t="s">
        <v>126</v>
      </c>
      <c r="E9" s="814" t="s">
        <v>127</v>
      </c>
      <c r="F9" s="814"/>
      <c r="G9" s="706"/>
      <c r="H9" s="706"/>
      <c r="I9" s="706"/>
      <c r="J9" s="706"/>
      <c r="K9" s="707" t="s">
        <v>128</v>
      </c>
      <c r="L9" s="707"/>
      <c r="M9" s="708"/>
    </row>
    <row r="10" spans="1:13" ht="42" customHeight="1">
      <c r="A10" s="805"/>
      <c r="B10" s="806"/>
      <c r="C10" s="807"/>
      <c r="D10" s="834"/>
      <c r="E10" s="815" t="s">
        <v>129</v>
      </c>
      <c r="F10" s="815"/>
      <c r="G10" s="709" t="s">
        <v>130</v>
      </c>
      <c r="H10" s="709"/>
      <c r="I10" s="709"/>
      <c r="J10" s="816"/>
      <c r="K10" s="712">
        <v>2023</v>
      </c>
      <c r="L10" s="712">
        <v>2024</v>
      </c>
      <c r="M10" s="714">
        <v>2025</v>
      </c>
    </row>
    <row r="11" spans="1:13" ht="104.25" customHeight="1" thickBot="1">
      <c r="A11" s="808"/>
      <c r="B11" s="809"/>
      <c r="C11" s="810"/>
      <c r="D11" s="835"/>
      <c r="E11" s="63" t="s">
        <v>131</v>
      </c>
      <c r="F11" s="64" t="s">
        <v>743</v>
      </c>
      <c r="G11" s="64" t="s">
        <v>132</v>
      </c>
      <c r="H11" s="64" t="s">
        <v>133</v>
      </c>
      <c r="I11" s="64" t="s">
        <v>134</v>
      </c>
      <c r="J11" s="197" t="s">
        <v>135</v>
      </c>
      <c r="K11" s="713"/>
      <c r="L11" s="713"/>
      <c r="M11" s="715"/>
    </row>
    <row r="12" spans="1:13" ht="60" customHeight="1">
      <c r="A12" s="867" t="s">
        <v>1389</v>
      </c>
      <c r="B12" s="868"/>
      <c r="C12" s="868"/>
      <c r="D12" s="198" t="s">
        <v>1390</v>
      </c>
      <c r="E12" s="505">
        <f>G12+H12+I12+J12</f>
        <v>142272</v>
      </c>
      <c r="F12" s="505">
        <f>F13+F19+F26+F76+F83+F91</f>
        <v>0</v>
      </c>
      <c r="G12" s="505">
        <f aca="true" t="shared" si="0" ref="G12:M12">G13+G19+G26+G76+G83+G91</f>
        <v>40197</v>
      </c>
      <c r="H12" s="505">
        <f t="shared" si="0"/>
        <v>43574</v>
      </c>
      <c r="I12" s="505">
        <f t="shared" si="0"/>
        <v>31686</v>
      </c>
      <c r="J12" s="505">
        <f t="shared" si="0"/>
        <v>26815</v>
      </c>
      <c r="K12" s="505">
        <f t="shared" si="0"/>
        <v>149812.416</v>
      </c>
      <c r="L12" s="505">
        <f t="shared" si="0"/>
        <v>149397.15</v>
      </c>
      <c r="M12" s="506">
        <f t="shared" si="0"/>
        <v>148705.04</v>
      </c>
    </row>
    <row r="13" spans="1:13" ht="18" customHeight="1">
      <c r="A13" s="869" t="s">
        <v>1391</v>
      </c>
      <c r="B13" s="870"/>
      <c r="C13" s="870"/>
      <c r="D13" s="199" t="s">
        <v>1392</v>
      </c>
      <c r="E13" s="497">
        <f>G13+H13+I13+J13</f>
        <v>11490</v>
      </c>
      <c r="F13" s="497">
        <f>F14+F18</f>
        <v>0</v>
      </c>
      <c r="G13" s="497">
        <f aca="true" t="shared" si="1" ref="G13:M13">G14+G18</f>
        <v>2581</v>
      </c>
      <c r="H13" s="497">
        <f t="shared" si="1"/>
        <v>3225</v>
      </c>
      <c r="I13" s="497">
        <f t="shared" si="1"/>
        <v>2908</v>
      </c>
      <c r="J13" s="497">
        <f t="shared" si="1"/>
        <v>2776</v>
      </c>
      <c r="K13" s="497">
        <f t="shared" si="1"/>
        <v>12098.97</v>
      </c>
      <c r="L13" s="497">
        <f t="shared" si="1"/>
        <v>12064.5</v>
      </c>
      <c r="M13" s="498">
        <f t="shared" si="1"/>
        <v>12007.05</v>
      </c>
    </row>
    <row r="14" spans="1:13" ht="18" customHeight="1">
      <c r="A14" s="76" t="s">
        <v>1393</v>
      </c>
      <c r="B14" s="200"/>
      <c r="C14" s="71"/>
      <c r="D14" s="201" t="s">
        <v>1394</v>
      </c>
      <c r="E14" s="497">
        <f aca="true" t="shared" si="2" ref="E14:E76">G14+H14+I14+J14</f>
        <v>11490</v>
      </c>
      <c r="F14" s="99">
        <f>F16+F17</f>
        <v>0</v>
      </c>
      <c r="G14" s="99">
        <f aca="true" t="shared" si="3" ref="G14:M14">G16+G17</f>
        <v>2581</v>
      </c>
      <c r="H14" s="99">
        <f t="shared" si="3"/>
        <v>3225</v>
      </c>
      <c r="I14" s="99">
        <f t="shared" si="3"/>
        <v>2908</v>
      </c>
      <c r="J14" s="99">
        <f t="shared" si="3"/>
        <v>2776</v>
      </c>
      <c r="K14" s="99">
        <f t="shared" si="3"/>
        <v>12098.97</v>
      </c>
      <c r="L14" s="99">
        <f t="shared" si="3"/>
        <v>12064.5</v>
      </c>
      <c r="M14" s="441">
        <f t="shared" si="3"/>
        <v>12007.05</v>
      </c>
    </row>
    <row r="15" spans="1:13" ht="18" customHeight="1">
      <c r="A15" s="202" t="s">
        <v>750</v>
      </c>
      <c r="B15" s="203"/>
      <c r="C15" s="203"/>
      <c r="D15" s="195"/>
      <c r="E15" s="497">
        <f t="shared" si="2"/>
        <v>0</v>
      </c>
      <c r="F15" s="99"/>
      <c r="G15" s="99"/>
      <c r="H15" s="99"/>
      <c r="I15" s="99"/>
      <c r="J15" s="99"/>
      <c r="K15" s="99"/>
      <c r="L15" s="99"/>
      <c r="M15" s="441"/>
    </row>
    <row r="16" spans="1:13" ht="18" customHeight="1">
      <c r="A16" s="70"/>
      <c r="B16" s="78" t="s">
        <v>763</v>
      </c>
      <c r="C16" s="71"/>
      <c r="D16" s="87" t="s">
        <v>1395</v>
      </c>
      <c r="E16" s="497">
        <f t="shared" si="2"/>
        <v>11490</v>
      </c>
      <c r="F16" s="99">
        <f>F120+F222</f>
        <v>0</v>
      </c>
      <c r="G16" s="99">
        <f aca="true" t="shared" si="4" ref="G16:M17">G120+G222</f>
        <v>2581</v>
      </c>
      <c r="H16" s="99">
        <f t="shared" si="4"/>
        <v>3225</v>
      </c>
      <c r="I16" s="99">
        <f t="shared" si="4"/>
        <v>2908</v>
      </c>
      <c r="J16" s="99">
        <f t="shared" si="4"/>
        <v>2776</v>
      </c>
      <c r="K16" s="99">
        <f t="shared" si="4"/>
        <v>12098.97</v>
      </c>
      <c r="L16" s="99">
        <f t="shared" si="4"/>
        <v>12064.5</v>
      </c>
      <c r="M16" s="441">
        <f t="shared" si="4"/>
        <v>12007.05</v>
      </c>
    </row>
    <row r="17" spans="1:13" ht="18" customHeight="1">
      <c r="A17" s="70"/>
      <c r="B17" s="78" t="s">
        <v>1396</v>
      </c>
      <c r="C17" s="71"/>
      <c r="D17" s="87" t="s">
        <v>1397</v>
      </c>
      <c r="E17" s="497">
        <f t="shared" si="2"/>
        <v>0</v>
      </c>
      <c r="F17" s="99">
        <f>F121+F223</f>
        <v>0</v>
      </c>
      <c r="G17" s="99">
        <f t="shared" si="4"/>
        <v>0</v>
      </c>
      <c r="H17" s="99">
        <f t="shared" si="4"/>
        <v>0</v>
      </c>
      <c r="I17" s="99">
        <f t="shared" si="4"/>
        <v>0</v>
      </c>
      <c r="J17" s="99">
        <f t="shared" si="4"/>
        <v>0</v>
      </c>
      <c r="K17" s="99">
        <f t="shared" si="4"/>
        <v>0</v>
      </c>
      <c r="L17" s="99">
        <f t="shared" si="4"/>
        <v>0</v>
      </c>
      <c r="M17" s="441">
        <f t="shared" si="4"/>
        <v>0</v>
      </c>
    </row>
    <row r="18" spans="1:13" ht="18" customHeight="1">
      <c r="A18" s="204" t="s">
        <v>1398</v>
      </c>
      <c r="B18" s="205"/>
      <c r="C18" s="205"/>
      <c r="D18" s="93" t="s">
        <v>1399</v>
      </c>
      <c r="E18" s="497">
        <f t="shared" si="2"/>
        <v>0</v>
      </c>
      <c r="F18" s="99">
        <f>F122</f>
        <v>0</v>
      </c>
      <c r="G18" s="99">
        <f aca="true" t="shared" si="5" ref="G18:M18">G122</f>
        <v>0</v>
      </c>
      <c r="H18" s="99">
        <f t="shared" si="5"/>
        <v>0</v>
      </c>
      <c r="I18" s="99">
        <f t="shared" si="5"/>
        <v>0</v>
      </c>
      <c r="J18" s="99">
        <f t="shared" si="5"/>
        <v>0</v>
      </c>
      <c r="K18" s="99">
        <f t="shared" si="5"/>
        <v>0</v>
      </c>
      <c r="L18" s="99">
        <f t="shared" si="5"/>
        <v>0</v>
      </c>
      <c r="M18" s="441">
        <f t="shared" si="5"/>
        <v>0</v>
      </c>
    </row>
    <row r="19" spans="1:13" ht="42" customHeight="1">
      <c r="A19" s="741" t="s">
        <v>1400</v>
      </c>
      <c r="B19" s="742"/>
      <c r="C19" s="742"/>
      <c r="D19" s="93" t="s">
        <v>1401</v>
      </c>
      <c r="E19" s="497">
        <f t="shared" si="2"/>
        <v>53794</v>
      </c>
      <c r="F19" s="99">
        <f>F20</f>
        <v>0</v>
      </c>
      <c r="G19" s="99">
        <f aca="true" t="shared" si="6" ref="G19:M19">G20</f>
        <v>14822</v>
      </c>
      <c r="H19" s="99">
        <f t="shared" si="6"/>
        <v>18030</v>
      </c>
      <c r="I19" s="99">
        <f t="shared" si="6"/>
        <v>10980</v>
      </c>
      <c r="J19" s="99">
        <f t="shared" si="6"/>
        <v>9962</v>
      </c>
      <c r="K19" s="99">
        <f t="shared" si="6"/>
        <v>56645.082</v>
      </c>
      <c r="L19" s="99">
        <f t="shared" si="6"/>
        <v>56483.7</v>
      </c>
      <c r="M19" s="441">
        <f t="shared" si="6"/>
        <v>56214.729999999996</v>
      </c>
    </row>
    <row r="20" spans="1:13" ht="18.75">
      <c r="A20" s="871" t="s">
        <v>1402</v>
      </c>
      <c r="B20" s="872"/>
      <c r="C20" s="872"/>
      <c r="D20" s="201" t="s">
        <v>1403</v>
      </c>
      <c r="E20" s="497">
        <f t="shared" si="2"/>
        <v>53794</v>
      </c>
      <c r="F20" s="99">
        <f>F22+F24+F25</f>
        <v>0</v>
      </c>
      <c r="G20" s="99">
        <f aca="true" t="shared" si="7" ref="G20:M20">G22+G24+G25</f>
        <v>14822</v>
      </c>
      <c r="H20" s="99">
        <f t="shared" si="7"/>
        <v>18030</v>
      </c>
      <c r="I20" s="99">
        <f t="shared" si="7"/>
        <v>10980</v>
      </c>
      <c r="J20" s="99">
        <f t="shared" si="7"/>
        <v>9962</v>
      </c>
      <c r="K20" s="99">
        <f t="shared" si="7"/>
        <v>56645.082</v>
      </c>
      <c r="L20" s="99">
        <f t="shared" si="7"/>
        <v>56483.7</v>
      </c>
      <c r="M20" s="441">
        <f t="shared" si="7"/>
        <v>56214.729999999996</v>
      </c>
    </row>
    <row r="21" spans="1:13" ht="18.75">
      <c r="A21" s="202" t="s">
        <v>750</v>
      </c>
      <c r="B21" s="203"/>
      <c r="C21" s="203"/>
      <c r="D21" s="195"/>
      <c r="E21" s="497"/>
      <c r="F21" s="99"/>
      <c r="G21" s="99"/>
      <c r="H21" s="99"/>
      <c r="I21" s="99"/>
      <c r="J21" s="99"/>
      <c r="K21" s="99"/>
      <c r="L21" s="99"/>
      <c r="M21" s="441"/>
    </row>
    <row r="22" spans="1:13" ht="18" customHeight="1">
      <c r="A22" s="206"/>
      <c r="B22" s="207" t="s">
        <v>1404</v>
      </c>
      <c r="C22" s="71"/>
      <c r="D22" s="195" t="s">
        <v>1405</v>
      </c>
      <c r="E22" s="497">
        <f t="shared" si="2"/>
        <v>53794</v>
      </c>
      <c r="F22" s="99">
        <f>F23</f>
        <v>0</v>
      </c>
      <c r="G22" s="99">
        <f aca="true" t="shared" si="8" ref="G22:M22">G23</f>
        <v>14822</v>
      </c>
      <c r="H22" s="99">
        <f t="shared" si="8"/>
        <v>18030</v>
      </c>
      <c r="I22" s="99">
        <f t="shared" si="8"/>
        <v>10980</v>
      </c>
      <c r="J22" s="99">
        <f t="shared" si="8"/>
        <v>9962</v>
      </c>
      <c r="K22" s="99">
        <f t="shared" si="8"/>
        <v>56645.082</v>
      </c>
      <c r="L22" s="99">
        <f t="shared" si="8"/>
        <v>56483.7</v>
      </c>
      <c r="M22" s="441">
        <f t="shared" si="8"/>
        <v>56214.729999999996</v>
      </c>
    </row>
    <row r="23" spans="1:13" ht="18" customHeight="1">
      <c r="A23" s="206"/>
      <c r="B23" s="207"/>
      <c r="C23" s="194" t="s">
        <v>787</v>
      </c>
      <c r="D23" s="195" t="s">
        <v>1406</v>
      </c>
      <c r="E23" s="497">
        <f t="shared" si="2"/>
        <v>53794</v>
      </c>
      <c r="F23" s="99">
        <f>F127+F228</f>
        <v>0</v>
      </c>
      <c r="G23" s="99">
        <f aca="true" t="shared" si="9" ref="G23:M23">G127+G228</f>
        <v>14822</v>
      </c>
      <c r="H23" s="99">
        <f t="shared" si="9"/>
        <v>18030</v>
      </c>
      <c r="I23" s="99">
        <f t="shared" si="9"/>
        <v>10980</v>
      </c>
      <c r="J23" s="99">
        <f t="shared" si="9"/>
        <v>9962</v>
      </c>
      <c r="K23" s="99">
        <f t="shared" si="9"/>
        <v>56645.082</v>
      </c>
      <c r="L23" s="99">
        <f t="shared" si="9"/>
        <v>56483.7</v>
      </c>
      <c r="M23" s="441">
        <f t="shared" si="9"/>
        <v>56214.729999999996</v>
      </c>
    </row>
    <row r="24" spans="1:13" ht="18.75">
      <c r="A24" s="206"/>
      <c r="B24" s="873" t="s">
        <v>1407</v>
      </c>
      <c r="C24" s="873"/>
      <c r="D24" s="195" t="s">
        <v>1408</v>
      </c>
      <c r="E24" s="497">
        <f t="shared" si="2"/>
        <v>0</v>
      </c>
      <c r="F24" s="99">
        <f aca="true" t="shared" si="10" ref="F24:M24">F128+F229</f>
        <v>0</v>
      </c>
      <c r="G24" s="99">
        <f t="shared" si="10"/>
        <v>0</v>
      </c>
      <c r="H24" s="99">
        <f t="shared" si="10"/>
        <v>0</v>
      </c>
      <c r="I24" s="99">
        <f t="shared" si="10"/>
        <v>0</v>
      </c>
      <c r="J24" s="99">
        <f t="shared" si="10"/>
        <v>0</v>
      </c>
      <c r="K24" s="99">
        <f t="shared" si="10"/>
        <v>0</v>
      </c>
      <c r="L24" s="99">
        <f t="shared" si="10"/>
        <v>0</v>
      </c>
      <c r="M24" s="441">
        <f t="shared" si="10"/>
        <v>0</v>
      </c>
    </row>
    <row r="25" spans="1:13" ht="18.75">
      <c r="A25" s="206"/>
      <c r="B25" s="207" t="s">
        <v>791</v>
      </c>
      <c r="C25" s="71"/>
      <c r="D25" s="195" t="s">
        <v>1409</v>
      </c>
      <c r="E25" s="497">
        <f t="shared" si="2"/>
        <v>0</v>
      </c>
      <c r="F25" s="99">
        <f aca="true" t="shared" si="11" ref="F25:M25">F129+F230</f>
        <v>0</v>
      </c>
      <c r="G25" s="99">
        <f t="shared" si="11"/>
        <v>0</v>
      </c>
      <c r="H25" s="99">
        <f t="shared" si="11"/>
        <v>0</v>
      </c>
      <c r="I25" s="99">
        <f t="shared" si="11"/>
        <v>0</v>
      </c>
      <c r="J25" s="99">
        <f t="shared" si="11"/>
        <v>0</v>
      </c>
      <c r="K25" s="99">
        <f t="shared" si="11"/>
        <v>0</v>
      </c>
      <c r="L25" s="99">
        <f t="shared" si="11"/>
        <v>0</v>
      </c>
      <c r="M25" s="441">
        <f t="shared" si="11"/>
        <v>0</v>
      </c>
    </row>
    <row r="26" spans="1:13" ht="45.75" customHeight="1">
      <c r="A26" s="874" t="s">
        <v>1709</v>
      </c>
      <c r="B26" s="875"/>
      <c r="C26" s="875"/>
      <c r="D26" s="201" t="s">
        <v>1411</v>
      </c>
      <c r="E26" s="497">
        <f t="shared" si="2"/>
        <v>34819</v>
      </c>
      <c r="F26" s="99">
        <f>F27+F43+F51+F68</f>
        <v>0</v>
      </c>
      <c r="G26" s="99">
        <f aca="true" t="shared" si="12" ref="G26:M26">G27+G43+G51+G68</f>
        <v>13535</v>
      </c>
      <c r="H26" s="99">
        <f t="shared" si="12"/>
        <v>8866</v>
      </c>
      <c r="I26" s="99">
        <f t="shared" si="12"/>
        <v>6024</v>
      </c>
      <c r="J26" s="99">
        <f t="shared" si="12"/>
        <v>6394</v>
      </c>
      <c r="K26" s="99">
        <f t="shared" si="12"/>
        <v>36664.40700000001</v>
      </c>
      <c r="L26" s="99">
        <f t="shared" si="12"/>
        <v>36571.5</v>
      </c>
      <c r="M26" s="441">
        <f t="shared" si="12"/>
        <v>36416.655</v>
      </c>
    </row>
    <row r="27" spans="1:13" ht="37.5" customHeight="1">
      <c r="A27" s="719" t="s">
        <v>1708</v>
      </c>
      <c r="B27" s="720"/>
      <c r="C27" s="720"/>
      <c r="D27" s="208" t="s">
        <v>1412</v>
      </c>
      <c r="E27" s="497">
        <f t="shared" si="2"/>
        <v>27273</v>
      </c>
      <c r="F27" s="99">
        <f>F29+F32+F36+F37+F39+F42</f>
        <v>0</v>
      </c>
      <c r="G27" s="99">
        <f aca="true" t="shared" si="13" ref="G27:M27">G29+G32+G36+G37+G39+G42</f>
        <v>11196</v>
      </c>
      <c r="H27" s="99">
        <f t="shared" si="13"/>
        <v>6812</v>
      </c>
      <c r="I27" s="99">
        <f t="shared" si="13"/>
        <v>4421</v>
      </c>
      <c r="J27" s="99">
        <f t="shared" si="13"/>
        <v>4844</v>
      </c>
      <c r="K27" s="99">
        <f t="shared" si="13"/>
        <v>28718.469000000005</v>
      </c>
      <c r="L27" s="99">
        <f t="shared" si="13"/>
        <v>28636.65</v>
      </c>
      <c r="M27" s="441">
        <f t="shared" si="13"/>
        <v>28500.285</v>
      </c>
    </row>
    <row r="28" spans="1:13" ht="18.75">
      <c r="A28" s="202" t="s">
        <v>750</v>
      </c>
      <c r="B28" s="203"/>
      <c r="C28" s="203"/>
      <c r="D28" s="209"/>
      <c r="E28" s="497"/>
      <c r="F28" s="99"/>
      <c r="G28" s="99"/>
      <c r="H28" s="99"/>
      <c r="I28" s="99"/>
      <c r="J28" s="99"/>
      <c r="K28" s="99"/>
      <c r="L28" s="99"/>
      <c r="M28" s="441"/>
    </row>
    <row r="29" spans="1:13" ht="18.75">
      <c r="A29" s="206"/>
      <c r="B29" s="194" t="s">
        <v>1413</v>
      </c>
      <c r="C29" s="97"/>
      <c r="D29" s="87" t="s">
        <v>1414</v>
      </c>
      <c r="E29" s="497">
        <f t="shared" si="2"/>
        <v>22547</v>
      </c>
      <c r="F29" s="99">
        <f>F30+F31</f>
        <v>0</v>
      </c>
      <c r="G29" s="99">
        <f aca="true" t="shared" si="14" ref="G29:M29">G30+G31</f>
        <v>8527</v>
      </c>
      <c r="H29" s="99">
        <f t="shared" si="14"/>
        <v>5852</v>
      </c>
      <c r="I29" s="99">
        <f t="shared" si="14"/>
        <v>3800</v>
      </c>
      <c r="J29" s="99">
        <f t="shared" si="14"/>
        <v>4368</v>
      </c>
      <c r="K29" s="99">
        <f t="shared" si="14"/>
        <v>23741.991</v>
      </c>
      <c r="L29" s="99">
        <f t="shared" si="14"/>
        <v>23674.35</v>
      </c>
      <c r="M29" s="441">
        <f t="shared" si="14"/>
        <v>23561.615</v>
      </c>
    </row>
    <row r="30" spans="1:13" ht="18.75">
      <c r="A30" s="206"/>
      <c r="B30" s="194"/>
      <c r="C30" s="194" t="s">
        <v>801</v>
      </c>
      <c r="D30" s="87" t="s">
        <v>1415</v>
      </c>
      <c r="E30" s="497">
        <f t="shared" si="2"/>
        <v>20582</v>
      </c>
      <c r="F30" s="99">
        <f>F134+F235</f>
        <v>0</v>
      </c>
      <c r="G30" s="99">
        <f aca="true" t="shared" si="15" ref="G30:M31">G134+G235</f>
        <v>7349</v>
      </c>
      <c r="H30" s="99">
        <f t="shared" si="15"/>
        <v>5516</v>
      </c>
      <c r="I30" s="99">
        <f t="shared" si="15"/>
        <v>3500</v>
      </c>
      <c r="J30" s="99">
        <f t="shared" si="15"/>
        <v>4217</v>
      </c>
      <c r="K30" s="99">
        <f t="shared" si="15"/>
        <v>21672.846</v>
      </c>
      <c r="L30" s="99">
        <f t="shared" si="15"/>
        <v>21611.1</v>
      </c>
      <c r="M30" s="441">
        <f t="shared" si="15"/>
        <v>21508.190000000002</v>
      </c>
    </row>
    <row r="31" spans="1:13" ht="18.75">
      <c r="A31" s="206"/>
      <c r="B31" s="194"/>
      <c r="C31" s="194" t="s">
        <v>803</v>
      </c>
      <c r="D31" s="87" t="s">
        <v>1416</v>
      </c>
      <c r="E31" s="497">
        <f t="shared" si="2"/>
        <v>1965</v>
      </c>
      <c r="F31" s="99">
        <f>F135+F236</f>
        <v>0</v>
      </c>
      <c r="G31" s="99">
        <f t="shared" si="15"/>
        <v>1178</v>
      </c>
      <c r="H31" s="99">
        <f t="shared" si="15"/>
        <v>336</v>
      </c>
      <c r="I31" s="99">
        <f t="shared" si="15"/>
        <v>300</v>
      </c>
      <c r="J31" s="99">
        <f t="shared" si="15"/>
        <v>151</v>
      </c>
      <c r="K31" s="99">
        <f t="shared" si="15"/>
        <v>2069.145</v>
      </c>
      <c r="L31" s="99">
        <f t="shared" si="15"/>
        <v>2063.25</v>
      </c>
      <c r="M31" s="441">
        <f t="shared" si="15"/>
        <v>2053.4249999999997</v>
      </c>
    </row>
    <row r="32" spans="1:13" ht="18.75">
      <c r="A32" s="206"/>
      <c r="B32" s="194" t="s">
        <v>1417</v>
      </c>
      <c r="C32" s="210"/>
      <c r="D32" s="87" t="s">
        <v>1418</v>
      </c>
      <c r="E32" s="497">
        <f t="shared" si="2"/>
        <v>4678</v>
      </c>
      <c r="F32" s="99">
        <f>F33+F34+F35</f>
        <v>0</v>
      </c>
      <c r="G32" s="99">
        <f aca="true" t="shared" si="16" ref="G32:M32">G33+G34+G35</f>
        <v>2650</v>
      </c>
      <c r="H32" s="99">
        <f t="shared" si="16"/>
        <v>949</v>
      </c>
      <c r="I32" s="99">
        <f t="shared" si="16"/>
        <v>611</v>
      </c>
      <c r="J32" s="99">
        <f t="shared" si="16"/>
        <v>468</v>
      </c>
      <c r="K32" s="99">
        <f t="shared" si="16"/>
        <v>4925.933999999999</v>
      </c>
      <c r="L32" s="99">
        <f t="shared" si="16"/>
        <v>4911.9</v>
      </c>
      <c r="M32" s="441">
        <f t="shared" si="16"/>
        <v>4888.51</v>
      </c>
    </row>
    <row r="33" spans="1:13" ht="18.75">
      <c r="A33" s="206"/>
      <c r="B33" s="194"/>
      <c r="C33" s="194" t="s">
        <v>807</v>
      </c>
      <c r="D33" s="87" t="s">
        <v>1419</v>
      </c>
      <c r="E33" s="497">
        <f t="shared" si="2"/>
        <v>1778</v>
      </c>
      <c r="F33" s="99">
        <f>F137+F238</f>
        <v>0</v>
      </c>
      <c r="G33" s="99">
        <f aca="true" t="shared" si="17" ref="G33:M33">G137+G238</f>
        <v>1214</v>
      </c>
      <c r="H33" s="99">
        <f t="shared" si="17"/>
        <v>235</v>
      </c>
      <c r="I33" s="99">
        <f t="shared" si="17"/>
        <v>175</v>
      </c>
      <c r="J33" s="99">
        <f t="shared" si="17"/>
        <v>154</v>
      </c>
      <c r="K33" s="99">
        <f t="shared" si="17"/>
        <v>1872.234</v>
      </c>
      <c r="L33" s="99">
        <f t="shared" si="17"/>
        <v>1866.9</v>
      </c>
      <c r="M33" s="441">
        <f t="shared" si="17"/>
        <v>1858.01</v>
      </c>
    </row>
    <row r="34" spans="1:13" ht="18.75">
      <c r="A34" s="206"/>
      <c r="B34" s="194"/>
      <c r="C34" s="194" t="s">
        <v>809</v>
      </c>
      <c r="D34" s="87" t="s">
        <v>1420</v>
      </c>
      <c r="E34" s="497">
        <f t="shared" si="2"/>
        <v>2900</v>
      </c>
      <c r="F34" s="99">
        <f aca="true" t="shared" si="18" ref="F34:M34">F138+F239</f>
        <v>0</v>
      </c>
      <c r="G34" s="99">
        <f t="shared" si="18"/>
        <v>1436</v>
      </c>
      <c r="H34" s="99">
        <f t="shared" si="18"/>
        <v>714</v>
      </c>
      <c r="I34" s="99">
        <f t="shared" si="18"/>
        <v>436</v>
      </c>
      <c r="J34" s="99">
        <f t="shared" si="18"/>
        <v>314</v>
      </c>
      <c r="K34" s="99">
        <f t="shared" si="18"/>
        <v>3053.7</v>
      </c>
      <c r="L34" s="99">
        <f t="shared" si="18"/>
        <v>3045</v>
      </c>
      <c r="M34" s="441">
        <f t="shared" si="18"/>
        <v>3030.5</v>
      </c>
    </row>
    <row r="35" spans="1:13" ht="18.75">
      <c r="A35" s="206"/>
      <c r="B35" s="194"/>
      <c r="C35" s="78" t="s">
        <v>811</v>
      </c>
      <c r="D35" s="87" t="s">
        <v>1421</v>
      </c>
      <c r="E35" s="497">
        <f t="shared" si="2"/>
        <v>0</v>
      </c>
      <c r="F35" s="99">
        <f aca="true" t="shared" si="19" ref="F35:M35">F139+F240</f>
        <v>0</v>
      </c>
      <c r="G35" s="99">
        <f t="shared" si="19"/>
        <v>0</v>
      </c>
      <c r="H35" s="99">
        <f t="shared" si="19"/>
        <v>0</v>
      </c>
      <c r="I35" s="99">
        <f t="shared" si="19"/>
        <v>0</v>
      </c>
      <c r="J35" s="99">
        <f t="shared" si="19"/>
        <v>0</v>
      </c>
      <c r="K35" s="99">
        <f t="shared" si="19"/>
        <v>0</v>
      </c>
      <c r="L35" s="99">
        <f t="shared" si="19"/>
        <v>0</v>
      </c>
      <c r="M35" s="441">
        <f t="shared" si="19"/>
        <v>0</v>
      </c>
    </row>
    <row r="36" spans="1:13" ht="18.75">
      <c r="A36" s="206"/>
      <c r="B36" s="194" t="s">
        <v>813</v>
      </c>
      <c r="C36" s="194"/>
      <c r="D36" s="87" t="s">
        <v>1422</v>
      </c>
      <c r="E36" s="497">
        <f t="shared" si="2"/>
        <v>0</v>
      </c>
      <c r="F36" s="99">
        <f aca="true" t="shared" si="20" ref="F36:M36">F140+F241</f>
        <v>0</v>
      </c>
      <c r="G36" s="99">
        <f t="shared" si="20"/>
        <v>0</v>
      </c>
      <c r="H36" s="99">
        <f t="shared" si="20"/>
        <v>0</v>
      </c>
      <c r="I36" s="99">
        <f t="shared" si="20"/>
        <v>0</v>
      </c>
      <c r="J36" s="99">
        <f t="shared" si="20"/>
        <v>0</v>
      </c>
      <c r="K36" s="99">
        <f t="shared" si="20"/>
        <v>0</v>
      </c>
      <c r="L36" s="99">
        <f t="shared" si="20"/>
        <v>0</v>
      </c>
      <c r="M36" s="441">
        <f t="shared" si="20"/>
        <v>0</v>
      </c>
    </row>
    <row r="37" spans="1:13" ht="18.75">
      <c r="A37" s="206"/>
      <c r="B37" s="194" t="s">
        <v>1423</v>
      </c>
      <c r="C37" s="97"/>
      <c r="D37" s="87" t="s">
        <v>1424</v>
      </c>
      <c r="E37" s="497">
        <f t="shared" si="2"/>
        <v>48</v>
      </c>
      <c r="F37" s="99">
        <f>F38</f>
        <v>0</v>
      </c>
      <c r="G37" s="99">
        <f aca="true" t="shared" si="21" ref="G37:M37">G38</f>
        <v>19</v>
      </c>
      <c r="H37" s="99">
        <f t="shared" si="21"/>
        <v>11</v>
      </c>
      <c r="I37" s="99">
        <f t="shared" si="21"/>
        <v>10</v>
      </c>
      <c r="J37" s="99">
        <f t="shared" si="21"/>
        <v>8</v>
      </c>
      <c r="K37" s="99">
        <f t="shared" si="21"/>
        <v>50.544</v>
      </c>
      <c r="L37" s="99">
        <f t="shared" si="21"/>
        <v>50.4</v>
      </c>
      <c r="M37" s="441">
        <f t="shared" si="21"/>
        <v>50.16</v>
      </c>
    </row>
    <row r="38" spans="1:13" ht="18.75">
      <c r="A38" s="206"/>
      <c r="B38" s="194"/>
      <c r="C38" s="194" t="s">
        <v>817</v>
      </c>
      <c r="D38" s="87" t="s">
        <v>1425</v>
      </c>
      <c r="E38" s="497">
        <f t="shared" si="2"/>
        <v>48</v>
      </c>
      <c r="F38" s="99">
        <f>F142+F243</f>
        <v>0</v>
      </c>
      <c r="G38" s="99">
        <f aca="true" t="shared" si="22" ref="G38:M38">G142+G243</f>
        <v>19</v>
      </c>
      <c r="H38" s="99">
        <f t="shared" si="22"/>
        <v>11</v>
      </c>
      <c r="I38" s="99">
        <f t="shared" si="22"/>
        <v>10</v>
      </c>
      <c r="J38" s="99">
        <f t="shared" si="22"/>
        <v>8</v>
      </c>
      <c r="K38" s="99">
        <f t="shared" si="22"/>
        <v>50.544</v>
      </c>
      <c r="L38" s="99">
        <f t="shared" si="22"/>
        <v>50.4</v>
      </c>
      <c r="M38" s="441">
        <f t="shared" si="22"/>
        <v>50.16</v>
      </c>
    </row>
    <row r="39" spans="1:13" ht="18.75">
      <c r="A39" s="206"/>
      <c r="B39" s="194" t="s">
        <v>1426</v>
      </c>
      <c r="C39" s="194"/>
      <c r="D39" s="87" t="s">
        <v>1427</v>
      </c>
      <c r="E39" s="497">
        <f t="shared" si="2"/>
        <v>0</v>
      </c>
      <c r="F39" s="99">
        <f>F40+F41</f>
        <v>0</v>
      </c>
      <c r="G39" s="99">
        <f aca="true" t="shared" si="23" ref="G39:M39">G40+G41</f>
        <v>0</v>
      </c>
      <c r="H39" s="99">
        <f t="shared" si="23"/>
        <v>0</v>
      </c>
      <c r="I39" s="99">
        <f t="shared" si="23"/>
        <v>0</v>
      </c>
      <c r="J39" s="99">
        <f t="shared" si="23"/>
        <v>0</v>
      </c>
      <c r="K39" s="99">
        <f t="shared" si="23"/>
        <v>0</v>
      </c>
      <c r="L39" s="99">
        <f t="shared" si="23"/>
        <v>0</v>
      </c>
      <c r="M39" s="441">
        <f t="shared" si="23"/>
        <v>0</v>
      </c>
    </row>
    <row r="40" spans="1:13" ht="18.75">
      <c r="A40" s="206"/>
      <c r="B40" s="194"/>
      <c r="C40" s="194" t="s">
        <v>821</v>
      </c>
      <c r="D40" s="87" t="s">
        <v>1428</v>
      </c>
      <c r="E40" s="497">
        <f t="shared" si="2"/>
        <v>0</v>
      </c>
      <c r="F40" s="99">
        <f>F144+F245</f>
        <v>0</v>
      </c>
      <c r="G40" s="99">
        <f aca="true" t="shared" si="24" ref="G40:M40">G144+G245</f>
        <v>0</v>
      </c>
      <c r="H40" s="99">
        <f t="shared" si="24"/>
        <v>0</v>
      </c>
      <c r="I40" s="99">
        <f t="shared" si="24"/>
        <v>0</v>
      </c>
      <c r="J40" s="99">
        <f t="shared" si="24"/>
        <v>0</v>
      </c>
      <c r="K40" s="99">
        <f t="shared" si="24"/>
        <v>0</v>
      </c>
      <c r="L40" s="99">
        <f t="shared" si="24"/>
        <v>0</v>
      </c>
      <c r="M40" s="441">
        <f t="shared" si="24"/>
        <v>0</v>
      </c>
    </row>
    <row r="41" spans="1:13" ht="18.75">
      <c r="A41" s="206"/>
      <c r="B41" s="194"/>
      <c r="C41" s="194" t="s">
        <v>823</v>
      </c>
      <c r="D41" s="87" t="s">
        <v>1429</v>
      </c>
      <c r="E41" s="497">
        <f t="shared" si="2"/>
        <v>0</v>
      </c>
      <c r="F41" s="99">
        <f aca="true" t="shared" si="25" ref="F41:M41">F145+F246</f>
        <v>0</v>
      </c>
      <c r="G41" s="99">
        <f t="shared" si="25"/>
        <v>0</v>
      </c>
      <c r="H41" s="99">
        <f t="shared" si="25"/>
        <v>0</v>
      </c>
      <c r="I41" s="99">
        <f t="shared" si="25"/>
        <v>0</v>
      </c>
      <c r="J41" s="99">
        <f t="shared" si="25"/>
        <v>0</v>
      </c>
      <c r="K41" s="99">
        <f t="shared" si="25"/>
        <v>0</v>
      </c>
      <c r="L41" s="99">
        <f t="shared" si="25"/>
        <v>0</v>
      </c>
      <c r="M41" s="441">
        <f t="shared" si="25"/>
        <v>0</v>
      </c>
    </row>
    <row r="42" spans="1:13" ht="18.75">
      <c r="A42" s="206"/>
      <c r="B42" s="78" t="s">
        <v>829</v>
      </c>
      <c r="C42" s="78"/>
      <c r="D42" s="87" t="s">
        <v>1430</v>
      </c>
      <c r="E42" s="497">
        <f t="shared" si="2"/>
        <v>0</v>
      </c>
      <c r="F42" s="99">
        <f aca="true" t="shared" si="26" ref="F42:M42">F146+F247</f>
        <v>0</v>
      </c>
      <c r="G42" s="99">
        <f t="shared" si="26"/>
        <v>0</v>
      </c>
      <c r="H42" s="99">
        <f t="shared" si="26"/>
        <v>0</v>
      </c>
      <c r="I42" s="99">
        <f t="shared" si="26"/>
        <v>0</v>
      </c>
      <c r="J42" s="99">
        <f t="shared" si="26"/>
        <v>0</v>
      </c>
      <c r="K42" s="99">
        <f t="shared" si="26"/>
        <v>0</v>
      </c>
      <c r="L42" s="99">
        <f t="shared" si="26"/>
        <v>0</v>
      </c>
      <c r="M42" s="441">
        <f t="shared" si="26"/>
        <v>0</v>
      </c>
    </row>
    <row r="43" spans="1:13" ht="18.75">
      <c r="A43" s="70" t="s">
        <v>1431</v>
      </c>
      <c r="B43" s="78"/>
      <c r="C43" s="82"/>
      <c r="D43" s="208" t="s">
        <v>1432</v>
      </c>
      <c r="E43" s="497">
        <f t="shared" si="2"/>
        <v>0</v>
      </c>
      <c r="F43" s="99">
        <f>F45+F48+F49</f>
        <v>0</v>
      </c>
      <c r="G43" s="99">
        <f aca="true" t="shared" si="27" ref="G43:L43">G45+G48+G49</f>
        <v>0</v>
      </c>
      <c r="H43" s="99">
        <f t="shared" si="27"/>
        <v>0</v>
      </c>
      <c r="I43" s="99">
        <f t="shared" si="27"/>
        <v>0</v>
      </c>
      <c r="J43" s="99">
        <f t="shared" si="27"/>
        <v>0</v>
      </c>
      <c r="K43" s="99">
        <f t="shared" si="27"/>
        <v>0</v>
      </c>
      <c r="L43" s="99">
        <f t="shared" si="27"/>
        <v>0</v>
      </c>
      <c r="M43" s="441"/>
    </row>
    <row r="44" spans="1:13" ht="18.75">
      <c r="A44" s="202" t="s">
        <v>750</v>
      </c>
      <c r="B44" s="203"/>
      <c r="C44" s="203"/>
      <c r="D44" s="209"/>
      <c r="E44" s="497"/>
      <c r="F44" s="99"/>
      <c r="G44" s="99"/>
      <c r="H44" s="99"/>
      <c r="I44" s="99"/>
      <c r="J44" s="99"/>
      <c r="K44" s="99"/>
      <c r="L44" s="99"/>
      <c r="M44" s="441"/>
    </row>
    <row r="45" spans="1:13" ht="42.75" customHeight="1">
      <c r="A45" s="202"/>
      <c r="B45" s="722" t="s">
        <v>1433</v>
      </c>
      <c r="C45" s="722"/>
      <c r="D45" s="209" t="s">
        <v>1434</v>
      </c>
      <c r="E45" s="497">
        <f t="shared" si="2"/>
        <v>0</v>
      </c>
      <c r="F45" s="99">
        <f>SUM(F46:F47)</f>
        <v>0</v>
      </c>
      <c r="G45" s="99">
        <f aca="true" t="shared" si="28" ref="G45:M45">SUM(G46:G47)</f>
        <v>0</v>
      </c>
      <c r="H45" s="99">
        <f t="shared" si="28"/>
        <v>0</v>
      </c>
      <c r="I45" s="99">
        <f t="shared" si="28"/>
        <v>0</v>
      </c>
      <c r="J45" s="99">
        <f t="shared" si="28"/>
        <v>0</v>
      </c>
      <c r="K45" s="99">
        <f t="shared" si="28"/>
        <v>0</v>
      </c>
      <c r="L45" s="99">
        <f t="shared" si="28"/>
        <v>0</v>
      </c>
      <c r="M45" s="441">
        <f t="shared" si="28"/>
        <v>0</v>
      </c>
    </row>
    <row r="46" spans="1:13" ht="18.75">
      <c r="A46" s="202"/>
      <c r="B46" s="203"/>
      <c r="C46" s="78" t="s">
        <v>835</v>
      </c>
      <c r="D46" s="209" t="s">
        <v>1435</v>
      </c>
      <c r="E46" s="497">
        <f t="shared" si="2"/>
        <v>0</v>
      </c>
      <c r="F46" s="99">
        <f aca="true" t="shared" si="29" ref="F46:M46">F150+F251</f>
        <v>0</v>
      </c>
      <c r="G46" s="99">
        <f t="shared" si="29"/>
        <v>0</v>
      </c>
      <c r="H46" s="99">
        <f t="shared" si="29"/>
        <v>0</v>
      </c>
      <c r="I46" s="99">
        <f t="shared" si="29"/>
        <v>0</v>
      </c>
      <c r="J46" s="99">
        <f t="shared" si="29"/>
        <v>0</v>
      </c>
      <c r="K46" s="99">
        <f t="shared" si="29"/>
        <v>0</v>
      </c>
      <c r="L46" s="99">
        <f t="shared" si="29"/>
        <v>0</v>
      </c>
      <c r="M46" s="441">
        <f t="shared" si="29"/>
        <v>0</v>
      </c>
    </row>
    <row r="47" spans="1:13" ht="18.75">
      <c r="A47" s="202"/>
      <c r="B47" s="203"/>
      <c r="C47" s="78" t="s">
        <v>1436</v>
      </c>
      <c r="D47" s="209" t="s">
        <v>1437</v>
      </c>
      <c r="E47" s="497">
        <f t="shared" si="2"/>
        <v>0</v>
      </c>
      <c r="F47" s="99">
        <f aca="true" t="shared" si="30" ref="F47:M47">F151+F252</f>
        <v>0</v>
      </c>
      <c r="G47" s="99">
        <f t="shared" si="30"/>
        <v>0</v>
      </c>
      <c r="H47" s="99">
        <f t="shared" si="30"/>
        <v>0</v>
      </c>
      <c r="I47" s="99">
        <f t="shared" si="30"/>
        <v>0</v>
      </c>
      <c r="J47" s="99">
        <f t="shared" si="30"/>
        <v>0</v>
      </c>
      <c r="K47" s="99">
        <f t="shared" si="30"/>
        <v>0</v>
      </c>
      <c r="L47" s="99">
        <f t="shared" si="30"/>
        <v>0</v>
      </c>
      <c r="M47" s="441">
        <f t="shared" si="30"/>
        <v>0</v>
      </c>
    </row>
    <row r="48" spans="1:13" ht="18.75">
      <c r="A48" s="202"/>
      <c r="B48" s="195" t="s">
        <v>839</v>
      </c>
      <c r="C48" s="78"/>
      <c r="D48" s="209" t="s">
        <v>1438</v>
      </c>
      <c r="E48" s="497">
        <f t="shared" si="2"/>
        <v>0</v>
      </c>
      <c r="F48" s="99">
        <f aca="true" t="shared" si="31" ref="F48:M50">F152+F253</f>
        <v>0</v>
      </c>
      <c r="G48" s="99">
        <f t="shared" si="31"/>
        <v>0</v>
      </c>
      <c r="H48" s="99">
        <f t="shared" si="31"/>
        <v>0</v>
      </c>
      <c r="I48" s="99">
        <f t="shared" si="31"/>
        <v>0</v>
      </c>
      <c r="J48" s="99">
        <f t="shared" si="31"/>
        <v>0</v>
      </c>
      <c r="K48" s="99">
        <f t="shared" si="31"/>
        <v>0</v>
      </c>
      <c r="L48" s="99">
        <f t="shared" si="31"/>
        <v>0</v>
      </c>
      <c r="M48" s="441">
        <f t="shared" si="31"/>
        <v>0</v>
      </c>
    </row>
    <row r="49" spans="1:13" ht="18.75">
      <c r="A49" s="206"/>
      <c r="B49" s="194" t="s">
        <v>1439</v>
      </c>
      <c r="C49" s="194"/>
      <c r="D49" s="209" t="s">
        <v>1440</v>
      </c>
      <c r="E49" s="497">
        <f t="shared" si="2"/>
        <v>0</v>
      </c>
      <c r="F49" s="99">
        <f>F50</f>
        <v>0</v>
      </c>
      <c r="G49" s="99">
        <f aca="true" t="shared" si="32" ref="G49:M49">G50</f>
        <v>0</v>
      </c>
      <c r="H49" s="99">
        <f t="shared" si="32"/>
        <v>0</v>
      </c>
      <c r="I49" s="99">
        <f t="shared" si="32"/>
        <v>0</v>
      </c>
      <c r="J49" s="99">
        <f t="shared" si="32"/>
        <v>0</v>
      </c>
      <c r="K49" s="99">
        <f t="shared" si="32"/>
        <v>0</v>
      </c>
      <c r="L49" s="99">
        <f t="shared" si="32"/>
        <v>0</v>
      </c>
      <c r="M49" s="441">
        <f t="shared" si="32"/>
        <v>0</v>
      </c>
    </row>
    <row r="50" spans="1:13" ht="18.75">
      <c r="A50" s="206"/>
      <c r="B50" s="194"/>
      <c r="C50" s="78" t="s">
        <v>843</v>
      </c>
      <c r="D50" s="209" t="s">
        <v>1441</v>
      </c>
      <c r="E50" s="497">
        <f t="shared" si="2"/>
        <v>0</v>
      </c>
      <c r="F50" s="99">
        <f t="shared" si="31"/>
        <v>0</v>
      </c>
      <c r="G50" s="99">
        <f t="shared" si="31"/>
        <v>0</v>
      </c>
      <c r="H50" s="99">
        <f t="shared" si="31"/>
        <v>0</v>
      </c>
      <c r="I50" s="99">
        <f t="shared" si="31"/>
        <v>0</v>
      </c>
      <c r="J50" s="99">
        <f t="shared" si="31"/>
        <v>0</v>
      </c>
      <c r="K50" s="99">
        <f t="shared" si="31"/>
        <v>0</v>
      </c>
      <c r="L50" s="99">
        <f t="shared" si="31"/>
        <v>0</v>
      </c>
      <c r="M50" s="441">
        <f t="shared" si="31"/>
        <v>0</v>
      </c>
    </row>
    <row r="51" spans="1:13" ht="18.75">
      <c r="A51" s="70" t="s">
        <v>1442</v>
      </c>
      <c r="B51" s="194"/>
      <c r="C51" s="210"/>
      <c r="D51" s="208" t="s">
        <v>1443</v>
      </c>
      <c r="E51" s="497">
        <f t="shared" si="2"/>
        <v>3850</v>
      </c>
      <c r="F51" s="99">
        <f>F53+F65+F67</f>
        <v>0</v>
      </c>
      <c r="G51" s="99">
        <f aca="true" t="shared" si="33" ref="G51:M51">G53+G65+G67</f>
        <v>1169</v>
      </c>
      <c r="H51" s="99">
        <f t="shared" si="33"/>
        <v>898</v>
      </c>
      <c r="I51" s="99">
        <f t="shared" si="33"/>
        <v>842</v>
      </c>
      <c r="J51" s="99">
        <f t="shared" si="33"/>
        <v>941</v>
      </c>
      <c r="K51" s="99">
        <f t="shared" si="33"/>
        <v>4054.05</v>
      </c>
      <c r="L51" s="99">
        <f t="shared" si="33"/>
        <v>4054.05</v>
      </c>
      <c r="M51" s="441">
        <f t="shared" si="33"/>
        <v>4054.05</v>
      </c>
    </row>
    <row r="52" spans="1:13" ht="18.75">
      <c r="A52" s="202" t="s">
        <v>750</v>
      </c>
      <c r="B52" s="203"/>
      <c r="C52" s="203"/>
      <c r="D52" s="209"/>
      <c r="E52" s="497"/>
      <c r="F52" s="99"/>
      <c r="G52" s="99"/>
      <c r="H52" s="99"/>
      <c r="I52" s="99"/>
      <c r="J52" s="99"/>
      <c r="K52" s="99"/>
      <c r="L52" s="99"/>
      <c r="M52" s="441"/>
    </row>
    <row r="53" spans="1:13" ht="36.75" customHeight="1">
      <c r="A53" s="211"/>
      <c r="B53" s="722" t="s">
        <v>1444</v>
      </c>
      <c r="C53" s="722"/>
      <c r="D53" s="209" t="s">
        <v>1445</v>
      </c>
      <c r="E53" s="497">
        <f t="shared" si="2"/>
        <v>0</v>
      </c>
      <c r="F53" s="99">
        <f>SUM(F54:F64)</f>
        <v>0</v>
      </c>
      <c r="G53" s="99">
        <f aca="true" t="shared" si="34" ref="G53:M53">SUM(G54:G64)</f>
        <v>0</v>
      </c>
      <c r="H53" s="99">
        <f t="shared" si="34"/>
        <v>0</v>
      </c>
      <c r="I53" s="99">
        <f t="shared" si="34"/>
        <v>0</v>
      </c>
      <c r="J53" s="99">
        <f t="shared" si="34"/>
        <v>0</v>
      </c>
      <c r="K53" s="99">
        <f t="shared" si="34"/>
        <v>0</v>
      </c>
      <c r="L53" s="99">
        <f t="shared" si="34"/>
        <v>0</v>
      </c>
      <c r="M53" s="441">
        <f t="shared" si="34"/>
        <v>0</v>
      </c>
    </row>
    <row r="54" spans="1:13" ht="18.75">
      <c r="A54" s="211"/>
      <c r="B54" s="194"/>
      <c r="C54" s="82" t="s">
        <v>851</v>
      </c>
      <c r="D54" s="209" t="s">
        <v>1446</v>
      </c>
      <c r="E54" s="497">
        <f t="shared" si="2"/>
        <v>0</v>
      </c>
      <c r="F54" s="99">
        <f aca="true" t="shared" si="35" ref="F54:M54">F158+F259</f>
        <v>0</v>
      </c>
      <c r="G54" s="99">
        <f t="shared" si="35"/>
        <v>0</v>
      </c>
      <c r="H54" s="99">
        <f t="shared" si="35"/>
        <v>0</v>
      </c>
      <c r="I54" s="99">
        <f t="shared" si="35"/>
        <v>0</v>
      </c>
      <c r="J54" s="99">
        <f t="shared" si="35"/>
        <v>0</v>
      </c>
      <c r="K54" s="99">
        <f t="shared" si="35"/>
        <v>0</v>
      </c>
      <c r="L54" s="99">
        <f t="shared" si="35"/>
        <v>0</v>
      </c>
      <c r="M54" s="441">
        <f t="shared" si="35"/>
        <v>0</v>
      </c>
    </row>
    <row r="55" spans="1:13" ht="18.75">
      <c r="A55" s="211"/>
      <c r="B55" s="194"/>
      <c r="C55" s="78" t="s">
        <v>853</v>
      </c>
      <c r="D55" s="209" t="s">
        <v>1447</v>
      </c>
      <c r="E55" s="497">
        <f t="shared" si="2"/>
        <v>0</v>
      </c>
      <c r="F55" s="99">
        <f aca="true" t="shared" si="36" ref="F55:M55">F159+F260</f>
        <v>0</v>
      </c>
      <c r="G55" s="99">
        <f t="shared" si="36"/>
        <v>0</v>
      </c>
      <c r="H55" s="99">
        <f t="shared" si="36"/>
        <v>0</v>
      </c>
      <c r="I55" s="99">
        <f t="shared" si="36"/>
        <v>0</v>
      </c>
      <c r="J55" s="99">
        <f t="shared" si="36"/>
        <v>0</v>
      </c>
      <c r="K55" s="99">
        <f t="shared" si="36"/>
        <v>0</v>
      </c>
      <c r="L55" s="99">
        <f t="shared" si="36"/>
        <v>0</v>
      </c>
      <c r="M55" s="441">
        <f t="shared" si="36"/>
        <v>0</v>
      </c>
    </row>
    <row r="56" spans="1:13" ht="18.75">
      <c r="A56" s="211"/>
      <c r="B56" s="194"/>
      <c r="C56" s="82" t="s">
        <v>855</v>
      </c>
      <c r="D56" s="209" t="s">
        <v>1448</v>
      </c>
      <c r="E56" s="497">
        <f t="shared" si="2"/>
        <v>0</v>
      </c>
      <c r="F56" s="99">
        <f aca="true" t="shared" si="37" ref="F56:M56">F160+F261</f>
        <v>0</v>
      </c>
      <c r="G56" s="99">
        <f t="shared" si="37"/>
        <v>0</v>
      </c>
      <c r="H56" s="99">
        <f t="shared" si="37"/>
        <v>0</v>
      </c>
      <c r="I56" s="99">
        <f t="shared" si="37"/>
        <v>0</v>
      </c>
      <c r="J56" s="99">
        <f t="shared" si="37"/>
        <v>0</v>
      </c>
      <c r="K56" s="99">
        <f t="shared" si="37"/>
        <v>0</v>
      </c>
      <c r="L56" s="99">
        <f t="shared" si="37"/>
        <v>0</v>
      </c>
      <c r="M56" s="441">
        <f t="shared" si="37"/>
        <v>0</v>
      </c>
    </row>
    <row r="57" spans="1:13" ht="18.75">
      <c r="A57" s="211"/>
      <c r="B57" s="194"/>
      <c r="C57" s="82" t="s">
        <v>857</v>
      </c>
      <c r="D57" s="209" t="s">
        <v>1449</v>
      </c>
      <c r="E57" s="497">
        <f t="shared" si="2"/>
        <v>0</v>
      </c>
      <c r="F57" s="99">
        <f aca="true" t="shared" si="38" ref="F57:M57">F161+F262</f>
        <v>0</v>
      </c>
      <c r="G57" s="99">
        <f t="shared" si="38"/>
        <v>0</v>
      </c>
      <c r="H57" s="99">
        <f t="shared" si="38"/>
        <v>0</v>
      </c>
      <c r="I57" s="99">
        <f t="shared" si="38"/>
        <v>0</v>
      </c>
      <c r="J57" s="99">
        <f t="shared" si="38"/>
        <v>0</v>
      </c>
      <c r="K57" s="99">
        <f t="shared" si="38"/>
        <v>0</v>
      </c>
      <c r="L57" s="99">
        <f t="shared" si="38"/>
        <v>0</v>
      </c>
      <c r="M57" s="441">
        <f t="shared" si="38"/>
        <v>0</v>
      </c>
    </row>
    <row r="58" spans="1:13" ht="18.75">
      <c r="A58" s="211"/>
      <c r="B58" s="194"/>
      <c r="C58" s="82" t="s">
        <v>859</v>
      </c>
      <c r="D58" s="209" t="s">
        <v>1450</v>
      </c>
      <c r="E58" s="497">
        <f t="shared" si="2"/>
        <v>0</v>
      </c>
      <c r="F58" s="99">
        <f aca="true" t="shared" si="39" ref="F58:M58">F162+F263</f>
        <v>0</v>
      </c>
      <c r="G58" s="99">
        <f t="shared" si="39"/>
        <v>0</v>
      </c>
      <c r="H58" s="99">
        <f t="shared" si="39"/>
        <v>0</v>
      </c>
      <c r="I58" s="99">
        <f t="shared" si="39"/>
        <v>0</v>
      </c>
      <c r="J58" s="99">
        <f t="shared" si="39"/>
        <v>0</v>
      </c>
      <c r="K58" s="99">
        <f t="shared" si="39"/>
        <v>0</v>
      </c>
      <c r="L58" s="99">
        <f t="shared" si="39"/>
        <v>0</v>
      </c>
      <c r="M58" s="441">
        <f t="shared" si="39"/>
        <v>0</v>
      </c>
    </row>
    <row r="59" spans="1:13" ht="18.75">
      <c r="A59" s="211"/>
      <c r="B59" s="194"/>
      <c r="C59" s="82" t="s">
        <v>1451</v>
      </c>
      <c r="D59" s="209" t="s">
        <v>1452</v>
      </c>
      <c r="E59" s="497">
        <f t="shared" si="2"/>
        <v>0</v>
      </c>
      <c r="F59" s="99">
        <f aca="true" t="shared" si="40" ref="F59:M59">F163+F264</f>
        <v>0</v>
      </c>
      <c r="G59" s="99">
        <f t="shared" si="40"/>
        <v>0</v>
      </c>
      <c r="H59" s="99">
        <f t="shared" si="40"/>
        <v>0</v>
      </c>
      <c r="I59" s="99">
        <f t="shared" si="40"/>
        <v>0</v>
      </c>
      <c r="J59" s="99">
        <f t="shared" si="40"/>
        <v>0</v>
      </c>
      <c r="K59" s="99">
        <f t="shared" si="40"/>
        <v>0</v>
      </c>
      <c r="L59" s="99">
        <f t="shared" si="40"/>
        <v>0</v>
      </c>
      <c r="M59" s="441">
        <f t="shared" si="40"/>
        <v>0</v>
      </c>
    </row>
    <row r="60" spans="1:13" ht="18.75">
      <c r="A60" s="211"/>
      <c r="B60" s="194"/>
      <c r="C60" s="82" t="s">
        <v>1453</v>
      </c>
      <c r="D60" s="209" t="s">
        <v>1454</v>
      </c>
      <c r="E60" s="497">
        <f t="shared" si="2"/>
        <v>0</v>
      </c>
      <c r="F60" s="99">
        <f aca="true" t="shared" si="41" ref="F60:M60">F164+F265</f>
        <v>0</v>
      </c>
      <c r="G60" s="99">
        <f t="shared" si="41"/>
        <v>0</v>
      </c>
      <c r="H60" s="99">
        <f t="shared" si="41"/>
        <v>0</v>
      </c>
      <c r="I60" s="99">
        <f t="shared" si="41"/>
        <v>0</v>
      </c>
      <c r="J60" s="99">
        <f t="shared" si="41"/>
        <v>0</v>
      </c>
      <c r="K60" s="99">
        <f t="shared" si="41"/>
        <v>0</v>
      </c>
      <c r="L60" s="99">
        <f t="shared" si="41"/>
        <v>0</v>
      </c>
      <c r="M60" s="441">
        <f t="shared" si="41"/>
        <v>0</v>
      </c>
    </row>
    <row r="61" spans="1:13" ht="18.75">
      <c r="A61" s="211"/>
      <c r="B61" s="194"/>
      <c r="C61" s="82" t="s">
        <v>1455</v>
      </c>
      <c r="D61" s="209" t="s">
        <v>1456</v>
      </c>
      <c r="E61" s="497">
        <f t="shared" si="2"/>
        <v>0</v>
      </c>
      <c r="F61" s="99">
        <f aca="true" t="shared" si="42" ref="F61:M61">F165+F266</f>
        <v>0</v>
      </c>
      <c r="G61" s="99">
        <f t="shared" si="42"/>
        <v>0</v>
      </c>
      <c r="H61" s="99">
        <f t="shared" si="42"/>
        <v>0</v>
      </c>
      <c r="I61" s="99">
        <f t="shared" si="42"/>
        <v>0</v>
      </c>
      <c r="J61" s="99">
        <f t="shared" si="42"/>
        <v>0</v>
      </c>
      <c r="K61" s="99">
        <f t="shared" si="42"/>
        <v>0</v>
      </c>
      <c r="L61" s="99">
        <f t="shared" si="42"/>
        <v>0</v>
      </c>
      <c r="M61" s="441">
        <f t="shared" si="42"/>
        <v>0</v>
      </c>
    </row>
    <row r="62" spans="1:13" ht="18.75">
      <c r="A62" s="211"/>
      <c r="B62" s="194"/>
      <c r="C62" s="82" t="s">
        <v>1457</v>
      </c>
      <c r="D62" s="209" t="s">
        <v>1458</v>
      </c>
      <c r="E62" s="497">
        <f t="shared" si="2"/>
        <v>0</v>
      </c>
      <c r="F62" s="99">
        <f aca="true" t="shared" si="43" ref="F62:M62">F166+F267</f>
        <v>0</v>
      </c>
      <c r="G62" s="99">
        <f t="shared" si="43"/>
        <v>0</v>
      </c>
      <c r="H62" s="99">
        <f t="shared" si="43"/>
        <v>0</v>
      </c>
      <c r="I62" s="99">
        <f t="shared" si="43"/>
        <v>0</v>
      </c>
      <c r="J62" s="99">
        <f t="shared" si="43"/>
        <v>0</v>
      </c>
      <c r="K62" s="99">
        <f t="shared" si="43"/>
        <v>0</v>
      </c>
      <c r="L62" s="99">
        <f t="shared" si="43"/>
        <v>0</v>
      </c>
      <c r="M62" s="441">
        <f t="shared" si="43"/>
        <v>0</v>
      </c>
    </row>
    <row r="63" spans="1:13" ht="18.75">
      <c r="A63" s="211"/>
      <c r="B63" s="194"/>
      <c r="C63" s="82" t="s">
        <v>1459</v>
      </c>
      <c r="D63" s="209" t="s">
        <v>1460</v>
      </c>
      <c r="E63" s="497">
        <f t="shared" si="2"/>
        <v>0</v>
      </c>
      <c r="F63" s="99">
        <f aca="true" t="shared" si="44" ref="F63:M63">F167+F268</f>
        <v>0</v>
      </c>
      <c r="G63" s="99">
        <f t="shared" si="44"/>
        <v>0</v>
      </c>
      <c r="H63" s="99">
        <f t="shared" si="44"/>
        <v>0</v>
      </c>
      <c r="I63" s="99">
        <f t="shared" si="44"/>
        <v>0</v>
      </c>
      <c r="J63" s="99">
        <f t="shared" si="44"/>
        <v>0</v>
      </c>
      <c r="K63" s="99">
        <f t="shared" si="44"/>
        <v>0</v>
      </c>
      <c r="L63" s="99">
        <f t="shared" si="44"/>
        <v>0</v>
      </c>
      <c r="M63" s="441">
        <f t="shared" si="44"/>
        <v>0</v>
      </c>
    </row>
    <row r="64" spans="1:13" ht="18.75">
      <c r="A64" s="211"/>
      <c r="B64" s="194"/>
      <c r="C64" s="78" t="s">
        <v>865</v>
      </c>
      <c r="D64" s="209" t="s">
        <v>1461</v>
      </c>
      <c r="E64" s="497">
        <f t="shared" si="2"/>
        <v>0</v>
      </c>
      <c r="F64" s="99">
        <f aca="true" t="shared" si="45" ref="F64:M67">F168+F269</f>
        <v>0</v>
      </c>
      <c r="G64" s="99">
        <f t="shared" si="45"/>
        <v>0</v>
      </c>
      <c r="H64" s="99">
        <f t="shared" si="45"/>
        <v>0</v>
      </c>
      <c r="I64" s="99">
        <f t="shared" si="45"/>
        <v>0</v>
      </c>
      <c r="J64" s="99">
        <f t="shared" si="45"/>
        <v>0</v>
      </c>
      <c r="K64" s="99">
        <f t="shared" si="45"/>
        <v>0</v>
      </c>
      <c r="L64" s="99">
        <f t="shared" si="45"/>
        <v>0</v>
      </c>
      <c r="M64" s="441">
        <f t="shared" si="45"/>
        <v>0</v>
      </c>
    </row>
    <row r="65" spans="1:13" ht="18.75">
      <c r="A65" s="211"/>
      <c r="B65" s="194" t="s">
        <v>1462</v>
      </c>
      <c r="C65" s="78"/>
      <c r="D65" s="195" t="s">
        <v>1463</v>
      </c>
      <c r="E65" s="497">
        <f t="shared" si="2"/>
        <v>0</v>
      </c>
      <c r="F65" s="99">
        <f>F66</f>
        <v>0</v>
      </c>
      <c r="G65" s="99">
        <f aca="true" t="shared" si="46" ref="G65:M65">G66</f>
        <v>0</v>
      </c>
      <c r="H65" s="99">
        <f t="shared" si="46"/>
        <v>0</v>
      </c>
      <c r="I65" s="99">
        <f t="shared" si="46"/>
        <v>0</v>
      </c>
      <c r="J65" s="99">
        <f t="shared" si="46"/>
        <v>0</v>
      </c>
      <c r="K65" s="99">
        <f t="shared" si="46"/>
        <v>0</v>
      </c>
      <c r="L65" s="99">
        <f t="shared" si="46"/>
        <v>0</v>
      </c>
      <c r="M65" s="441">
        <f t="shared" si="46"/>
        <v>0</v>
      </c>
    </row>
    <row r="66" spans="1:13" ht="18.75">
      <c r="A66" s="211"/>
      <c r="B66" s="194"/>
      <c r="C66" s="78" t="s">
        <v>869</v>
      </c>
      <c r="D66" s="212" t="s">
        <v>1464</v>
      </c>
      <c r="E66" s="497">
        <f t="shared" si="2"/>
        <v>0</v>
      </c>
      <c r="F66" s="99">
        <f t="shared" si="45"/>
        <v>0</v>
      </c>
      <c r="G66" s="99">
        <f t="shared" si="45"/>
        <v>0</v>
      </c>
      <c r="H66" s="99">
        <f t="shared" si="45"/>
        <v>0</v>
      </c>
      <c r="I66" s="99">
        <f t="shared" si="45"/>
        <v>0</v>
      </c>
      <c r="J66" s="99">
        <f t="shared" si="45"/>
        <v>0</v>
      </c>
      <c r="K66" s="99">
        <f t="shared" si="45"/>
        <v>0</v>
      </c>
      <c r="L66" s="99">
        <f t="shared" si="45"/>
        <v>0</v>
      </c>
      <c r="M66" s="441">
        <f t="shared" si="45"/>
        <v>0</v>
      </c>
    </row>
    <row r="67" spans="1:13" ht="18.75">
      <c r="A67" s="211"/>
      <c r="B67" s="194" t="s">
        <v>877</v>
      </c>
      <c r="C67" s="210"/>
      <c r="D67" s="195" t="s">
        <v>1465</v>
      </c>
      <c r="E67" s="497">
        <f t="shared" si="2"/>
        <v>3850</v>
      </c>
      <c r="F67" s="99">
        <f t="shared" si="45"/>
        <v>0</v>
      </c>
      <c r="G67" s="99">
        <f t="shared" si="45"/>
        <v>1169</v>
      </c>
      <c r="H67" s="99">
        <f t="shared" si="45"/>
        <v>898</v>
      </c>
      <c r="I67" s="99">
        <f t="shared" si="45"/>
        <v>842</v>
      </c>
      <c r="J67" s="99">
        <f t="shared" si="45"/>
        <v>941</v>
      </c>
      <c r="K67" s="99">
        <f t="shared" si="45"/>
        <v>4054.05</v>
      </c>
      <c r="L67" s="99">
        <f t="shared" si="45"/>
        <v>4054.05</v>
      </c>
      <c r="M67" s="441">
        <f t="shared" si="45"/>
        <v>4054.05</v>
      </c>
    </row>
    <row r="68" spans="1:13" ht="18.75">
      <c r="A68" s="719" t="s">
        <v>1466</v>
      </c>
      <c r="B68" s="720"/>
      <c r="C68" s="720"/>
      <c r="D68" s="208" t="s">
        <v>1467</v>
      </c>
      <c r="E68" s="497">
        <f t="shared" si="2"/>
        <v>3696</v>
      </c>
      <c r="F68" s="99">
        <f>F70+F72+F73</f>
        <v>0</v>
      </c>
      <c r="G68" s="99">
        <f aca="true" t="shared" si="47" ref="G68:M68">G70+G72+G73</f>
        <v>1170</v>
      </c>
      <c r="H68" s="99">
        <f t="shared" si="47"/>
        <v>1156</v>
      </c>
      <c r="I68" s="99">
        <f t="shared" si="47"/>
        <v>761</v>
      </c>
      <c r="J68" s="99">
        <f t="shared" si="47"/>
        <v>609</v>
      </c>
      <c r="K68" s="99">
        <f t="shared" si="47"/>
        <v>3891.888</v>
      </c>
      <c r="L68" s="99">
        <f t="shared" si="47"/>
        <v>3880.8</v>
      </c>
      <c r="M68" s="441">
        <f t="shared" si="47"/>
        <v>3862.32</v>
      </c>
    </row>
    <row r="69" spans="1:13" ht="18" customHeight="1">
      <c r="A69" s="202" t="s">
        <v>750</v>
      </c>
      <c r="B69" s="203"/>
      <c r="C69" s="203"/>
      <c r="D69" s="195"/>
      <c r="E69" s="497"/>
      <c r="F69" s="99"/>
      <c r="G69" s="99"/>
      <c r="H69" s="99"/>
      <c r="I69" s="99"/>
      <c r="J69" s="99"/>
      <c r="K69" s="99"/>
      <c r="L69" s="99"/>
      <c r="M69" s="441"/>
    </row>
    <row r="70" spans="1:13" ht="18" customHeight="1">
      <c r="A70" s="206"/>
      <c r="B70" s="78" t="s">
        <v>1468</v>
      </c>
      <c r="C70" s="194"/>
      <c r="D70" s="195" t="s">
        <v>1469</v>
      </c>
      <c r="E70" s="497">
        <f t="shared" si="2"/>
        <v>0</v>
      </c>
      <c r="F70" s="99">
        <f>F71</f>
        <v>0</v>
      </c>
      <c r="G70" s="99">
        <f aca="true" t="shared" si="48" ref="G70:M70">G71</f>
        <v>0</v>
      </c>
      <c r="H70" s="99">
        <f t="shared" si="48"/>
        <v>0</v>
      </c>
      <c r="I70" s="99">
        <f t="shared" si="48"/>
        <v>0</v>
      </c>
      <c r="J70" s="99">
        <f t="shared" si="48"/>
        <v>0</v>
      </c>
      <c r="K70" s="99">
        <f t="shared" si="48"/>
        <v>0</v>
      </c>
      <c r="L70" s="99">
        <f t="shared" si="48"/>
        <v>0</v>
      </c>
      <c r="M70" s="441">
        <f t="shared" si="48"/>
        <v>0</v>
      </c>
    </row>
    <row r="71" spans="1:13" ht="18" customHeight="1">
      <c r="A71" s="206"/>
      <c r="B71" s="78"/>
      <c r="C71" s="194" t="s">
        <v>885</v>
      </c>
      <c r="D71" s="195" t="s">
        <v>1470</v>
      </c>
      <c r="E71" s="497">
        <f t="shared" si="2"/>
        <v>0</v>
      </c>
      <c r="F71" s="99">
        <f aca="true" t="shared" si="49" ref="F71:M74">F175+F276</f>
        <v>0</v>
      </c>
      <c r="G71" s="99">
        <f t="shared" si="49"/>
        <v>0</v>
      </c>
      <c r="H71" s="99">
        <f t="shared" si="49"/>
        <v>0</v>
      </c>
      <c r="I71" s="99">
        <f t="shared" si="49"/>
        <v>0</v>
      </c>
      <c r="J71" s="99">
        <f t="shared" si="49"/>
        <v>0</v>
      </c>
      <c r="K71" s="99">
        <f t="shared" si="49"/>
        <v>0</v>
      </c>
      <c r="L71" s="99">
        <f t="shared" si="49"/>
        <v>0</v>
      </c>
      <c r="M71" s="441">
        <f t="shared" si="49"/>
        <v>0</v>
      </c>
    </row>
    <row r="72" spans="1:13" ht="22.5" customHeight="1">
      <c r="A72" s="206"/>
      <c r="B72" s="78" t="s">
        <v>1471</v>
      </c>
      <c r="C72" s="194"/>
      <c r="D72" s="195" t="s">
        <v>1472</v>
      </c>
      <c r="E72" s="497">
        <f t="shared" si="2"/>
        <v>3696</v>
      </c>
      <c r="F72" s="99">
        <f t="shared" si="49"/>
        <v>0</v>
      </c>
      <c r="G72" s="99">
        <f t="shared" si="49"/>
        <v>1170</v>
      </c>
      <c r="H72" s="99">
        <f t="shared" si="49"/>
        <v>1156</v>
      </c>
      <c r="I72" s="99">
        <f t="shared" si="49"/>
        <v>761</v>
      </c>
      <c r="J72" s="99">
        <f t="shared" si="49"/>
        <v>609</v>
      </c>
      <c r="K72" s="99">
        <f t="shared" si="49"/>
        <v>3891.888</v>
      </c>
      <c r="L72" s="99">
        <f t="shared" si="49"/>
        <v>3880.8</v>
      </c>
      <c r="M72" s="441">
        <f t="shared" si="49"/>
        <v>3862.32</v>
      </c>
    </row>
    <row r="73" spans="1:13" ht="39" customHeight="1">
      <c r="A73" s="206"/>
      <c r="B73" s="721" t="s">
        <v>1473</v>
      </c>
      <c r="C73" s="721"/>
      <c r="D73" s="195" t="s">
        <v>1474</v>
      </c>
      <c r="E73" s="497">
        <f t="shared" si="2"/>
        <v>0</v>
      </c>
      <c r="F73" s="99">
        <f>F74</f>
        <v>0</v>
      </c>
      <c r="G73" s="99">
        <f aca="true" t="shared" si="50" ref="G73:M73">G74</f>
        <v>0</v>
      </c>
      <c r="H73" s="99">
        <f t="shared" si="50"/>
        <v>0</v>
      </c>
      <c r="I73" s="99">
        <f t="shared" si="50"/>
        <v>0</v>
      </c>
      <c r="J73" s="99">
        <f t="shared" si="50"/>
        <v>0</v>
      </c>
      <c r="K73" s="99">
        <f t="shared" si="50"/>
        <v>0</v>
      </c>
      <c r="L73" s="99">
        <f t="shared" si="50"/>
        <v>0</v>
      </c>
      <c r="M73" s="441">
        <f t="shared" si="50"/>
        <v>0</v>
      </c>
    </row>
    <row r="74" spans="1:13" s="89" customFormat="1" ht="25.5" customHeight="1">
      <c r="A74" s="213"/>
      <c r="B74" s="214"/>
      <c r="C74" s="215" t="s">
        <v>901</v>
      </c>
      <c r="D74" s="107" t="s">
        <v>1475</v>
      </c>
      <c r="E74" s="497">
        <f t="shared" si="2"/>
        <v>0</v>
      </c>
      <c r="F74" s="99">
        <f t="shared" si="49"/>
        <v>0</v>
      </c>
      <c r="G74" s="99">
        <f t="shared" si="49"/>
        <v>0</v>
      </c>
      <c r="H74" s="99">
        <f t="shared" si="49"/>
        <v>0</v>
      </c>
      <c r="I74" s="99">
        <f t="shared" si="49"/>
        <v>0</v>
      </c>
      <c r="J74" s="99">
        <f t="shared" si="49"/>
        <v>0</v>
      </c>
      <c r="K74" s="99">
        <f t="shared" si="49"/>
        <v>0</v>
      </c>
      <c r="L74" s="99">
        <f t="shared" si="49"/>
        <v>0</v>
      </c>
      <c r="M74" s="441">
        <f t="shared" si="49"/>
        <v>0</v>
      </c>
    </row>
    <row r="75" spans="1:13" ht="42" customHeight="1">
      <c r="A75" s="874" t="s">
        <v>1476</v>
      </c>
      <c r="B75" s="875"/>
      <c r="C75" s="875"/>
      <c r="D75" s="195"/>
      <c r="E75" s="497"/>
      <c r="F75" s="99"/>
      <c r="G75" s="99"/>
      <c r="H75" s="99"/>
      <c r="I75" s="99"/>
      <c r="J75" s="99"/>
      <c r="K75" s="99"/>
      <c r="L75" s="99"/>
      <c r="M75" s="441"/>
    </row>
    <row r="76" spans="1:13" ht="18.75">
      <c r="A76" s="719" t="s">
        <v>1477</v>
      </c>
      <c r="B76" s="720"/>
      <c r="C76" s="720"/>
      <c r="D76" s="195" t="s">
        <v>1478</v>
      </c>
      <c r="E76" s="497">
        <f t="shared" si="2"/>
        <v>42169</v>
      </c>
      <c r="F76" s="99">
        <f>F78+F81+F82</f>
        <v>0</v>
      </c>
      <c r="G76" s="99">
        <f aca="true" t="shared" si="51" ref="G76:M76">G78+G81+G82</f>
        <v>9259</v>
      </c>
      <c r="H76" s="99">
        <f t="shared" si="51"/>
        <v>13453</v>
      </c>
      <c r="I76" s="99">
        <f t="shared" si="51"/>
        <v>11774</v>
      </c>
      <c r="J76" s="99">
        <f t="shared" si="51"/>
        <v>7683</v>
      </c>
      <c r="K76" s="99">
        <f t="shared" si="51"/>
        <v>44403.956999999995</v>
      </c>
      <c r="L76" s="99">
        <f t="shared" si="51"/>
        <v>44277.45</v>
      </c>
      <c r="M76" s="441">
        <f t="shared" si="51"/>
        <v>44066.605</v>
      </c>
    </row>
    <row r="77" spans="1:13" ht="18.75">
      <c r="A77" s="202" t="s">
        <v>750</v>
      </c>
      <c r="B77" s="203"/>
      <c r="C77" s="203"/>
      <c r="D77" s="195"/>
      <c r="E77" s="497"/>
      <c r="F77" s="99"/>
      <c r="G77" s="99"/>
      <c r="H77" s="99"/>
      <c r="I77" s="99"/>
      <c r="J77" s="99"/>
      <c r="K77" s="99"/>
      <c r="L77" s="99"/>
      <c r="M77" s="441"/>
    </row>
    <row r="78" spans="1:13" ht="18.75">
      <c r="A78" s="211"/>
      <c r="B78" s="194" t="s">
        <v>1479</v>
      </c>
      <c r="C78" s="210"/>
      <c r="D78" s="195" t="s">
        <v>1480</v>
      </c>
      <c r="E78" s="497">
        <f aca="true" t="shared" si="52" ref="E78:E141">G78+H78+I78+J78</f>
        <v>0</v>
      </c>
      <c r="F78" s="99">
        <f>SUM(F79:F80)</f>
        <v>0</v>
      </c>
      <c r="G78" s="99">
        <f aca="true" t="shared" si="53" ref="G78:M78">SUM(G79:G80)</f>
        <v>0</v>
      </c>
      <c r="H78" s="99">
        <f t="shared" si="53"/>
        <v>0</v>
      </c>
      <c r="I78" s="99">
        <f t="shared" si="53"/>
        <v>0</v>
      </c>
      <c r="J78" s="99">
        <f t="shared" si="53"/>
        <v>0</v>
      </c>
      <c r="K78" s="99">
        <f t="shared" si="53"/>
        <v>0</v>
      </c>
      <c r="L78" s="99">
        <f t="shared" si="53"/>
        <v>0</v>
      </c>
      <c r="M78" s="441">
        <f t="shared" si="53"/>
        <v>0</v>
      </c>
    </row>
    <row r="79" spans="1:13" ht="18.75">
      <c r="A79" s="211"/>
      <c r="B79" s="194"/>
      <c r="C79" s="78" t="s">
        <v>908</v>
      </c>
      <c r="D79" s="195" t="s">
        <v>1481</v>
      </c>
      <c r="E79" s="497">
        <f t="shared" si="52"/>
        <v>0</v>
      </c>
      <c r="F79" s="99">
        <f aca="true" t="shared" si="54" ref="F79:M79">F183+F284</f>
        <v>0</v>
      </c>
      <c r="G79" s="99">
        <f t="shared" si="54"/>
        <v>0</v>
      </c>
      <c r="H79" s="99">
        <f t="shared" si="54"/>
        <v>0</v>
      </c>
      <c r="I79" s="99">
        <f t="shared" si="54"/>
        <v>0</v>
      </c>
      <c r="J79" s="99">
        <f t="shared" si="54"/>
        <v>0</v>
      </c>
      <c r="K79" s="99">
        <f t="shared" si="54"/>
        <v>0</v>
      </c>
      <c r="L79" s="99">
        <f t="shared" si="54"/>
        <v>0</v>
      </c>
      <c r="M79" s="441">
        <f t="shared" si="54"/>
        <v>0</v>
      </c>
    </row>
    <row r="80" spans="1:13" ht="18.75">
      <c r="A80" s="211"/>
      <c r="B80" s="194"/>
      <c r="C80" s="78" t="s">
        <v>910</v>
      </c>
      <c r="D80" s="195" t="s">
        <v>1482</v>
      </c>
      <c r="E80" s="497">
        <f t="shared" si="52"/>
        <v>0</v>
      </c>
      <c r="F80" s="99">
        <f aca="true" t="shared" si="55" ref="F80:M80">F184+F285</f>
        <v>0</v>
      </c>
      <c r="G80" s="99">
        <f t="shared" si="55"/>
        <v>0</v>
      </c>
      <c r="H80" s="99">
        <f t="shared" si="55"/>
        <v>0</v>
      </c>
      <c r="I80" s="99">
        <f t="shared" si="55"/>
        <v>0</v>
      </c>
      <c r="J80" s="99">
        <f t="shared" si="55"/>
        <v>0</v>
      </c>
      <c r="K80" s="99">
        <f t="shared" si="55"/>
        <v>0</v>
      </c>
      <c r="L80" s="99">
        <f t="shared" si="55"/>
        <v>0</v>
      </c>
      <c r="M80" s="441">
        <f t="shared" si="55"/>
        <v>0</v>
      </c>
    </row>
    <row r="81" spans="1:13" ht="18.75">
      <c r="A81" s="211"/>
      <c r="B81" s="194" t="s">
        <v>1483</v>
      </c>
      <c r="C81" s="97"/>
      <c r="D81" s="195" t="s">
        <v>1484</v>
      </c>
      <c r="E81" s="497">
        <f t="shared" si="52"/>
        <v>0</v>
      </c>
      <c r="F81" s="99">
        <f aca="true" t="shared" si="56" ref="F81:M81">F185+F286</f>
        <v>0</v>
      </c>
      <c r="G81" s="99">
        <f t="shared" si="56"/>
        <v>0</v>
      </c>
      <c r="H81" s="99">
        <f t="shared" si="56"/>
        <v>0</v>
      </c>
      <c r="I81" s="99">
        <f t="shared" si="56"/>
        <v>0</v>
      </c>
      <c r="J81" s="99">
        <f t="shared" si="56"/>
        <v>0</v>
      </c>
      <c r="K81" s="99">
        <f t="shared" si="56"/>
        <v>0</v>
      </c>
      <c r="L81" s="99">
        <f t="shared" si="56"/>
        <v>0</v>
      </c>
      <c r="M81" s="441">
        <f t="shared" si="56"/>
        <v>0</v>
      </c>
    </row>
    <row r="82" spans="1:13" ht="18.75">
      <c r="A82" s="211"/>
      <c r="B82" s="722" t="s">
        <v>922</v>
      </c>
      <c r="C82" s="722"/>
      <c r="D82" s="195" t="s">
        <v>1485</v>
      </c>
      <c r="E82" s="497">
        <f t="shared" si="52"/>
        <v>42169</v>
      </c>
      <c r="F82" s="99">
        <f aca="true" t="shared" si="57" ref="F82:M82">F186+F287</f>
        <v>0</v>
      </c>
      <c r="G82" s="99">
        <f t="shared" si="57"/>
        <v>9259</v>
      </c>
      <c r="H82" s="99">
        <f t="shared" si="57"/>
        <v>13453</v>
      </c>
      <c r="I82" s="99">
        <f t="shared" si="57"/>
        <v>11774</v>
      </c>
      <c r="J82" s="99">
        <f t="shared" si="57"/>
        <v>7683</v>
      </c>
      <c r="K82" s="99">
        <f t="shared" si="57"/>
        <v>44403.956999999995</v>
      </c>
      <c r="L82" s="99">
        <f t="shared" si="57"/>
        <v>44277.45</v>
      </c>
      <c r="M82" s="441">
        <f t="shared" si="57"/>
        <v>44066.605</v>
      </c>
    </row>
    <row r="83" spans="1:13" ht="18.75">
      <c r="A83" s="76" t="s">
        <v>1486</v>
      </c>
      <c r="B83" s="194"/>
      <c r="C83" s="210"/>
      <c r="D83" s="195" t="s">
        <v>1487</v>
      </c>
      <c r="E83" s="497">
        <f t="shared" si="52"/>
        <v>0</v>
      </c>
      <c r="F83" s="99">
        <f>F85+F86+F87+F90</f>
        <v>0</v>
      </c>
      <c r="G83" s="99">
        <f aca="true" t="shared" si="58" ref="G83:M83">G85+G86+G87+G90</f>
        <v>0</v>
      </c>
      <c r="H83" s="99">
        <f t="shared" si="58"/>
        <v>0</v>
      </c>
      <c r="I83" s="99">
        <f t="shared" si="58"/>
        <v>0</v>
      </c>
      <c r="J83" s="99">
        <f t="shared" si="58"/>
        <v>0</v>
      </c>
      <c r="K83" s="99">
        <f t="shared" si="58"/>
        <v>0</v>
      </c>
      <c r="L83" s="99">
        <f t="shared" si="58"/>
        <v>0</v>
      </c>
      <c r="M83" s="441">
        <f t="shared" si="58"/>
        <v>0</v>
      </c>
    </row>
    <row r="84" spans="1:13" ht="18.75">
      <c r="A84" s="202" t="s">
        <v>750</v>
      </c>
      <c r="B84" s="203"/>
      <c r="C84" s="203"/>
      <c r="D84" s="195"/>
      <c r="E84" s="497"/>
      <c r="F84" s="99"/>
      <c r="G84" s="99"/>
      <c r="H84" s="99"/>
      <c r="I84" s="99"/>
      <c r="J84" s="99"/>
      <c r="K84" s="99"/>
      <c r="L84" s="99"/>
      <c r="M84" s="441"/>
    </row>
    <row r="85" spans="1:13" ht="18.75">
      <c r="A85" s="211"/>
      <c r="B85" s="194" t="s">
        <v>1488</v>
      </c>
      <c r="C85" s="210"/>
      <c r="D85" s="195" t="s">
        <v>1489</v>
      </c>
      <c r="E85" s="497">
        <f t="shared" si="52"/>
        <v>0</v>
      </c>
      <c r="F85" s="99">
        <f aca="true" t="shared" si="59" ref="F85:M88">F189+F290</f>
        <v>0</v>
      </c>
      <c r="G85" s="99">
        <f t="shared" si="59"/>
        <v>0</v>
      </c>
      <c r="H85" s="99">
        <f t="shared" si="59"/>
        <v>0</v>
      </c>
      <c r="I85" s="99">
        <f t="shared" si="59"/>
        <v>0</v>
      </c>
      <c r="J85" s="99">
        <f t="shared" si="59"/>
        <v>0</v>
      </c>
      <c r="K85" s="99">
        <f t="shared" si="59"/>
        <v>0</v>
      </c>
      <c r="L85" s="99">
        <f t="shared" si="59"/>
        <v>0</v>
      </c>
      <c r="M85" s="441">
        <f t="shared" si="59"/>
        <v>0</v>
      </c>
    </row>
    <row r="86" spans="1:13" ht="18.75">
      <c r="A86" s="211"/>
      <c r="B86" s="194" t="s">
        <v>1490</v>
      </c>
      <c r="C86" s="210"/>
      <c r="D86" s="195" t="s">
        <v>1491</v>
      </c>
      <c r="E86" s="497">
        <f t="shared" si="52"/>
        <v>0</v>
      </c>
      <c r="F86" s="99">
        <f t="shared" si="59"/>
        <v>0</v>
      </c>
      <c r="G86" s="99">
        <f t="shared" si="59"/>
        <v>0</v>
      </c>
      <c r="H86" s="99">
        <f t="shared" si="59"/>
        <v>0</v>
      </c>
      <c r="I86" s="99">
        <f t="shared" si="59"/>
        <v>0</v>
      </c>
      <c r="J86" s="99">
        <f t="shared" si="59"/>
        <v>0</v>
      </c>
      <c r="K86" s="99">
        <f t="shared" si="59"/>
        <v>0</v>
      </c>
      <c r="L86" s="99">
        <f t="shared" si="59"/>
        <v>0</v>
      </c>
      <c r="M86" s="441">
        <f t="shared" si="59"/>
        <v>0</v>
      </c>
    </row>
    <row r="87" spans="1:13" ht="18.75">
      <c r="A87" s="211"/>
      <c r="B87" s="194" t="s">
        <v>1492</v>
      </c>
      <c r="C87" s="210"/>
      <c r="D87" s="195" t="s">
        <v>1493</v>
      </c>
      <c r="E87" s="497">
        <f t="shared" si="52"/>
        <v>0</v>
      </c>
      <c r="F87" s="99">
        <f>F88+F89</f>
        <v>0</v>
      </c>
      <c r="G87" s="99">
        <f aca="true" t="shared" si="60" ref="G87:M87">G88+G89</f>
        <v>0</v>
      </c>
      <c r="H87" s="99">
        <f t="shared" si="60"/>
        <v>0</v>
      </c>
      <c r="I87" s="99">
        <f t="shared" si="60"/>
        <v>0</v>
      </c>
      <c r="J87" s="99">
        <f t="shared" si="60"/>
        <v>0</v>
      </c>
      <c r="K87" s="99">
        <f t="shared" si="60"/>
        <v>0</v>
      </c>
      <c r="L87" s="99">
        <f t="shared" si="60"/>
        <v>0</v>
      </c>
      <c r="M87" s="441">
        <f t="shared" si="60"/>
        <v>0</v>
      </c>
    </row>
    <row r="88" spans="1:13" ht="18.75">
      <c r="A88" s="211"/>
      <c r="B88" s="194"/>
      <c r="C88" s="194" t="s">
        <v>930</v>
      </c>
      <c r="D88" s="195" t="s">
        <v>1494</v>
      </c>
      <c r="E88" s="497">
        <f t="shared" si="52"/>
        <v>0</v>
      </c>
      <c r="F88" s="99">
        <f t="shared" si="59"/>
        <v>0</v>
      </c>
      <c r="G88" s="99">
        <f t="shared" si="59"/>
        <v>0</v>
      </c>
      <c r="H88" s="99">
        <f t="shared" si="59"/>
        <v>0</v>
      </c>
      <c r="I88" s="99">
        <f t="shared" si="59"/>
        <v>0</v>
      </c>
      <c r="J88" s="99">
        <f t="shared" si="59"/>
        <v>0</v>
      </c>
      <c r="K88" s="99">
        <f t="shared" si="59"/>
        <v>0</v>
      </c>
      <c r="L88" s="99">
        <f t="shared" si="59"/>
        <v>0</v>
      </c>
      <c r="M88" s="441">
        <f t="shared" si="59"/>
        <v>0</v>
      </c>
    </row>
    <row r="89" spans="1:13" ht="18.75">
      <c r="A89" s="211"/>
      <c r="B89" s="194"/>
      <c r="C89" s="194" t="s">
        <v>932</v>
      </c>
      <c r="D89" s="195" t="s">
        <v>1495</v>
      </c>
      <c r="E89" s="497">
        <f t="shared" si="52"/>
        <v>0</v>
      </c>
      <c r="F89" s="99">
        <f aca="true" t="shared" si="61" ref="F89:M89">F193+F294</f>
        <v>0</v>
      </c>
      <c r="G89" s="99">
        <f t="shared" si="61"/>
        <v>0</v>
      </c>
      <c r="H89" s="99">
        <f t="shared" si="61"/>
        <v>0</v>
      </c>
      <c r="I89" s="99">
        <f t="shared" si="61"/>
        <v>0</v>
      </c>
      <c r="J89" s="99">
        <f t="shared" si="61"/>
        <v>0</v>
      </c>
      <c r="K89" s="99">
        <f t="shared" si="61"/>
        <v>0</v>
      </c>
      <c r="L89" s="99">
        <f t="shared" si="61"/>
        <v>0</v>
      </c>
      <c r="M89" s="441">
        <f t="shared" si="61"/>
        <v>0</v>
      </c>
    </row>
    <row r="90" spans="1:13" ht="18.75">
      <c r="A90" s="211"/>
      <c r="B90" s="216" t="s">
        <v>936</v>
      </c>
      <c r="C90" s="216"/>
      <c r="D90" s="195" t="s">
        <v>1496</v>
      </c>
      <c r="E90" s="497">
        <f t="shared" si="52"/>
        <v>0</v>
      </c>
      <c r="F90" s="99">
        <f aca="true" t="shared" si="62" ref="F90:M90">F194+F295</f>
        <v>0</v>
      </c>
      <c r="G90" s="99">
        <f t="shared" si="62"/>
        <v>0</v>
      </c>
      <c r="H90" s="99">
        <f t="shared" si="62"/>
        <v>0</v>
      </c>
      <c r="I90" s="99">
        <f t="shared" si="62"/>
        <v>0</v>
      </c>
      <c r="J90" s="99">
        <f t="shared" si="62"/>
        <v>0</v>
      </c>
      <c r="K90" s="99">
        <f t="shared" si="62"/>
        <v>0</v>
      </c>
      <c r="L90" s="99">
        <f t="shared" si="62"/>
        <v>0</v>
      </c>
      <c r="M90" s="441">
        <f t="shared" si="62"/>
        <v>0</v>
      </c>
    </row>
    <row r="91" spans="1:13" ht="18.75">
      <c r="A91" s="719" t="s">
        <v>1497</v>
      </c>
      <c r="B91" s="720"/>
      <c r="C91" s="720"/>
      <c r="D91" s="195" t="s">
        <v>1498</v>
      </c>
      <c r="E91" s="497">
        <f t="shared" si="52"/>
        <v>0</v>
      </c>
      <c r="F91" s="99">
        <f>F92+F96+F103+F106</f>
        <v>0</v>
      </c>
      <c r="G91" s="99">
        <f aca="true" t="shared" si="63" ref="G91:M91">G92+G96+G103+G106</f>
        <v>0</v>
      </c>
      <c r="H91" s="99">
        <f t="shared" si="63"/>
        <v>0</v>
      </c>
      <c r="I91" s="99">
        <f t="shared" si="63"/>
        <v>0</v>
      </c>
      <c r="J91" s="99">
        <f t="shared" si="63"/>
        <v>0</v>
      </c>
      <c r="K91" s="99">
        <f t="shared" si="63"/>
        <v>0</v>
      </c>
      <c r="L91" s="99">
        <f t="shared" si="63"/>
        <v>0</v>
      </c>
      <c r="M91" s="441">
        <f t="shared" si="63"/>
        <v>0</v>
      </c>
    </row>
    <row r="92" spans="1:13" ht="23.25" customHeight="1">
      <c r="A92" s="719" t="s">
        <v>1499</v>
      </c>
      <c r="B92" s="720"/>
      <c r="C92" s="720"/>
      <c r="D92" s="195" t="s">
        <v>1500</v>
      </c>
      <c r="E92" s="497">
        <f t="shared" si="52"/>
        <v>0</v>
      </c>
      <c r="F92" s="99">
        <f>F94</f>
        <v>0</v>
      </c>
      <c r="G92" s="99">
        <f aca="true" t="shared" si="64" ref="G92:M92">G94</f>
        <v>0</v>
      </c>
      <c r="H92" s="99">
        <f t="shared" si="64"/>
        <v>0</v>
      </c>
      <c r="I92" s="99">
        <f t="shared" si="64"/>
        <v>0</v>
      </c>
      <c r="J92" s="99">
        <f t="shared" si="64"/>
        <v>0</v>
      </c>
      <c r="K92" s="99">
        <f t="shared" si="64"/>
        <v>0</v>
      </c>
      <c r="L92" s="99">
        <f t="shared" si="64"/>
        <v>0</v>
      </c>
      <c r="M92" s="441">
        <f t="shared" si="64"/>
        <v>0</v>
      </c>
    </row>
    <row r="93" spans="1:13" ht="18.75">
      <c r="A93" s="202" t="s">
        <v>750</v>
      </c>
      <c r="B93" s="203"/>
      <c r="C93" s="203"/>
      <c r="D93" s="195"/>
      <c r="E93" s="497"/>
      <c r="F93" s="99"/>
      <c r="G93" s="99"/>
      <c r="H93" s="99"/>
      <c r="I93" s="99"/>
      <c r="J93" s="99"/>
      <c r="K93" s="99"/>
      <c r="L93" s="99"/>
      <c r="M93" s="441"/>
    </row>
    <row r="94" spans="1:13" ht="18.75">
      <c r="A94" s="211"/>
      <c r="B94" s="194" t="s">
        <v>1501</v>
      </c>
      <c r="C94" s="78"/>
      <c r="D94" s="195" t="s">
        <v>1502</v>
      </c>
      <c r="E94" s="497">
        <f t="shared" si="52"/>
        <v>0</v>
      </c>
      <c r="F94" s="99">
        <f>F95</f>
        <v>0</v>
      </c>
      <c r="G94" s="99">
        <f aca="true" t="shared" si="65" ref="G94:M94">G95</f>
        <v>0</v>
      </c>
      <c r="H94" s="99">
        <f t="shared" si="65"/>
        <v>0</v>
      </c>
      <c r="I94" s="99">
        <f t="shared" si="65"/>
        <v>0</v>
      </c>
      <c r="J94" s="99">
        <f t="shared" si="65"/>
        <v>0</v>
      </c>
      <c r="K94" s="99">
        <f t="shared" si="65"/>
        <v>0</v>
      </c>
      <c r="L94" s="99">
        <f t="shared" si="65"/>
        <v>0</v>
      </c>
      <c r="M94" s="441">
        <f t="shared" si="65"/>
        <v>0</v>
      </c>
    </row>
    <row r="95" spans="1:13" ht="18.75">
      <c r="A95" s="211"/>
      <c r="B95" s="194"/>
      <c r="C95" s="78" t="s">
        <v>950</v>
      </c>
      <c r="D95" s="195" t="s">
        <v>1503</v>
      </c>
      <c r="E95" s="497">
        <f t="shared" si="52"/>
        <v>0</v>
      </c>
      <c r="F95" s="99">
        <f aca="true" t="shared" si="66" ref="F95:M95">F199+F300</f>
        <v>0</v>
      </c>
      <c r="G95" s="99">
        <f t="shared" si="66"/>
        <v>0</v>
      </c>
      <c r="H95" s="99">
        <f t="shared" si="66"/>
        <v>0</v>
      </c>
      <c r="I95" s="99">
        <f t="shared" si="66"/>
        <v>0</v>
      </c>
      <c r="J95" s="99">
        <f t="shared" si="66"/>
        <v>0</v>
      </c>
      <c r="K95" s="99">
        <f t="shared" si="66"/>
        <v>0</v>
      </c>
      <c r="L95" s="99">
        <f t="shared" si="66"/>
        <v>0</v>
      </c>
      <c r="M95" s="441">
        <f t="shared" si="66"/>
        <v>0</v>
      </c>
    </row>
    <row r="96" spans="1:13" ht="33" customHeight="1">
      <c r="A96" s="719" t="s">
        <v>1504</v>
      </c>
      <c r="B96" s="720"/>
      <c r="C96" s="720"/>
      <c r="D96" s="195" t="s">
        <v>1505</v>
      </c>
      <c r="E96" s="497">
        <f t="shared" si="52"/>
        <v>0</v>
      </c>
      <c r="F96" s="99">
        <f>F98+F101+F102</f>
        <v>0</v>
      </c>
      <c r="G96" s="99">
        <f aca="true" t="shared" si="67" ref="G96:M96">G98+G101+G102</f>
        <v>0</v>
      </c>
      <c r="H96" s="99">
        <f t="shared" si="67"/>
        <v>0</v>
      </c>
      <c r="I96" s="99">
        <f t="shared" si="67"/>
        <v>0</v>
      </c>
      <c r="J96" s="99">
        <f t="shared" si="67"/>
        <v>0</v>
      </c>
      <c r="K96" s="99">
        <f t="shared" si="67"/>
        <v>0</v>
      </c>
      <c r="L96" s="99">
        <f t="shared" si="67"/>
        <v>0</v>
      </c>
      <c r="M96" s="441">
        <f t="shared" si="67"/>
        <v>0</v>
      </c>
    </row>
    <row r="97" spans="1:13" ht="18.75">
      <c r="A97" s="202" t="s">
        <v>750</v>
      </c>
      <c r="B97" s="203"/>
      <c r="C97" s="203"/>
      <c r="D97" s="195"/>
      <c r="E97" s="497"/>
      <c r="F97" s="99"/>
      <c r="G97" s="99"/>
      <c r="H97" s="99"/>
      <c r="I97" s="99"/>
      <c r="J97" s="99"/>
      <c r="K97" s="99"/>
      <c r="L97" s="99"/>
      <c r="M97" s="441"/>
    </row>
    <row r="98" spans="1:13" ht="18" customHeight="1">
      <c r="A98" s="202"/>
      <c r="B98" s="195" t="s">
        <v>1506</v>
      </c>
      <c r="C98" s="203"/>
      <c r="D98" s="195" t="s">
        <v>1507</v>
      </c>
      <c r="E98" s="497">
        <f t="shared" si="52"/>
        <v>0</v>
      </c>
      <c r="F98" s="99">
        <f>F99+F100</f>
        <v>0</v>
      </c>
      <c r="G98" s="99">
        <f aca="true" t="shared" si="68" ref="G98:M98">G99+G100</f>
        <v>0</v>
      </c>
      <c r="H98" s="99">
        <f t="shared" si="68"/>
        <v>0</v>
      </c>
      <c r="I98" s="99">
        <f t="shared" si="68"/>
        <v>0</v>
      </c>
      <c r="J98" s="99">
        <f t="shared" si="68"/>
        <v>0</v>
      </c>
      <c r="K98" s="99">
        <f t="shared" si="68"/>
        <v>0</v>
      </c>
      <c r="L98" s="99">
        <f t="shared" si="68"/>
        <v>0</v>
      </c>
      <c r="M98" s="441">
        <f t="shared" si="68"/>
        <v>0</v>
      </c>
    </row>
    <row r="99" spans="1:13" ht="18" customHeight="1">
      <c r="A99" s="202"/>
      <c r="B99" s="203"/>
      <c r="C99" s="195" t="s">
        <v>970</v>
      </c>
      <c r="D99" s="195" t="s">
        <v>1508</v>
      </c>
      <c r="E99" s="497">
        <f t="shared" si="52"/>
        <v>0</v>
      </c>
      <c r="F99" s="99">
        <f aca="true" t="shared" si="69" ref="F99:M99">F203+F304</f>
        <v>0</v>
      </c>
      <c r="G99" s="99">
        <f t="shared" si="69"/>
        <v>0</v>
      </c>
      <c r="H99" s="99">
        <f t="shared" si="69"/>
        <v>0</v>
      </c>
      <c r="I99" s="99">
        <f t="shared" si="69"/>
        <v>0</v>
      </c>
      <c r="J99" s="99">
        <f t="shared" si="69"/>
        <v>0</v>
      </c>
      <c r="K99" s="99">
        <f t="shared" si="69"/>
        <v>0</v>
      </c>
      <c r="L99" s="99">
        <f t="shared" si="69"/>
        <v>0</v>
      </c>
      <c r="M99" s="441">
        <f t="shared" si="69"/>
        <v>0</v>
      </c>
    </row>
    <row r="100" spans="1:13" ht="18" customHeight="1">
      <c r="A100" s="211"/>
      <c r="B100" s="78"/>
      <c r="C100" s="78" t="s">
        <v>972</v>
      </c>
      <c r="D100" s="195" t="s">
        <v>1509</v>
      </c>
      <c r="E100" s="497">
        <f t="shared" si="52"/>
        <v>0</v>
      </c>
      <c r="F100" s="99">
        <f aca="true" t="shared" si="70" ref="F100:M100">F204+F305</f>
        <v>0</v>
      </c>
      <c r="G100" s="99">
        <f t="shared" si="70"/>
        <v>0</v>
      </c>
      <c r="H100" s="99">
        <f t="shared" si="70"/>
        <v>0</v>
      </c>
      <c r="I100" s="99">
        <f t="shared" si="70"/>
        <v>0</v>
      </c>
      <c r="J100" s="99">
        <f t="shared" si="70"/>
        <v>0</v>
      </c>
      <c r="K100" s="99">
        <f t="shared" si="70"/>
        <v>0</v>
      </c>
      <c r="L100" s="99">
        <f t="shared" si="70"/>
        <v>0</v>
      </c>
      <c r="M100" s="441">
        <f t="shared" si="70"/>
        <v>0</v>
      </c>
    </row>
    <row r="101" spans="1:13" ht="18" customHeight="1">
      <c r="A101" s="211"/>
      <c r="B101" s="843" t="s">
        <v>1510</v>
      </c>
      <c r="C101" s="843"/>
      <c r="D101" s="195" t="s">
        <v>1511</v>
      </c>
      <c r="E101" s="497">
        <f t="shared" si="52"/>
        <v>0</v>
      </c>
      <c r="F101" s="99">
        <f aca="true" t="shared" si="71" ref="F101:M101">F205+F306</f>
        <v>0</v>
      </c>
      <c r="G101" s="99">
        <f t="shared" si="71"/>
        <v>0</v>
      </c>
      <c r="H101" s="99">
        <f t="shared" si="71"/>
        <v>0</v>
      </c>
      <c r="I101" s="99">
        <f t="shared" si="71"/>
        <v>0</v>
      </c>
      <c r="J101" s="99">
        <f t="shared" si="71"/>
        <v>0</v>
      </c>
      <c r="K101" s="99">
        <f t="shared" si="71"/>
        <v>0</v>
      </c>
      <c r="L101" s="99">
        <f t="shared" si="71"/>
        <v>0</v>
      </c>
      <c r="M101" s="441">
        <f t="shared" si="71"/>
        <v>0</v>
      </c>
    </row>
    <row r="102" spans="1:13" s="89" customFormat="1" ht="40.5" customHeight="1">
      <c r="A102" s="217"/>
      <c r="B102" s="753" t="s">
        <v>974</v>
      </c>
      <c r="C102" s="753"/>
      <c r="D102" s="218" t="s">
        <v>1512</v>
      </c>
      <c r="E102" s="497">
        <f t="shared" si="52"/>
        <v>0</v>
      </c>
      <c r="F102" s="99">
        <f aca="true" t="shared" si="72" ref="F102:M102">F206+F307</f>
        <v>0</v>
      </c>
      <c r="G102" s="99">
        <f t="shared" si="72"/>
        <v>0</v>
      </c>
      <c r="H102" s="99">
        <f t="shared" si="72"/>
        <v>0</v>
      </c>
      <c r="I102" s="99">
        <f t="shared" si="72"/>
        <v>0</v>
      </c>
      <c r="J102" s="99">
        <f t="shared" si="72"/>
        <v>0</v>
      </c>
      <c r="K102" s="99">
        <f t="shared" si="72"/>
        <v>0</v>
      </c>
      <c r="L102" s="99">
        <f t="shared" si="72"/>
        <v>0</v>
      </c>
      <c r="M102" s="441">
        <f t="shared" si="72"/>
        <v>0</v>
      </c>
    </row>
    <row r="103" spans="1:13" ht="18.75">
      <c r="A103" s="70" t="s">
        <v>1513</v>
      </c>
      <c r="B103" s="78"/>
      <c r="C103" s="210"/>
      <c r="D103" s="195" t="s">
        <v>1514</v>
      </c>
      <c r="E103" s="497">
        <f t="shared" si="52"/>
        <v>0</v>
      </c>
      <c r="F103" s="99">
        <f>F105</f>
        <v>0</v>
      </c>
      <c r="G103" s="99">
        <f aca="true" t="shared" si="73" ref="G103:M103">G105</f>
        <v>0</v>
      </c>
      <c r="H103" s="99">
        <f t="shared" si="73"/>
        <v>0</v>
      </c>
      <c r="I103" s="99">
        <f t="shared" si="73"/>
        <v>0</v>
      </c>
      <c r="J103" s="99">
        <f t="shared" si="73"/>
        <v>0</v>
      </c>
      <c r="K103" s="99">
        <f t="shared" si="73"/>
        <v>0</v>
      </c>
      <c r="L103" s="99">
        <f t="shared" si="73"/>
        <v>0</v>
      </c>
      <c r="M103" s="441">
        <f t="shared" si="73"/>
        <v>0</v>
      </c>
    </row>
    <row r="104" spans="1:13" ht="18.75">
      <c r="A104" s="202" t="s">
        <v>750</v>
      </c>
      <c r="B104" s="203"/>
      <c r="C104" s="203"/>
      <c r="D104" s="195"/>
      <c r="E104" s="497"/>
      <c r="F104" s="99"/>
      <c r="G104" s="99"/>
      <c r="H104" s="99"/>
      <c r="I104" s="99"/>
      <c r="J104" s="99"/>
      <c r="K104" s="99"/>
      <c r="L104" s="99"/>
      <c r="M104" s="441"/>
    </row>
    <row r="105" spans="1:13" ht="18.75">
      <c r="A105" s="219"/>
      <c r="B105" s="194" t="s">
        <v>996</v>
      </c>
      <c r="C105" s="220"/>
      <c r="D105" s="195" t="s">
        <v>1515</v>
      </c>
      <c r="E105" s="497">
        <f t="shared" si="52"/>
        <v>0</v>
      </c>
      <c r="F105" s="99">
        <f aca="true" t="shared" si="74" ref="F105:M105">F209+F310</f>
        <v>0</v>
      </c>
      <c r="G105" s="99">
        <f t="shared" si="74"/>
        <v>0</v>
      </c>
      <c r="H105" s="99">
        <f t="shared" si="74"/>
        <v>0</v>
      </c>
      <c r="I105" s="99">
        <f t="shared" si="74"/>
        <v>0</v>
      </c>
      <c r="J105" s="99">
        <f t="shared" si="74"/>
        <v>0</v>
      </c>
      <c r="K105" s="99">
        <f t="shared" si="74"/>
        <v>0</v>
      </c>
      <c r="L105" s="99">
        <f t="shared" si="74"/>
        <v>0</v>
      </c>
      <c r="M105" s="441">
        <f t="shared" si="74"/>
        <v>0</v>
      </c>
    </row>
    <row r="106" spans="1:13" ht="18.75">
      <c r="A106" s="70" t="s">
        <v>1516</v>
      </c>
      <c r="B106" s="78"/>
      <c r="C106" s="78"/>
      <c r="D106" s="195" t="s">
        <v>1517</v>
      </c>
      <c r="E106" s="497">
        <f t="shared" si="52"/>
        <v>0</v>
      </c>
      <c r="F106" s="99">
        <f>F108</f>
        <v>0</v>
      </c>
      <c r="G106" s="99">
        <f aca="true" t="shared" si="75" ref="G106:M106">G108</f>
        <v>0</v>
      </c>
      <c r="H106" s="99">
        <f t="shared" si="75"/>
        <v>0</v>
      </c>
      <c r="I106" s="99">
        <f t="shared" si="75"/>
        <v>0</v>
      </c>
      <c r="J106" s="99">
        <f t="shared" si="75"/>
        <v>0</v>
      </c>
      <c r="K106" s="99">
        <f t="shared" si="75"/>
        <v>0</v>
      </c>
      <c r="L106" s="99">
        <f t="shared" si="75"/>
        <v>0</v>
      </c>
      <c r="M106" s="441">
        <f t="shared" si="75"/>
        <v>0</v>
      </c>
    </row>
    <row r="107" spans="1:13" ht="18.75">
      <c r="A107" s="202" t="s">
        <v>750</v>
      </c>
      <c r="B107" s="203"/>
      <c r="C107" s="203"/>
      <c r="D107" s="195"/>
      <c r="E107" s="497"/>
      <c r="F107" s="99"/>
      <c r="G107" s="99"/>
      <c r="H107" s="99"/>
      <c r="I107" s="99"/>
      <c r="J107" s="99"/>
      <c r="K107" s="99"/>
      <c r="L107" s="99"/>
      <c r="M107" s="441"/>
    </row>
    <row r="108" spans="1:13" ht="18.75">
      <c r="A108" s="70"/>
      <c r="B108" s="78" t="s">
        <v>1008</v>
      </c>
      <c r="C108" s="78"/>
      <c r="D108" s="195" t="s">
        <v>1518</v>
      </c>
      <c r="E108" s="497">
        <f t="shared" si="52"/>
        <v>0</v>
      </c>
      <c r="F108" s="99">
        <f aca="true" t="shared" si="76" ref="F108:M108">F212+F313</f>
        <v>0</v>
      </c>
      <c r="G108" s="99">
        <f t="shared" si="76"/>
        <v>0</v>
      </c>
      <c r="H108" s="99">
        <f t="shared" si="76"/>
        <v>0</v>
      </c>
      <c r="I108" s="99">
        <f t="shared" si="76"/>
        <v>0</v>
      </c>
      <c r="J108" s="99">
        <f t="shared" si="76"/>
        <v>0</v>
      </c>
      <c r="K108" s="99">
        <f t="shared" si="76"/>
        <v>0</v>
      </c>
      <c r="L108" s="99">
        <f t="shared" si="76"/>
        <v>0</v>
      </c>
      <c r="M108" s="441">
        <f t="shared" si="76"/>
        <v>0</v>
      </c>
    </row>
    <row r="109" spans="1:13" ht="18.75">
      <c r="A109" s="204" t="s">
        <v>1519</v>
      </c>
      <c r="B109" s="221"/>
      <c r="C109" s="221"/>
      <c r="D109" s="195" t="s">
        <v>1520</v>
      </c>
      <c r="E109" s="497">
        <f t="shared" si="52"/>
        <v>8116</v>
      </c>
      <c r="F109" s="99">
        <f>F110+F113</f>
        <v>0</v>
      </c>
      <c r="G109" s="99">
        <f>G110+G113</f>
        <v>5801</v>
      </c>
      <c r="H109" s="99">
        <f aca="true" t="shared" si="77" ref="H109:M109">H110+H113</f>
        <v>383</v>
      </c>
      <c r="I109" s="99">
        <f t="shared" si="77"/>
        <v>526</v>
      </c>
      <c r="J109" s="99">
        <f t="shared" si="77"/>
        <v>1406</v>
      </c>
      <c r="K109" s="99">
        <f t="shared" si="77"/>
        <v>8512.419999999991</v>
      </c>
      <c r="L109" s="99">
        <f t="shared" si="77"/>
        <v>8488.000000000004</v>
      </c>
      <c r="M109" s="441">
        <f t="shared" si="77"/>
        <v>8447.300000000007</v>
      </c>
    </row>
    <row r="110" spans="1:13" ht="18.75">
      <c r="A110" s="222" t="s">
        <v>1521</v>
      </c>
      <c r="B110" s="223"/>
      <c r="C110" s="223"/>
      <c r="D110" s="195" t="s">
        <v>1522</v>
      </c>
      <c r="E110" s="497">
        <f t="shared" si="52"/>
        <v>0</v>
      </c>
      <c r="F110" s="99">
        <f>F111+F112</f>
        <v>0</v>
      </c>
      <c r="G110" s="99">
        <f aca="true" t="shared" si="78" ref="G110:M110">G111+G112</f>
        <v>0</v>
      </c>
      <c r="H110" s="99">
        <f t="shared" si="78"/>
        <v>0</v>
      </c>
      <c r="I110" s="99">
        <f t="shared" si="78"/>
        <v>0</v>
      </c>
      <c r="J110" s="99">
        <f t="shared" si="78"/>
        <v>0</v>
      </c>
      <c r="K110" s="99">
        <f t="shared" si="78"/>
        <v>0</v>
      </c>
      <c r="L110" s="99">
        <f t="shared" si="78"/>
        <v>0</v>
      </c>
      <c r="M110" s="441">
        <f t="shared" si="78"/>
        <v>0</v>
      </c>
    </row>
    <row r="111" spans="1:13" s="89" customFormat="1" ht="18.75">
      <c r="A111" s="224"/>
      <c r="B111" s="824" t="s">
        <v>1016</v>
      </c>
      <c r="C111" s="824"/>
      <c r="D111" s="130" t="s">
        <v>1523</v>
      </c>
      <c r="E111" s="497">
        <f t="shared" si="52"/>
        <v>0</v>
      </c>
      <c r="F111" s="499">
        <f>F215</f>
        <v>0</v>
      </c>
      <c r="G111" s="499">
        <f aca="true" t="shared" si="79" ref="G111:M111">G215</f>
        <v>0</v>
      </c>
      <c r="H111" s="499">
        <f t="shared" si="79"/>
        <v>0</v>
      </c>
      <c r="I111" s="499">
        <f t="shared" si="79"/>
        <v>0</v>
      </c>
      <c r="J111" s="499">
        <f t="shared" si="79"/>
        <v>0</v>
      </c>
      <c r="K111" s="499">
        <f t="shared" si="79"/>
        <v>0</v>
      </c>
      <c r="L111" s="499">
        <f t="shared" si="79"/>
        <v>0</v>
      </c>
      <c r="M111" s="500">
        <f t="shared" si="79"/>
        <v>0</v>
      </c>
    </row>
    <row r="112" spans="1:13" s="89" customFormat="1" ht="18.75">
      <c r="A112" s="224"/>
      <c r="B112" s="824" t="s">
        <v>1018</v>
      </c>
      <c r="C112" s="824"/>
      <c r="D112" s="130" t="s">
        <v>1524</v>
      </c>
      <c r="E112" s="497">
        <f t="shared" si="52"/>
        <v>0</v>
      </c>
      <c r="F112" s="499">
        <f>F316</f>
        <v>0</v>
      </c>
      <c r="G112" s="499">
        <f aca="true" t="shared" si="80" ref="G112:M112">G316</f>
        <v>0</v>
      </c>
      <c r="H112" s="499">
        <f t="shared" si="80"/>
        <v>0</v>
      </c>
      <c r="I112" s="499">
        <f t="shared" si="80"/>
        <v>0</v>
      </c>
      <c r="J112" s="499">
        <f t="shared" si="80"/>
        <v>0</v>
      </c>
      <c r="K112" s="499">
        <f t="shared" si="80"/>
        <v>0</v>
      </c>
      <c r="L112" s="499">
        <f t="shared" si="80"/>
        <v>0</v>
      </c>
      <c r="M112" s="500">
        <f t="shared" si="80"/>
        <v>0</v>
      </c>
    </row>
    <row r="113" spans="1:13" ht="22.5">
      <c r="A113" s="166" t="s">
        <v>1702</v>
      </c>
      <c r="B113" s="74"/>
      <c r="C113" s="74"/>
      <c r="D113" s="195" t="s">
        <v>1525</v>
      </c>
      <c r="E113" s="497">
        <f t="shared" si="52"/>
        <v>8116</v>
      </c>
      <c r="F113" s="99">
        <f>F114+F115</f>
        <v>0</v>
      </c>
      <c r="G113" s="99">
        <f aca="true" t="shared" si="81" ref="G113:M113">G114+G115</f>
        <v>5801</v>
      </c>
      <c r="H113" s="99">
        <f t="shared" si="81"/>
        <v>383</v>
      </c>
      <c r="I113" s="99">
        <f t="shared" si="81"/>
        <v>526</v>
      </c>
      <c r="J113" s="99">
        <f t="shared" si="81"/>
        <v>1406</v>
      </c>
      <c r="K113" s="99">
        <f t="shared" si="81"/>
        <v>8512.419999999991</v>
      </c>
      <c r="L113" s="99">
        <f t="shared" si="81"/>
        <v>8488.000000000004</v>
      </c>
      <c r="M113" s="441">
        <f t="shared" si="81"/>
        <v>8447.300000000007</v>
      </c>
    </row>
    <row r="114" spans="1:13" s="89" customFormat="1" ht="18.75">
      <c r="A114" s="225"/>
      <c r="B114" s="721" t="s">
        <v>1021</v>
      </c>
      <c r="C114" s="721"/>
      <c r="D114" s="107" t="s">
        <v>1526</v>
      </c>
      <c r="E114" s="497">
        <f t="shared" si="52"/>
        <v>6837</v>
      </c>
      <c r="F114" s="501">
        <f>F217</f>
        <v>0</v>
      </c>
      <c r="G114" s="501">
        <f aca="true" t="shared" si="82" ref="G114:M114">G217</f>
        <v>5133</v>
      </c>
      <c r="H114" s="501">
        <f t="shared" si="82"/>
        <v>-93</v>
      </c>
      <c r="I114" s="501">
        <f t="shared" si="82"/>
        <v>410</v>
      </c>
      <c r="J114" s="501">
        <f t="shared" si="82"/>
        <v>1387</v>
      </c>
      <c r="K114" s="501">
        <f t="shared" si="82"/>
        <v>7107.7179999999935</v>
      </c>
      <c r="L114" s="501">
        <f t="shared" si="82"/>
        <v>7087.300000000003</v>
      </c>
      <c r="M114" s="502">
        <f t="shared" si="82"/>
        <v>7053.270000000004</v>
      </c>
    </row>
    <row r="115" spans="1:13" s="89" customFormat="1" ht="18.75">
      <c r="A115" s="226"/>
      <c r="B115" s="876" t="s">
        <v>1023</v>
      </c>
      <c r="C115" s="876"/>
      <c r="D115" s="130" t="s">
        <v>1527</v>
      </c>
      <c r="E115" s="449">
        <f t="shared" si="52"/>
        <v>1279</v>
      </c>
      <c r="F115" s="499">
        <f>F318</f>
        <v>0</v>
      </c>
      <c r="G115" s="499">
        <f>G318</f>
        <v>668</v>
      </c>
      <c r="H115" s="499">
        <f aca="true" t="shared" si="83" ref="H115:M115">H318</f>
        <v>476</v>
      </c>
      <c r="I115" s="499">
        <f t="shared" si="83"/>
        <v>116</v>
      </c>
      <c r="J115" s="499">
        <f t="shared" si="83"/>
        <v>19</v>
      </c>
      <c r="K115" s="499">
        <f t="shared" si="83"/>
        <v>1404.7019999999975</v>
      </c>
      <c r="L115" s="499">
        <f t="shared" si="83"/>
        <v>1400.7000000000007</v>
      </c>
      <c r="M115" s="500">
        <f t="shared" si="83"/>
        <v>1394.0300000000025</v>
      </c>
    </row>
    <row r="116" spans="1:13" ht="49.5" customHeight="1">
      <c r="A116" s="867" t="s">
        <v>1707</v>
      </c>
      <c r="B116" s="868"/>
      <c r="C116" s="868"/>
      <c r="D116" s="198" t="s">
        <v>1390</v>
      </c>
      <c r="E116" s="579">
        <f t="shared" si="52"/>
        <v>117041</v>
      </c>
      <c r="F116" s="576">
        <f>F117+F123+F130+F180+F187+F195</f>
        <v>0</v>
      </c>
      <c r="G116" s="576">
        <f aca="true" t="shared" si="84" ref="G116:M116">G117+G123+G130+G180+G187+G195</f>
        <v>39121</v>
      </c>
      <c r="H116" s="576">
        <f t="shared" si="84"/>
        <v>30499</v>
      </c>
      <c r="I116" s="576">
        <f t="shared" si="84"/>
        <v>24034</v>
      </c>
      <c r="J116" s="576">
        <f t="shared" si="84"/>
        <v>23387</v>
      </c>
      <c r="K116" s="576">
        <f t="shared" si="84"/>
        <v>123244.173</v>
      </c>
      <c r="L116" s="576">
        <f t="shared" si="84"/>
        <v>122893.05</v>
      </c>
      <c r="M116" s="670">
        <f t="shared" si="84"/>
        <v>122307.84500000002</v>
      </c>
    </row>
    <row r="117" spans="1:13" ht="20.25" customHeight="1">
      <c r="A117" s="831" t="s">
        <v>1391</v>
      </c>
      <c r="B117" s="832"/>
      <c r="C117" s="832"/>
      <c r="D117" s="227" t="s">
        <v>1392</v>
      </c>
      <c r="E117" s="497">
        <f t="shared" si="52"/>
        <v>11265</v>
      </c>
      <c r="F117" s="99">
        <f>F118+F122</f>
        <v>0</v>
      </c>
      <c r="G117" s="99">
        <f aca="true" t="shared" si="85" ref="G117:M117">G118+G122</f>
        <v>2581</v>
      </c>
      <c r="H117" s="99">
        <f t="shared" si="85"/>
        <v>3024</v>
      </c>
      <c r="I117" s="99">
        <f t="shared" si="85"/>
        <v>2884</v>
      </c>
      <c r="J117" s="99">
        <f t="shared" si="85"/>
        <v>2776</v>
      </c>
      <c r="K117" s="99">
        <f t="shared" si="85"/>
        <v>11862.045</v>
      </c>
      <c r="L117" s="99">
        <f t="shared" si="85"/>
        <v>11828.25</v>
      </c>
      <c r="M117" s="572">
        <f t="shared" si="85"/>
        <v>11771.925</v>
      </c>
    </row>
    <row r="118" spans="1:13" ht="21.75" customHeight="1">
      <c r="A118" s="76" t="s">
        <v>1393</v>
      </c>
      <c r="B118" s="200"/>
      <c r="C118" s="71"/>
      <c r="D118" s="201" t="s">
        <v>1394</v>
      </c>
      <c r="E118" s="497">
        <f t="shared" si="52"/>
        <v>11265</v>
      </c>
      <c r="F118" s="99">
        <f>F120+F121</f>
        <v>0</v>
      </c>
      <c r="G118" s="99">
        <f aca="true" t="shared" si="86" ref="G118:M118">G120+G121</f>
        <v>2581</v>
      </c>
      <c r="H118" s="99">
        <f t="shared" si="86"/>
        <v>3024</v>
      </c>
      <c r="I118" s="99">
        <f t="shared" si="86"/>
        <v>2884</v>
      </c>
      <c r="J118" s="99">
        <f t="shared" si="86"/>
        <v>2776</v>
      </c>
      <c r="K118" s="99">
        <f t="shared" si="86"/>
        <v>11862.045</v>
      </c>
      <c r="L118" s="99">
        <f t="shared" si="86"/>
        <v>11828.25</v>
      </c>
      <c r="M118" s="572">
        <f t="shared" si="86"/>
        <v>11771.925</v>
      </c>
    </row>
    <row r="119" spans="1:13" ht="18.75">
      <c r="A119" s="202" t="s">
        <v>750</v>
      </c>
      <c r="B119" s="203"/>
      <c r="C119" s="203"/>
      <c r="D119" s="195"/>
      <c r="E119" s="497"/>
      <c r="F119" s="99"/>
      <c r="G119" s="99"/>
      <c r="H119" s="99"/>
      <c r="I119" s="99"/>
      <c r="J119" s="99"/>
      <c r="K119" s="99"/>
      <c r="L119" s="99"/>
      <c r="M119" s="572"/>
    </row>
    <row r="120" spans="1:13" ht="18.75">
      <c r="A120" s="70"/>
      <c r="B120" s="78" t="s">
        <v>763</v>
      </c>
      <c r="C120" s="71"/>
      <c r="D120" s="87" t="s">
        <v>1395</v>
      </c>
      <c r="E120" s="497">
        <f t="shared" si="52"/>
        <v>11265</v>
      </c>
      <c r="F120" s="99"/>
      <c r="G120" s="99">
        <v>2581</v>
      </c>
      <c r="H120" s="99">
        <v>3024</v>
      </c>
      <c r="I120" s="99">
        <v>2884</v>
      </c>
      <c r="J120" s="99">
        <v>2776</v>
      </c>
      <c r="K120" s="510">
        <f>(E120*5.3/100)+E120</f>
        <v>11862.045</v>
      </c>
      <c r="L120" s="510">
        <f>(E120*5/100)+E120</f>
        <v>11828.25</v>
      </c>
      <c r="M120" s="573">
        <f>(E120*4.5/100)+E120</f>
        <v>11771.925</v>
      </c>
    </row>
    <row r="121" spans="1:13" ht="18.75">
      <c r="A121" s="70"/>
      <c r="B121" s="78" t="s">
        <v>1396</v>
      </c>
      <c r="C121" s="71"/>
      <c r="D121" s="87" t="s">
        <v>1397</v>
      </c>
      <c r="E121" s="497">
        <f t="shared" si="52"/>
        <v>0</v>
      </c>
      <c r="F121" s="99"/>
      <c r="G121" s="99"/>
      <c r="H121" s="99"/>
      <c r="I121" s="99"/>
      <c r="J121" s="99"/>
      <c r="K121" s="99"/>
      <c r="L121" s="99"/>
      <c r="M121" s="572"/>
    </row>
    <row r="122" spans="1:13" ht="18.75">
      <c r="A122" s="204" t="s">
        <v>1398</v>
      </c>
      <c r="B122" s="205"/>
      <c r="C122" s="205"/>
      <c r="D122" s="93" t="s">
        <v>1399</v>
      </c>
      <c r="E122" s="497">
        <f t="shared" si="52"/>
        <v>0</v>
      </c>
      <c r="F122" s="99"/>
      <c r="G122" s="99"/>
      <c r="H122" s="99"/>
      <c r="I122" s="99"/>
      <c r="J122" s="99"/>
      <c r="K122" s="99"/>
      <c r="L122" s="99"/>
      <c r="M122" s="572"/>
    </row>
    <row r="123" spans="1:13" ht="36.75" customHeight="1">
      <c r="A123" s="741" t="s">
        <v>1400</v>
      </c>
      <c r="B123" s="742"/>
      <c r="C123" s="742"/>
      <c r="D123" s="93" t="s">
        <v>1401</v>
      </c>
      <c r="E123" s="497">
        <f t="shared" si="52"/>
        <v>50417</v>
      </c>
      <c r="F123" s="99">
        <f>F124</f>
        <v>0</v>
      </c>
      <c r="G123" s="99">
        <f aca="true" t="shared" si="87" ref="G123:M123">G124</f>
        <v>14704</v>
      </c>
      <c r="H123" s="99">
        <f t="shared" si="87"/>
        <v>14802</v>
      </c>
      <c r="I123" s="99">
        <f t="shared" si="87"/>
        <v>10958</v>
      </c>
      <c r="J123" s="99">
        <f t="shared" si="87"/>
        <v>9953</v>
      </c>
      <c r="K123" s="99">
        <f t="shared" si="87"/>
        <v>53089.101</v>
      </c>
      <c r="L123" s="99">
        <f t="shared" si="87"/>
        <v>52937.85</v>
      </c>
      <c r="M123" s="572">
        <f t="shared" si="87"/>
        <v>52685.765</v>
      </c>
    </row>
    <row r="124" spans="1:13" ht="18.75">
      <c r="A124" s="741" t="s">
        <v>1402</v>
      </c>
      <c r="B124" s="742"/>
      <c r="C124" s="742"/>
      <c r="D124" s="201" t="s">
        <v>1403</v>
      </c>
      <c r="E124" s="497">
        <f t="shared" si="52"/>
        <v>50417</v>
      </c>
      <c r="F124" s="99">
        <f>F126+F128+F129</f>
        <v>0</v>
      </c>
      <c r="G124" s="99">
        <f aca="true" t="shared" si="88" ref="G124:M124">G126+G128+G129</f>
        <v>14704</v>
      </c>
      <c r="H124" s="99">
        <f t="shared" si="88"/>
        <v>14802</v>
      </c>
      <c r="I124" s="99">
        <f t="shared" si="88"/>
        <v>10958</v>
      </c>
      <c r="J124" s="99">
        <f t="shared" si="88"/>
        <v>9953</v>
      </c>
      <c r="K124" s="99">
        <f t="shared" si="88"/>
        <v>53089.101</v>
      </c>
      <c r="L124" s="99">
        <f t="shared" si="88"/>
        <v>52937.85</v>
      </c>
      <c r="M124" s="572">
        <f t="shared" si="88"/>
        <v>52685.765</v>
      </c>
    </row>
    <row r="125" spans="1:13" ht="18.75">
      <c r="A125" s="202" t="s">
        <v>750</v>
      </c>
      <c r="B125" s="203"/>
      <c r="C125" s="203"/>
      <c r="D125" s="195"/>
      <c r="E125" s="497"/>
      <c r="F125" s="99"/>
      <c r="G125" s="99"/>
      <c r="H125" s="99"/>
      <c r="I125" s="99"/>
      <c r="J125" s="99"/>
      <c r="K125" s="99"/>
      <c r="L125" s="99"/>
      <c r="M125" s="572"/>
    </row>
    <row r="126" spans="1:13" ht="18.75">
      <c r="A126" s="206"/>
      <c r="B126" s="207" t="s">
        <v>1404</v>
      </c>
      <c r="C126" s="71"/>
      <c r="D126" s="195" t="s">
        <v>1405</v>
      </c>
      <c r="E126" s="497">
        <f t="shared" si="52"/>
        <v>50417</v>
      </c>
      <c r="F126" s="99">
        <f>F127</f>
        <v>0</v>
      </c>
      <c r="G126" s="99">
        <f aca="true" t="shared" si="89" ref="G126:M126">G127</f>
        <v>14704</v>
      </c>
      <c r="H126" s="99">
        <f t="shared" si="89"/>
        <v>14802</v>
      </c>
      <c r="I126" s="99">
        <f t="shared" si="89"/>
        <v>10958</v>
      </c>
      <c r="J126" s="99">
        <f t="shared" si="89"/>
        <v>9953</v>
      </c>
      <c r="K126" s="99">
        <f t="shared" si="89"/>
        <v>53089.101</v>
      </c>
      <c r="L126" s="99">
        <f t="shared" si="89"/>
        <v>52937.85</v>
      </c>
      <c r="M126" s="572">
        <f t="shared" si="89"/>
        <v>52685.765</v>
      </c>
    </row>
    <row r="127" spans="1:13" ht="18.75">
      <c r="A127" s="206"/>
      <c r="B127" s="207"/>
      <c r="C127" s="194" t="s">
        <v>787</v>
      </c>
      <c r="D127" s="195" t="s">
        <v>1406</v>
      </c>
      <c r="E127" s="497">
        <f t="shared" si="52"/>
        <v>50417</v>
      </c>
      <c r="F127" s="99"/>
      <c r="G127" s="99">
        <v>14704</v>
      </c>
      <c r="H127" s="99">
        <v>14802</v>
      </c>
      <c r="I127" s="99">
        <v>10958</v>
      </c>
      <c r="J127" s="99">
        <v>9953</v>
      </c>
      <c r="K127" s="510">
        <f>(E127*5.3/100)+E127</f>
        <v>53089.101</v>
      </c>
      <c r="L127" s="510">
        <f>(E127*5/100)+E127</f>
        <v>52937.85</v>
      </c>
      <c r="M127" s="573">
        <f>(E127*4.5/100)+E127</f>
        <v>52685.765</v>
      </c>
    </row>
    <row r="128" spans="1:13" ht="18.75">
      <c r="A128" s="206"/>
      <c r="B128" s="873" t="s">
        <v>1407</v>
      </c>
      <c r="C128" s="873"/>
      <c r="D128" s="195" t="s">
        <v>1408</v>
      </c>
      <c r="E128" s="497">
        <f t="shared" si="52"/>
        <v>0</v>
      </c>
      <c r="F128" s="99"/>
      <c r="G128" s="99"/>
      <c r="H128" s="99"/>
      <c r="I128" s="99"/>
      <c r="J128" s="99"/>
      <c r="K128" s="99"/>
      <c r="L128" s="99"/>
      <c r="M128" s="572"/>
    </row>
    <row r="129" spans="1:13" ht="18.75">
      <c r="A129" s="206"/>
      <c r="B129" s="207" t="s">
        <v>791</v>
      </c>
      <c r="C129" s="71"/>
      <c r="D129" s="195" t="s">
        <v>1409</v>
      </c>
      <c r="E129" s="497">
        <f t="shared" si="52"/>
        <v>0</v>
      </c>
      <c r="F129" s="99"/>
      <c r="G129" s="99"/>
      <c r="H129" s="99"/>
      <c r="I129" s="99"/>
      <c r="J129" s="99"/>
      <c r="K129" s="99"/>
      <c r="L129" s="99"/>
      <c r="M129" s="572"/>
    </row>
    <row r="130" spans="1:13" ht="41.25" customHeight="1">
      <c r="A130" s="874" t="s">
        <v>1410</v>
      </c>
      <c r="B130" s="875"/>
      <c r="C130" s="875"/>
      <c r="D130" s="201" t="s">
        <v>1411</v>
      </c>
      <c r="E130" s="497">
        <f t="shared" si="52"/>
        <v>33485</v>
      </c>
      <c r="F130" s="99">
        <f>F131+F147+F155+F172</f>
        <v>0</v>
      </c>
      <c r="G130" s="99">
        <f>G131+G147+G155+G172</f>
        <v>12812</v>
      </c>
      <c r="H130" s="99">
        <f aca="true" t="shared" si="90" ref="H130:M130">H131+H147+H155+H172</f>
        <v>8390</v>
      </c>
      <c r="I130" s="99">
        <f t="shared" si="90"/>
        <v>5908</v>
      </c>
      <c r="J130" s="99">
        <f t="shared" si="90"/>
        <v>6375</v>
      </c>
      <c r="K130" s="99">
        <f t="shared" si="90"/>
        <v>35259.705</v>
      </c>
      <c r="L130" s="99">
        <f t="shared" si="90"/>
        <v>35159.25</v>
      </c>
      <c r="M130" s="572">
        <f t="shared" si="90"/>
        <v>34991.825000000004</v>
      </c>
    </row>
    <row r="131" spans="1:13" ht="42.75" customHeight="1">
      <c r="A131" s="719" t="s">
        <v>1710</v>
      </c>
      <c r="B131" s="720"/>
      <c r="C131" s="720"/>
      <c r="D131" s="208" t="s">
        <v>1412</v>
      </c>
      <c r="E131" s="497">
        <f t="shared" si="52"/>
        <v>27003</v>
      </c>
      <c r="F131" s="99">
        <f>F133+F136+F140+F141+F143+F146</f>
        <v>0</v>
      </c>
      <c r="G131" s="99">
        <f aca="true" t="shared" si="91" ref="G131:M131">G133+G136+G140+G141+G143+G146</f>
        <v>10997</v>
      </c>
      <c r="H131" s="99">
        <f t="shared" si="91"/>
        <v>6796</v>
      </c>
      <c r="I131" s="99">
        <f t="shared" si="91"/>
        <v>4385</v>
      </c>
      <c r="J131" s="99">
        <f t="shared" si="91"/>
        <v>4825</v>
      </c>
      <c r="K131" s="99">
        <f t="shared" si="91"/>
        <v>28434.159000000003</v>
      </c>
      <c r="L131" s="99">
        <f t="shared" si="91"/>
        <v>28353.15</v>
      </c>
      <c r="M131" s="572">
        <f t="shared" si="91"/>
        <v>28218.135000000002</v>
      </c>
    </row>
    <row r="132" spans="1:13" ht="18.75">
      <c r="A132" s="202" t="s">
        <v>750</v>
      </c>
      <c r="B132" s="203"/>
      <c r="C132" s="203"/>
      <c r="D132" s="209"/>
      <c r="E132" s="497"/>
      <c r="F132" s="99"/>
      <c r="G132" s="99"/>
      <c r="H132" s="99"/>
      <c r="I132" s="99"/>
      <c r="J132" s="99"/>
      <c r="K132" s="99"/>
      <c r="L132" s="99"/>
      <c r="M132" s="572"/>
    </row>
    <row r="133" spans="1:13" ht="18.75">
      <c r="A133" s="206"/>
      <c r="B133" s="194" t="s">
        <v>1413</v>
      </c>
      <c r="C133" s="97"/>
      <c r="D133" s="87" t="s">
        <v>1414</v>
      </c>
      <c r="E133" s="497">
        <f t="shared" si="52"/>
        <v>22490</v>
      </c>
      <c r="F133" s="99">
        <f>SUM(F134:F135)</f>
        <v>0</v>
      </c>
      <c r="G133" s="99">
        <f aca="true" t="shared" si="92" ref="G133:M133">SUM(G134:G135)</f>
        <v>8470</v>
      </c>
      <c r="H133" s="99">
        <f t="shared" si="92"/>
        <v>5852</v>
      </c>
      <c r="I133" s="99">
        <f t="shared" si="92"/>
        <v>3800</v>
      </c>
      <c r="J133" s="99">
        <f t="shared" si="92"/>
        <v>4368</v>
      </c>
      <c r="K133" s="99">
        <f t="shared" si="92"/>
        <v>23681.97</v>
      </c>
      <c r="L133" s="99">
        <f t="shared" si="92"/>
        <v>23614.5</v>
      </c>
      <c r="M133" s="572">
        <f t="shared" si="92"/>
        <v>23502.050000000003</v>
      </c>
    </row>
    <row r="134" spans="1:13" ht="18.75">
      <c r="A134" s="206"/>
      <c r="B134" s="194"/>
      <c r="C134" s="194" t="s">
        <v>801</v>
      </c>
      <c r="D134" s="87" t="s">
        <v>1415</v>
      </c>
      <c r="E134" s="497">
        <f t="shared" si="52"/>
        <v>20547</v>
      </c>
      <c r="F134" s="99"/>
      <c r="G134" s="99">
        <v>7314</v>
      </c>
      <c r="H134" s="99">
        <v>5516</v>
      </c>
      <c r="I134" s="99">
        <v>3500</v>
      </c>
      <c r="J134" s="99">
        <v>4217</v>
      </c>
      <c r="K134" s="510">
        <f>(E134*5.3/100)+E134</f>
        <v>21635.991</v>
      </c>
      <c r="L134" s="510">
        <f>(E134*5/100)+E134</f>
        <v>21574.35</v>
      </c>
      <c r="M134" s="573">
        <f>(E134*4.5/100)+E134</f>
        <v>21471.615</v>
      </c>
    </row>
    <row r="135" spans="1:13" ht="18.75">
      <c r="A135" s="206"/>
      <c r="B135" s="194"/>
      <c r="C135" s="194" t="s">
        <v>803</v>
      </c>
      <c r="D135" s="87" t="s">
        <v>1416</v>
      </c>
      <c r="E135" s="497">
        <f t="shared" si="52"/>
        <v>1943</v>
      </c>
      <c r="F135" s="99"/>
      <c r="G135" s="99">
        <v>1156</v>
      </c>
      <c r="H135" s="99">
        <v>336</v>
      </c>
      <c r="I135" s="99">
        <v>300</v>
      </c>
      <c r="J135" s="99">
        <v>151</v>
      </c>
      <c r="K135" s="510">
        <f>(E135*5.3/100)+E135</f>
        <v>2045.979</v>
      </c>
      <c r="L135" s="510">
        <f>(E135*5/100)+E135</f>
        <v>2040.15</v>
      </c>
      <c r="M135" s="573">
        <f>(E135*4.5/100)+E135</f>
        <v>2030.435</v>
      </c>
    </row>
    <row r="136" spans="1:13" ht="18.75">
      <c r="A136" s="206"/>
      <c r="B136" s="194" t="s">
        <v>1417</v>
      </c>
      <c r="C136" s="210"/>
      <c r="D136" s="87" t="s">
        <v>1418</v>
      </c>
      <c r="E136" s="497">
        <f t="shared" si="52"/>
        <v>4465</v>
      </c>
      <c r="F136" s="99">
        <f>SUM(F137:F139)</f>
        <v>0</v>
      </c>
      <c r="G136" s="99">
        <f aca="true" t="shared" si="93" ref="G136:M136">SUM(G137:G139)</f>
        <v>2508</v>
      </c>
      <c r="H136" s="99">
        <f t="shared" si="93"/>
        <v>933</v>
      </c>
      <c r="I136" s="99">
        <f t="shared" si="93"/>
        <v>575</v>
      </c>
      <c r="J136" s="99">
        <f t="shared" si="93"/>
        <v>449</v>
      </c>
      <c r="K136" s="99">
        <f t="shared" si="93"/>
        <v>4701.645</v>
      </c>
      <c r="L136" s="99">
        <f t="shared" si="93"/>
        <v>4688.25</v>
      </c>
      <c r="M136" s="572">
        <f t="shared" si="93"/>
        <v>4665.924999999999</v>
      </c>
    </row>
    <row r="137" spans="1:13" ht="18.75">
      <c r="A137" s="206"/>
      <c r="B137" s="194"/>
      <c r="C137" s="194" t="s">
        <v>807</v>
      </c>
      <c r="D137" s="87" t="s">
        <v>1419</v>
      </c>
      <c r="E137" s="497">
        <f t="shared" si="52"/>
        <v>1680</v>
      </c>
      <c r="F137" s="99"/>
      <c r="G137" s="99">
        <v>1167</v>
      </c>
      <c r="H137" s="99">
        <v>219</v>
      </c>
      <c r="I137" s="99">
        <v>159</v>
      </c>
      <c r="J137" s="99">
        <v>135</v>
      </c>
      <c r="K137" s="510">
        <f>(E137*5.3/100)+E137</f>
        <v>1769.04</v>
      </c>
      <c r="L137" s="510">
        <f>(E137*5/100)+E137</f>
        <v>1764</v>
      </c>
      <c r="M137" s="573">
        <f>(E137*4.5/100)+E137</f>
        <v>1755.6</v>
      </c>
    </row>
    <row r="138" spans="1:13" ht="18.75">
      <c r="A138" s="206"/>
      <c r="B138" s="194"/>
      <c r="C138" s="194" t="s">
        <v>809</v>
      </c>
      <c r="D138" s="87" t="s">
        <v>1420</v>
      </c>
      <c r="E138" s="497">
        <f t="shared" si="52"/>
        <v>2785</v>
      </c>
      <c r="F138" s="99"/>
      <c r="G138" s="99">
        <v>1341</v>
      </c>
      <c r="H138" s="99">
        <v>714</v>
      </c>
      <c r="I138" s="99">
        <v>416</v>
      </c>
      <c r="J138" s="99">
        <v>314</v>
      </c>
      <c r="K138" s="510">
        <f>(E138*5.3/100)+E138</f>
        <v>2932.605</v>
      </c>
      <c r="L138" s="510">
        <f>(E138*5/100)+E138</f>
        <v>2924.25</v>
      </c>
      <c r="M138" s="573">
        <f>(E138*4.5/100)+E138</f>
        <v>2910.325</v>
      </c>
    </row>
    <row r="139" spans="1:13" ht="18.75">
      <c r="A139" s="206"/>
      <c r="B139" s="194"/>
      <c r="C139" s="78" t="s">
        <v>811</v>
      </c>
      <c r="D139" s="87" t="s">
        <v>1421</v>
      </c>
      <c r="E139" s="497">
        <f t="shared" si="52"/>
        <v>0</v>
      </c>
      <c r="F139" s="99"/>
      <c r="G139" s="99"/>
      <c r="H139" s="99"/>
      <c r="I139" s="99"/>
      <c r="J139" s="99"/>
      <c r="K139" s="99"/>
      <c r="L139" s="99"/>
      <c r="M139" s="572"/>
    </row>
    <row r="140" spans="1:13" ht="18.75">
      <c r="A140" s="206"/>
      <c r="B140" s="194" t="s">
        <v>813</v>
      </c>
      <c r="C140" s="194"/>
      <c r="D140" s="87" t="s">
        <v>1422</v>
      </c>
      <c r="E140" s="497">
        <f t="shared" si="52"/>
        <v>0</v>
      </c>
      <c r="F140" s="99"/>
      <c r="G140" s="99"/>
      <c r="H140" s="99"/>
      <c r="I140" s="99"/>
      <c r="J140" s="99"/>
      <c r="K140" s="99"/>
      <c r="L140" s="99"/>
      <c r="M140" s="572"/>
    </row>
    <row r="141" spans="1:13" ht="18.75">
      <c r="A141" s="206"/>
      <c r="B141" s="194" t="s">
        <v>1423</v>
      </c>
      <c r="C141" s="97"/>
      <c r="D141" s="87" t="s">
        <v>1424</v>
      </c>
      <c r="E141" s="497">
        <f t="shared" si="52"/>
        <v>48</v>
      </c>
      <c r="F141" s="99">
        <f>F142</f>
        <v>0</v>
      </c>
      <c r="G141" s="99">
        <f aca="true" t="shared" si="94" ref="G141:M141">G142</f>
        <v>19</v>
      </c>
      <c r="H141" s="99">
        <f t="shared" si="94"/>
        <v>11</v>
      </c>
      <c r="I141" s="99">
        <f t="shared" si="94"/>
        <v>10</v>
      </c>
      <c r="J141" s="99">
        <f t="shared" si="94"/>
        <v>8</v>
      </c>
      <c r="K141" s="99">
        <f t="shared" si="94"/>
        <v>50.544</v>
      </c>
      <c r="L141" s="99">
        <f t="shared" si="94"/>
        <v>50.4</v>
      </c>
      <c r="M141" s="572">
        <f t="shared" si="94"/>
        <v>50.16</v>
      </c>
    </row>
    <row r="142" spans="1:13" ht="18.75">
      <c r="A142" s="206"/>
      <c r="B142" s="194"/>
      <c r="C142" s="194" t="s">
        <v>817</v>
      </c>
      <c r="D142" s="87" t="s">
        <v>1425</v>
      </c>
      <c r="E142" s="497">
        <f aca="true" t="shared" si="95" ref="E142:E205">G142+H142+I142+J142</f>
        <v>48</v>
      </c>
      <c r="F142" s="99"/>
      <c r="G142" s="99">
        <v>19</v>
      </c>
      <c r="H142" s="99">
        <v>11</v>
      </c>
      <c r="I142" s="99">
        <v>10</v>
      </c>
      <c r="J142" s="99">
        <v>8</v>
      </c>
      <c r="K142" s="510">
        <f>(E142*5.3/100)+E142</f>
        <v>50.544</v>
      </c>
      <c r="L142" s="510">
        <f>(E142*5/100)+E142</f>
        <v>50.4</v>
      </c>
      <c r="M142" s="573">
        <f>(E142*4.5/100)+E142</f>
        <v>50.16</v>
      </c>
    </row>
    <row r="143" spans="1:13" ht="18.75">
      <c r="A143" s="206"/>
      <c r="B143" s="194" t="s">
        <v>1426</v>
      </c>
      <c r="C143" s="194"/>
      <c r="D143" s="87" t="s">
        <v>1427</v>
      </c>
      <c r="E143" s="497">
        <f t="shared" si="95"/>
        <v>0</v>
      </c>
      <c r="F143" s="99">
        <f>SUM(F144:F145)</f>
        <v>0</v>
      </c>
      <c r="G143" s="99">
        <f aca="true" t="shared" si="96" ref="G143:M143">SUM(G144:G145)</f>
        <v>0</v>
      </c>
      <c r="H143" s="99">
        <f t="shared" si="96"/>
        <v>0</v>
      </c>
      <c r="I143" s="99">
        <f t="shared" si="96"/>
        <v>0</v>
      </c>
      <c r="J143" s="99">
        <f t="shared" si="96"/>
        <v>0</v>
      </c>
      <c r="K143" s="99">
        <f t="shared" si="96"/>
        <v>0</v>
      </c>
      <c r="L143" s="99">
        <f t="shared" si="96"/>
        <v>0</v>
      </c>
      <c r="M143" s="572">
        <f t="shared" si="96"/>
        <v>0</v>
      </c>
    </row>
    <row r="144" spans="1:13" ht="18.75">
      <c r="A144" s="206"/>
      <c r="B144" s="194"/>
      <c r="C144" s="194" t="s">
        <v>821</v>
      </c>
      <c r="D144" s="87" t="s">
        <v>1428</v>
      </c>
      <c r="E144" s="497">
        <f t="shared" si="95"/>
        <v>0</v>
      </c>
      <c r="F144" s="99"/>
      <c r="G144" s="99"/>
      <c r="H144" s="99"/>
      <c r="I144" s="99"/>
      <c r="J144" s="99"/>
      <c r="K144" s="99"/>
      <c r="L144" s="99"/>
      <c r="M144" s="572"/>
    </row>
    <row r="145" spans="1:13" ht="18.75">
      <c r="A145" s="206"/>
      <c r="B145" s="194"/>
      <c r="C145" s="194" t="s">
        <v>823</v>
      </c>
      <c r="D145" s="87" t="s">
        <v>1429</v>
      </c>
      <c r="E145" s="497">
        <f t="shared" si="95"/>
        <v>0</v>
      </c>
      <c r="F145" s="99"/>
      <c r="G145" s="99"/>
      <c r="H145" s="99"/>
      <c r="I145" s="99"/>
      <c r="J145" s="99"/>
      <c r="K145" s="99"/>
      <c r="L145" s="99"/>
      <c r="M145" s="572"/>
    </row>
    <row r="146" spans="1:13" ht="18.75">
      <c r="A146" s="206"/>
      <c r="B146" s="78" t="s">
        <v>829</v>
      </c>
      <c r="C146" s="78"/>
      <c r="D146" s="87" t="s">
        <v>1430</v>
      </c>
      <c r="E146" s="497">
        <f t="shared" si="95"/>
        <v>0</v>
      </c>
      <c r="F146" s="99"/>
      <c r="G146" s="99"/>
      <c r="H146" s="99"/>
      <c r="I146" s="99"/>
      <c r="J146" s="99"/>
      <c r="K146" s="99"/>
      <c r="L146" s="99"/>
      <c r="M146" s="572"/>
    </row>
    <row r="147" spans="1:13" ht="18.75">
      <c r="A147" s="70" t="s">
        <v>1431</v>
      </c>
      <c r="B147" s="78"/>
      <c r="C147" s="82"/>
      <c r="D147" s="208" t="s">
        <v>1432</v>
      </c>
      <c r="E147" s="497">
        <f t="shared" si="95"/>
        <v>0</v>
      </c>
      <c r="F147" s="99">
        <f>F149+F152+F153</f>
        <v>0</v>
      </c>
      <c r="G147" s="99">
        <f aca="true" t="shared" si="97" ref="G147:M147">G149+G152+G153</f>
        <v>0</v>
      </c>
      <c r="H147" s="99">
        <f t="shared" si="97"/>
        <v>0</v>
      </c>
      <c r="I147" s="99">
        <f t="shared" si="97"/>
        <v>0</v>
      </c>
      <c r="J147" s="99">
        <f t="shared" si="97"/>
        <v>0</v>
      </c>
      <c r="K147" s="99">
        <f t="shared" si="97"/>
        <v>0</v>
      </c>
      <c r="L147" s="99">
        <f t="shared" si="97"/>
        <v>0</v>
      </c>
      <c r="M147" s="572">
        <f t="shared" si="97"/>
        <v>0</v>
      </c>
    </row>
    <row r="148" spans="1:13" ht="18.75">
      <c r="A148" s="202" t="s">
        <v>750</v>
      </c>
      <c r="B148" s="203"/>
      <c r="C148" s="203"/>
      <c r="D148" s="209"/>
      <c r="E148" s="497"/>
      <c r="F148" s="99"/>
      <c r="G148" s="99"/>
      <c r="H148" s="99"/>
      <c r="I148" s="99"/>
      <c r="J148" s="99"/>
      <c r="K148" s="99"/>
      <c r="L148" s="99"/>
      <c r="M148" s="572"/>
    </row>
    <row r="149" spans="1:13" ht="39" customHeight="1">
      <c r="A149" s="202"/>
      <c r="B149" s="722" t="s">
        <v>1433</v>
      </c>
      <c r="C149" s="722"/>
      <c r="D149" s="209" t="s">
        <v>1434</v>
      </c>
      <c r="E149" s="497">
        <f t="shared" si="95"/>
        <v>0</v>
      </c>
      <c r="F149" s="99">
        <f>SUM(F150:F151)</f>
        <v>0</v>
      </c>
      <c r="G149" s="99">
        <f aca="true" t="shared" si="98" ref="G149:M149">SUM(G150:G151)</f>
        <v>0</v>
      </c>
      <c r="H149" s="99">
        <f t="shared" si="98"/>
        <v>0</v>
      </c>
      <c r="I149" s="99">
        <f t="shared" si="98"/>
        <v>0</v>
      </c>
      <c r="J149" s="99">
        <f t="shared" si="98"/>
        <v>0</v>
      </c>
      <c r="K149" s="99">
        <f t="shared" si="98"/>
        <v>0</v>
      </c>
      <c r="L149" s="99">
        <f t="shared" si="98"/>
        <v>0</v>
      </c>
      <c r="M149" s="572">
        <f t="shared" si="98"/>
        <v>0</v>
      </c>
    </row>
    <row r="150" spans="1:13" ht="18.75">
      <c r="A150" s="202"/>
      <c r="B150" s="203"/>
      <c r="C150" s="78" t="s">
        <v>835</v>
      </c>
      <c r="D150" s="209" t="s">
        <v>1435</v>
      </c>
      <c r="E150" s="497">
        <f t="shared" si="95"/>
        <v>0</v>
      </c>
      <c r="F150" s="99"/>
      <c r="G150" s="99"/>
      <c r="H150" s="99"/>
      <c r="I150" s="99"/>
      <c r="J150" s="99"/>
      <c r="K150" s="99"/>
      <c r="L150" s="99"/>
      <c r="M150" s="572"/>
    </row>
    <row r="151" spans="1:13" ht="18.75">
      <c r="A151" s="202"/>
      <c r="B151" s="203"/>
      <c r="C151" s="78" t="s">
        <v>1436</v>
      </c>
      <c r="D151" s="209" t="s">
        <v>1437</v>
      </c>
      <c r="E151" s="497">
        <f t="shared" si="95"/>
        <v>0</v>
      </c>
      <c r="F151" s="99"/>
      <c r="G151" s="99"/>
      <c r="H151" s="99"/>
      <c r="I151" s="99"/>
      <c r="J151" s="99"/>
      <c r="K151" s="99"/>
      <c r="L151" s="99"/>
      <c r="M151" s="572"/>
    </row>
    <row r="152" spans="1:13" ht="18.75">
      <c r="A152" s="202"/>
      <c r="B152" s="195" t="s">
        <v>839</v>
      </c>
      <c r="C152" s="78"/>
      <c r="D152" s="209" t="s">
        <v>1438</v>
      </c>
      <c r="E152" s="497">
        <f t="shared" si="95"/>
        <v>0</v>
      </c>
      <c r="F152" s="99"/>
      <c r="G152" s="99"/>
      <c r="H152" s="99"/>
      <c r="I152" s="99"/>
      <c r="J152" s="99"/>
      <c r="K152" s="99"/>
      <c r="L152" s="99"/>
      <c r="M152" s="572"/>
    </row>
    <row r="153" spans="1:13" ht="18.75">
      <c r="A153" s="206"/>
      <c r="B153" s="194" t="s">
        <v>1439</v>
      </c>
      <c r="C153" s="194"/>
      <c r="D153" s="209" t="s">
        <v>1440</v>
      </c>
      <c r="E153" s="497">
        <f t="shared" si="95"/>
        <v>0</v>
      </c>
      <c r="F153" s="99">
        <f>F154</f>
        <v>0</v>
      </c>
      <c r="G153" s="99">
        <f aca="true" t="shared" si="99" ref="G153:M153">G154</f>
        <v>0</v>
      </c>
      <c r="H153" s="99">
        <f t="shared" si="99"/>
        <v>0</v>
      </c>
      <c r="I153" s="99">
        <f t="shared" si="99"/>
        <v>0</v>
      </c>
      <c r="J153" s="99">
        <f t="shared" si="99"/>
        <v>0</v>
      </c>
      <c r="K153" s="99">
        <f t="shared" si="99"/>
        <v>0</v>
      </c>
      <c r="L153" s="99">
        <f t="shared" si="99"/>
        <v>0</v>
      </c>
      <c r="M153" s="572">
        <f t="shared" si="99"/>
        <v>0</v>
      </c>
    </row>
    <row r="154" spans="1:13" ht="18.75">
      <c r="A154" s="206"/>
      <c r="B154" s="194"/>
      <c r="C154" s="78" t="s">
        <v>843</v>
      </c>
      <c r="D154" s="209" t="s">
        <v>1441</v>
      </c>
      <c r="E154" s="497">
        <f t="shared" si="95"/>
        <v>0</v>
      </c>
      <c r="F154" s="99"/>
      <c r="G154" s="99"/>
      <c r="H154" s="99"/>
      <c r="I154" s="99"/>
      <c r="J154" s="99"/>
      <c r="K154" s="99"/>
      <c r="L154" s="99"/>
      <c r="M154" s="572"/>
    </row>
    <row r="155" spans="1:13" ht="19.5" customHeight="1">
      <c r="A155" s="70" t="s">
        <v>1442</v>
      </c>
      <c r="B155" s="194"/>
      <c r="C155" s="210"/>
      <c r="D155" s="208" t="s">
        <v>1443</v>
      </c>
      <c r="E155" s="497">
        <f t="shared" si="95"/>
        <v>3850</v>
      </c>
      <c r="F155" s="99">
        <f>F157+F169+F171</f>
        <v>0</v>
      </c>
      <c r="G155" s="99">
        <f>G157+G169+G171</f>
        <v>1169</v>
      </c>
      <c r="H155" s="99">
        <f>H157+H169+H171</f>
        <v>898</v>
      </c>
      <c r="I155" s="99">
        <f>I157+I169+I171</f>
        <v>842</v>
      </c>
      <c r="J155" s="99">
        <f>J157+J169+J171</f>
        <v>941</v>
      </c>
      <c r="K155" s="510">
        <f>(E155*5.3/100)+E155</f>
        <v>4054.05</v>
      </c>
      <c r="L155" s="510">
        <f>(E155*5/100)+E155</f>
        <v>4042.5</v>
      </c>
      <c r="M155" s="573">
        <f>(E155*4.5/100)+E155</f>
        <v>4023.25</v>
      </c>
    </row>
    <row r="156" spans="1:13" ht="18.75">
      <c r="A156" s="202" t="s">
        <v>750</v>
      </c>
      <c r="B156" s="203"/>
      <c r="C156" s="203"/>
      <c r="D156" s="209"/>
      <c r="E156" s="497"/>
      <c r="F156" s="99"/>
      <c r="G156" s="99"/>
      <c r="H156" s="99"/>
      <c r="I156" s="99"/>
      <c r="J156" s="99"/>
      <c r="K156" s="99"/>
      <c r="L156" s="99"/>
      <c r="M156" s="572"/>
    </row>
    <row r="157" spans="1:13" ht="41.25" customHeight="1">
      <c r="A157" s="211"/>
      <c r="B157" s="722" t="s">
        <v>1444</v>
      </c>
      <c r="C157" s="722"/>
      <c r="D157" s="209" t="s">
        <v>1445</v>
      </c>
      <c r="E157" s="497">
        <f t="shared" si="95"/>
        <v>0</v>
      </c>
      <c r="F157" s="99">
        <f>SUM(F158:F168)</f>
        <v>0</v>
      </c>
      <c r="G157" s="99">
        <f aca="true" t="shared" si="100" ref="G157:M157">SUM(G158:G168)</f>
        <v>0</v>
      </c>
      <c r="H157" s="99">
        <f t="shared" si="100"/>
        <v>0</v>
      </c>
      <c r="I157" s="99">
        <f t="shared" si="100"/>
        <v>0</v>
      </c>
      <c r="J157" s="99">
        <f t="shared" si="100"/>
        <v>0</v>
      </c>
      <c r="K157" s="99">
        <f t="shared" si="100"/>
        <v>0</v>
      </c>
      <c r="L157" s="99">
        <f t="shared" si="100"/>
        <v>0</v>
      </c>
      <c r="M157" s="572">
        <f t="shared" si="100"/>
        <v>0</v>
      </c>
    </row>
    <row r="158" spans="1:13" ht="18.75">
      <c r="A158" s="211"/>
      <c r="B158" s="194"/>
      <c r="C158" s="82" t="s">
        <v>851</v>
      </c>
      <c r="D158" s="209" t="s">
        <v>1446</v>
      </c>
      <c r="E158" s="497">
        <f t="shared" si="95"/>
        <v>0</v>
      </c>
      <c r="F158" s="99"/>
      <c r="G158" s="99"/>
      <c r="H158" s="99"/>
      <c r="I158" s="99"/>
      <c r="J158" s="99"/>
      <c r="K158" s="99"/>
      <c r="L158" s="99"/>
      <c r="M158" s="572"/>
    </row>
    <row r="159" spans="1:13" ht="18.75">
      <c r="A159" s="211"/>
      <c r="B159" s="194"/>
      <c r="C159" s="78" t="s">
        <v>853</v>
      </c>
      <c r="D159" s="209" t="s">
        <v>1447</v>
      </c>
      <c r="E159" s="497">
        <f t="shared" si="95"/>
        <v>0</v>
      </c>
      <c r="F159" s="99"/>
      <c r="G159" s="99"/>
      <c r="H159" s="99"/>
      <c r="I159" s="99"/>
      <c r="J159" s="99"/>
      <c r="K159" s="99"/>
      <c r="L159" s="99"/>
      <c r="M159" s="572"/>
    </row>
    <row r="160" spans="1:13" ht="18.75">
      <c r="A160" s="211"/>
      <c r="B160" s="194"/>
      <c r="C160" s="82" t="s">
        <v>855</v>
      </c>
      <c r="D160" s="209" t="s">
        <v>1448</v>
      </c>
      <c r="E160" s="497">
        <f t="shared" si="95"/>
        <v>0</v>
      </c>
      <c r="F160" s="99"/>
      <c r="G160" s="99"/>
      <c r="H160" s="99"/>
      <c r="I160" s="99"/>
      <c r="J160" s="99"/>
      <c r="K160" s="99"/>
      <c r="L160" s="99"/>
      <c r="M160" s="572"/>
    </row>
    <row r="161" spans="1:13" ht="18.75">
      <c r="A161" s="211"/>
      <c r="B161" s="194"/>
      <c r="C161" s="82" t="s">
        <v>857</v>
      </c>
      <c r="D161" s="209" t="s">
        <v>1449</v>
      </c>
      <c r="E161" s="497">
        <f t="shared" si="95"/>
        <v>0</v>
      </c>
      <c r="F161" s="99"/>
      <c r="G161" s="99"/>
      <c r="H161" s="99"/>
      <c r="I161" s="99"/>
      <c r="J161" s="99"/>
      <c r="K161" s="99"/>
      <c r="L161" s="99"/>
      <c r="M161" s="572"/>
    </row>
    <row r="162" spans="1:13" ht="18.75">
      <c r="A162" s="211"/>
      <c r="B162" s="194"/>
      <c r="C162" s="82" t="s">
        <v>859</v>
      </c>
      <c r="D162" s="209" t="s">
        <v>1450</v>
      </c>
      <c r="E162" s="497">
        <f t="shared" si="95"/>
        <v>0</v>
      </c>
      <c r="F162" s="99"/>
      <c r="G162" s="99"/>
      <c r="H162" s="99"/>
      <c r="I162" s="99"/>
      <c r="J162" s="99"/>
      <c r="K162" s="99"/>
      <c r="L162" s="99"/>
      <c r="M162" s="572"/>
    </row>
    <row r="163" spans="1:13" ht="18.75">
      <c r="A163" s="211"/>
      <c r="B163" s="194"/>
      <c r="C163" s="82" t="s">
        <v>1451</v>
      </c>
      <c r="D163" s="209" t="s">
        <v>1452</v>
      </c>
      <c r="E163" s="497">
        <f t="shared" si="95"/>
        <v>0</v>
      </c>
      <c r="F163" s="99"/>
      <c r="G163" s="99"/>
      <c r="H163" s="99"/>
      <c r="I163" s="99"/>
      <c r="J163" s="99"/>
      <c r="K163" s="99"/>
      <c r="L163" s="99"/>
      <c r="M163" s="572"/>
    </row>
    <row r="164" spans="1:13" ht="18.75">
      <c r="A164" s="211"/>
      <c r="B164" s="194"/>
      <c r="C164" s="82" t="s">
        <v>1453</v>
      </c>
      <c r="D164" s="209" t="s">
        <v>1454</v>
      </c>
      <c r="E164" s="497">
        <f t="shared" si="95"/>
        <v>0</v>
      </c>
      <c r="F164" s="99"/>
      <c r="G164" s="99"/>
      <c r="H164" s="99"/>
      <c r="I164" s="99"/>
      <c r="J164" s="99"/>
      <c r="K164" s="99"/>
      <c r="L164" s="99"/>
      <c r="M164" s="572"/>
    </row>
    <row r="165" spans="1:13" ht="18.75">
      <c r="A165" s="211"/>
      <c r="B165" s="194"/>
      <c r="C165" s="82" t="s">
        <v>1455</v>
      </c>
      <c r="D165" s="209" t="s">
        <v>1456</v>
      </c>
      <c r="E165" s="497">
        <f t="shared" si="95"/>
        <v>0</v>
      </c>
      <c r="F165" s="99"/>
      <c r="G165" s="99"/>
      <c r="H165" s="99"/>
      <c r="I165" s="99"/>
      <c r="J165" s="99"/>
      <c r="K165" s="99"/>
      <c r="L165" s="99"/>
      <c r="M165" s="572"/>
    </row>
    <row r="166" spans="1:13" ht="18.75">
      <c r="A166" s="211"/>
      <c r="B166" s="194"/>
      <c r="C166" s="82" t="s">
        <v>1457</v>
      </c>
      <c r="D166" s="209" t="s">
        <v>1458</v>
      </c>
      <c r="E166" s="497">
        <f t="shared" si="95"/>
        <v>0</v>
      </c>
      <c r="F166" s="99"/>
      <c r="G166" s="99"/>
      <c r="H166" s="99"/>
      <c r="I166" s="99"/>
      <c r="J166" s="99"/>
      <c r="K166" s="99"/>
      <c r="L166" s="99"/>
      <c r="M166" s="572"/>
    </row>
    <row r="167" spans="1:13" ht="18.75">
      <c r="A167" s="211"/>
      <c r="B167" s="194"/>
      <c r="C167" s="82" t="s">
        <v>1459</v>
      </c>
      <c r="D167" s="209" t="s">
        <v>1460</v>
      </c>
      <c r="E167" s="497">
        <f t="shared" si="95"/>
        <v>0</v>
      </c>
      <c r="F167" s="99"/>
      <c r="G167" s="99"/>
      <c r="H167" s="99"/>
      <c r="I167" s="99"/>
      <c r="J167" s="99"/>
      <c r="K167" s="99"/>
      <c r="L167" s="99"/>
      <c r="M167" s="572"/>
    </row>
    <row r="168" spans="1:13" ht="18.75">
      <c r="A168" s="211"/>
      <c r="B168" s="194"/>
      <c r="C168" s="78" t="s">
        <v>865</v>
      </c>
      <c r="D168" s="209" t="s">
        <v>1461</v>
      </c>
      <c r="E168" s="497">
        <f t="shared" si="95"/>
        <v>0</v>
      </c>
      <c r="F168" s="99"/>
      <c r="G168" s="99"/>
      <c r="H168" s="99"/>
      <c r="I168" s="99"/>
      <c r="J168" s="99"/>
      <c r="K168" s="99"/>
      <c r="L168" s="99"/>
      <c r="M168" s="572"/>
    </row>
    <row r="169" spans="1:13" ht="18.75">
      <c r="A169" s="211"/>
      <c r="B169" s="194" t="s">
        <v>1462</v>
      </c>
      <c r="C169" s="78"/>
      <c r="D169" s="195" t="s">
        <v>1463</v>
      </c>
      <c r="E169" s="497">
        <f t="shared" si="95"/>
        <v>0</v>
      </c>
      <c r="F169" s="99">
        <f>F170</f>
        <v>0</v>
      </c>
      <c r="G169" s="99">
        <f aca="true" t="shared" si="101" ref="G169:M169">G170</f>
        <v>0</v>
      </c>
      <c r="H169" s="99">
        <f t="shared" si="101"/>
        <v>0</v>
      </c>
      <c r="I169" s="99">
        <f t="shared" si="101"/>
        <v>0</v>
      </c>
      <c r="J169" s="99">
        <f t="shared" si="101"/>
        <v>0</v>
      </c>
      <c r="K169" s="99">
        <f t="shared" si="101"/>
        <v>0</v>
      </c>
      <c r="L169" s="99">
        <f t="shared" si="101"/>
        <v>0</v>
      </c>
      <c r="M169" s="572">
        <f t="shared" si="101"/>
        <v>0</v>
      </c>
    </row>
    <row r="170" spans="1:13" ht="18.75">
      <c r="A170" s="211"/>
      <c r="B170" s="194"/>
      <c r="C170" s="78" t="s">
        <v>869</v>
      </c>
      <c r="D170" s="212" t="s">
        <v>1464</v>
      </c>
      <c r="E170" s="497">
        <f t="shared" si="95"/>
        <v>0</v>
      </c>
      <c r="F170" s="99"/>
      <c r="G170" s="99"/>
      <c r="H170" s="99"/>
      <c r="I170" s="99"/>
      <c r="J170" s="99"/>
      <c r="K170" s="99"/>
      <c r="L170" s="99"/>
      <c r="M170" s="572"/>
    </row>
    <row r="171" spans="1:13" ht="18" customHeight="1">
      <c r="A171" s="211"/>
      <c r="B171" s="194" t="s">
        <v>877</v>
      </c>
      <c r="C171" s="210"/>
      <c r="D171" s="195" t="s">
        <v>1465</v>
      </c>
      <c r="E171" s="497">
        <f t="shared" si="95"/>
        <v>3850</v>
      </c>
      <c r="F171" s="99"/>
      <c r="G171" s="99">
        <v>1169</v>
      </c>
      <c r="H171" s="99">
        <v>898</v>
      </c>
      <c r="I171" s="99">
        <v>842</v>
      </c>
      <c r="J171" s="99">
        <v>941</v>
      </c>
      <c r="K171" s="510">
        <f>(E171*5.3/100)+E171</f>
        <v>4054.05</v>
      </c>
      <c r="L171" s="510">
        <f>(E171*5.3/100)+E171</f>
        <v>4054.05</v>
      </c>
      <c r="M171" s="573">
        <f>(E171*5.3/100)+E171</f>
        <v>4054.05</v>
      </c>
    </row>
    <row r="172" spans="1:13" ht="18.75">
      <c r="A172" s="719" t="s">
        <v>1466</v>
      </c>
      <c r="B172" s="720"/>
      <c r="C172" s="720"/>
      <c r="D172" s="208" t="s">
        <v>1467</v>
      </c>
      <c r="E172" s="497">
        <f t="shared" si="95"/>
        <v>2632</v>
      </c>
      <c r="F172" s="99">
        <f>F174+F177</f>
        <v>0</v>
      </c>
      <c r="G172" s="99">
        <f>G174+G176+G177</f>
        <v>646</v>
      </c>
      <c r="H172" s="99">
        <f aca="true" t="shared" si="102" ref="H172:M172">H174+H176+H177</f>
        <v>696</v>
      </c>
      <c r="I172" s="99">
        <f t="shared" si="102"/>
        <v>681</v>
      </c>
      <c r="J172" s="99">
        <f t="shared" si="102"/>
        <v>609</v>
      </c>
      <c r="K172" s="99">
        <f t="shared" si="102"/>
        <v>2771.496</v>
      </c>
      <c r="L172" s="99">
        <f t="shared" si="102"/>
        <v>2763.6</v>
      </c>
      <c r="M172" s="572">
        <f t="shared" si="102"/>
        <v>2750.44</v>
      </c>
    </row>
    <row r="173" spans="1:13" ht="18.75">
      <c r="A173" s="202" t="s">
        <v>750</v>
      </c>
      <c r="B173" s="203"/>
      <c r="C173" s="203"/>
      <c r="D173" s="195"/>
      <c r="E173" s="497"/>
      <c r="F173" s="99"/>
      <c r="G173" s="99"/>
      <c r="H173" s="99"/>
      <c r="I173" s="99"/>
      <c r="J173" s="99"/>
      <c r="K173" s="99"/>
      <c r="L173" s="99"/>
      <c r="M173" s="572"/>
    </row>
    <row r="174" spans="1:13" ht="18.75">
      <c r="A174" s="206"/>
      <c r="B174" s="78" t="s">
        <v>1468</v>
      </c>
      <c r="C174" s="194"/>
      <c r="D174" s="195" t="s">
        <v>1469</v>
      </c>
      <c r="E174" s="497">
        <f t="shared" si="95"/>
        <v>0</v>
      </c>
      <c r="F174" s="99">
        <f>F175</f>
        <v>0</v>
      </c>
      <c r="G174" s="99">
        <f aca="true" t="shared" si="103" ref="G174:M174">G175</f>
        <v>0</v>
      </c>
      <c r="H174" s="99">
        <f t="shared" si="103"/>
        <v>0</v>
      </c>
      <c r="I174" s="99">
        <f t="shared" si="103"/>
        <v>0</v>
      </c>
      <c r="J174" s="99">
        <f t="shared" si="103"/>
        <v>0</v>
      </c>
      <c r="K174" s="99">
        <f t="shared" si="103"/>
        <v>0</v>
      </c>
      <c r="L174" s="99">
        <f t="shared" si="103"/>
        <v>0</v>
      </c>
      <c r="M174" s="572">
        <f t="shared" si="103"/>
        <v>0</v>
      </c>
    </row>
    <row r="175" spans="1:13" ht="18.75">
      <c r="A175" s="206"/>
      <c r="B175" s="78"/>
      <c r="C175" s="194" t="s">
        <v>885</v>
      </c>
      <c r="D175" s="195" t="s">
        <v>1470</v>
      </c>
      <c r="E175" s="497">
        <f t="shared" si="95"/>
        <v>0</v>
      </c>
      <c r="F175" s="99"/>
      <c r="G175" s="99"/>
      <c r="H175" s="99"/>
      <c r="I175" s="99"/>
      <c r="J175" s="99"/>
      <c r="K175" s="99"/>
      <c r="L175" s="99"/>
      <c r="M175" s="572"/>
    </row>
    <row r="176" spans="1:13" ht="18.75">
      <c r="A176" s="206"/>
      <c r="B176" s="78" t="s">
        <v>1471</v>
      </c>
      <c r="C176" s="194"/>
      <c r="D176" s="195" t="s">
        <v>1472</v>
      </c>
      <c r="E176" s="497">
        <f t="shared" si="95"/>
        <v>2632</v>
      </c>
      <c r="F176" s="99"/>
      <c r="G176" s="99">
        <v>646</v>
      </c>
      <c r="H176" s="99">
        <v>696</v>
      </c>
      <c r="I176" s="99">
        <v>681</v>
      </c>
      <c r="J176" s="99">
        <v>609</v>
      </c>
      <c r="K176" s="510">
        <f>(E176*5.3/100)+E176</f>
        <v>2771.496</v>
      </c>
      <c r="L176" s="510">
        <f>(E176*5/100)+E176</f>
        <v>2763.6</v>
      </c>
      <c r="M176" s="573">
        <f>(E176*4.5/100)+E176</f>
        <v>2750.44</v>
      </c>
    </row>
    <row r="177" spans="1:13" ht="40.5" customHeight="1">
      <c r="A177" s="206"/>
      <c r="B177" s="721" t="s">
        <v>1473</v>
      </c>
      <c r="C177" s="721"/>
      <c r="D177" s="195" t="s">
        <v>1474</v>
      </c>
      <c r="E177" s="497">
        <f t="shared" si="95"/>
        <v>0</v>
      </c>
      <c r="F177" s="99">
        <f>F178</f>
        <v>0</v>
      </c>
      <c r="G177" s="99">
        <f aca="true" t="shared" si="104" ref="G177:M177">G178</f>
        <v>0</v>
      </c>
      <c r="H177" s="99">
        <f t="shared" si="104"/>
        <v>0</v>
      </c>
      <c r="I177" s="99">
        <f t="shared" si="104"/>
        <v>0</v>
      </c>
      <c r="J177" s="99">
        <f t="shared" si="104"/>
        <v>0</v>
      </c>
      <c r="K177" s="99">
        <f t="shared" si="104"/>
        <v>0</v>
      </c>
      <c r="L177" s="99">
        <f t="shared" si="104"/>
        <v>0</v>
      </c>
      <c r="M177" s="572">
        <f t="shared" si="104"/>
        <v>0</v>
      </c>
    </row>
    <row r="178" spans="1:13" s="89" customFormat="1" ht="27.75" customHeight="1">
      <c r="A178" s="213"/>
      <c r="B178" s="214"/>
      <c r="C178" s="215" t="s">
        <v>901</v>
      </c>
      <c r="D178" s="107" t="s">
        <v>1475</v>
      </c>
      <c r="E178" s="497">
        <f t="shared" si="95"/>
        <v>0</v>
      </c>
      <c r="F178" s="501"/>
      <c r="G178" s="463"/>
      <c r="H178" s="463"/>
      <c r="I178" s="463"/>
      <c r="J178" s="463"/>
      <c r="K178" s="501"/>
      <c r="L178" s="463"/>
      <c r="M178" s="671"/>
    </row>
    <row r="179" spans="1:13" ht="46.5" customHeight="1">
      <c r="A179" s="874" t="s">
        <v>1476</v>
      </c>
      <c r="B179" s="875"/>
      <c r="C179" s="875"/>
      <c r="D179" s="195"/>
      <c r="E179" s="497"/>
      <c r="F179" s="99"/>
      <c r="G179" s="99"/>
      <c r="H179" s="99"/>
      <c r="I179" s="99"/>
      <c r="J179" s="99"/>
      <c r="K179" s="99"/>
      <c r="L179" s="99"/>
      <c r="M179" s="572"/>
    </row>
    <row r="180" spans="1:13" ht="18.75">
      <c r="A180" s="719" t="s">
        <v>1477</v>
      </c>
      <c r="B180" s="720"/>
      <c r="C180" s="720"/>
      <c r="D180" s="195" t="s">
        <v>1478</v>
      </c>
      <c r="E180" s="497">
        <f t="shared" si="95"/>
        <v>21874</v>
      </c>
      <c r="F180" s="99">
        <f>F182+F185+F186</f>
        <v>0</v>
      </c>
      <c r="G180" s="99">
        <f aca="true" t="shared" si="105" ref="G180:M180">G182+G185+G186</f>
        <v>9024</v>
      </c>
      <c r="H180" s="99">
        <f t="shared" si="105"/>
        <v>4283</v>
      </c>
      <c r="I180" s="99">
        <f t="shared" si="105"/>
        <v>4284</v>
      </c>
      <c r="J180" s="99">
        <f t="shared" si="105"/>
        <v>4283</v>
      </c>
      <c r="K180" s="99">
        <f t="shared" si="105"/>
        <v>23033.322</v>
      </c>
      <c r="L180" s="99">
        <f t="shared" si="105"/>
        <v>22967.7</v>
      </c>
      <c r="M180" s="572">
        <f t="shared" si="105"/>
        <v>22858.33</v>
      </c>
    </row>
    <row r="181" spans="1:13" ht="18.75">
      <c r="A181" s="202" t="s">
        <v>750</v>
      </c>
      <c r="B181" s="203"/>
      <c r="C181" s="203"/>
      <c r="D181" s="195"/>
      <c r="E181" s="497"/>
      <c r="F181" s="99"/>
      <c r="G181" s="99"/>
      <c r="H181" s="99"/>
      <c r="I181" s="99"/>
      <c r="J181" s="99"/>
      <c r="K181" s="99"/>
      <c r="L181" s="99"/>
      <c r="M181" s="572"/>
    </row>
    <row r="182" spans="1:13" ht="18.75">
      <c r="A182" s="211"/>
      <c r="B182" s="194" t="s">
        <v>1479</v>
      </c>
      <c r="C182" s="210"/>
      <c r="D182" s="195" t="s">
        <v>1480</v>
      </c>
      <c r="E182" s="497">
        <f t="shared" si="95"/>
        <v>0</v>
      </c>
      <c r="F182" s="99">
        <f>SUM(F183:F184)</f>
        <v>0</v>
      </c>
      <c r="G182" s="99">
        <f aca="true" t="shared" si="106" ref="G182:M182">SUM(G183:G184)</f>
        <v>0</v>
      </c>
      <c r="H182" s="99">
        <f t="shared" si="106"/>
        <v>0</v>
      </c>
      <c r="I182" s="99">
        <f t="shared" si="106"/>
        <v>0</v>
      </c>
      <c r="J182" s="99">
        <f t="shared" si="106"/>
        <v>0</v>
      </c>
      <c r="K182" s="99">
        <f t="shared" si="106"/>
        <v>0</v>
      </c>
      <c r="L182" s="99">
        <f t="shared" si="106"/>
        <v>0</v>
      </c>
      <c r="M182" s="572">
        <f t="shared" si="106"/>
        <v>0</v>
      </c>
    </row>
    <row r="183" spans="1:13" ht="18.75">
      <c r="A183" s="211"/>
      <c r="B183" s="194"/>
      <c r="C183" s="78" t="s">
        <v>908</v>
      </c>
      <c r="D183" s="195" t="s">
        <v>1481</v>
      </c>
      <c r="E183" s="497">
        <f t="shared" si="95"/>
        <v>0</v>
      </c>
      <c r="F183" s="99"/>
      <c r="G183" s="99"/>
      <c r="H183" s="99"/>
      <c r="I183" s="99"/>
      <c r="J183" s="99"/>
      <c r="K183" s="99"/>
      <c r="L183" s="99"/>
      <c r="M183" s="572"/>
    </row>
    <row r="184" spans="1:13" ht="18.75">
      <c r="A184" s="211"/>
      <c r="B184" s="194"/>
      <c r="C184" s="78" t="s">
        <v>910</v>
      </c>
      <c r="D184" s="195" t="s">
        <v>1482</v>
      </c>
      <c r="E184" s="497">
        <f t="shared" si="95"/>
        <v>0</v>
      </c>
      <c r="F184" s="99"/>
      <c r="G184" s="99"/>
      <c r="H184" s="99"/>
      <c r="I184" s="99"/>
      <c r="J184" s="99"/>
      <c r="K184" s="99"/>
      <c r="L184" s="99"/>
      <c r="M184" s="572"/>
    </row>
    <row r="185" spans="1:13" ht="18.75">
      <c r="A185" s="211"/>
      <c r="B185" s="194" t="s">
        <v>1483</v>
      </c>
      <c r="C185" s="97"/>
      <c r="D185" s="195" t="s">
        <v>1484</v>
      </c>
      <c r="E185" s="497">
        <f t="shared" si="95"/>
        <v>0</v>
      </c>
      <c r="F185" s="99"/>
      <c r="G185" s="99"/>
      <c r="H185" s="99"/>
      <c r="I185" s="99"/>
      <c r="J185" s="99"/>
      <c r="K185" s="99"/>
      <c r="L185" s="99"/>
      <c r="M185" s="572"/>
    </row>
    <row r="186" spans="1:13" ht="18.75">
      <c r="A186" s="211"/>
      <c r="B186" s="722" t="s">
        <v>922</v>
      </c>
      <c r="C186" s="722"/>
      <c r="D186" s="195" t="s">
        <v>1485</v>
      </c>
      <c r="E186" s="497">
        <f t="shared" si="95"/>
        <v>21874</v>
      </c>
      <c r="F186" s="99"/>
      <c r="G186" s="99">
        <v>9024</v>
      </c>
      <c r="H186" s="99">
        <v>4283</v>
      </c>
      <c r="I186" s="99">
        <v>4284</v>
      </c>
      <c r="J186" s="99">
        <v>4283</v>
      </c>
      <c r="K186" s="510">
        <f>(E186*5.3/100)+E186</f>
        <v>23033.322</v>
      </c>
      <c r="L186" s="510">
        <f>(E186*5/100)+E186</f>
        <v>22967.7</v>
      </c>
      <c r="M186" s="573">
        <f>(E186*4.5/100)+E186</f>
        <v>22858.33</v>
      </c>
    </row>
    <row r="187" spans="1:13" ht="18.75">
      <c r="A187" s="76" t="s">
        <v>1486</v>
      </c>
      <c r="B187" s="194"/>
      <c r="C187" s="210"/>
      <c r="D187" s="195" t="s">
        <v>1487</v>
      </c>
      <c r="E187" s="497">
        <f t="shared" si="95"/>
        <v>0</v>
      </c>
      <c r="F187" s="99">
        <f>F189+F190+F191+F194</f>
        <v>0</v>
      </c>
      <c r="G187" s="99">
        <f aca="true" t="shared" si="107" ref="G187:M187">G189+G190+G191+G194</f>
        <v>0</v>
      </c>
      <c r="H187" s="99">
        <f t="shared" si="107"/>
        <v>0</v>
      </c>
      <c r="I187" s="99">
        <f t="shared" si="107"/>
        <v>0</v>
      </c>
      <c r="J187" s="99">
        <f t="shared" si="107"/>
        <v>0</v>
      </c>
      <c r="K187" s="99">
        <f t="shared" si="107"/>
        <v>0</v>
      </c>
      <c r="L187" s="99">
        <f t="shared" si="107"/>
        <v>0</v>
      </c>
      <c r="M187" s="572">
        <f t="shared" si="107"/>
        <v>0</v>
      </c>
    </row>
    <row r="188" spans="1:13" ht="18.75">
      <c r="A188" s="202" t="s">
        <v>750</v>
      </c>
      <c r="B188" s="203"/>
      <c r="C188" s="203"/>
      <c r="D188" s="195"/>
      <c r="E188" s="497"/>
      <c r="F188" s="99"/>
      <c r="G188" s="99"/>
      <c r="H188" s="99"/>
      <c r="I188" s="99"/>
      <c r="J188" s="99"/>
      <c r="K188" s="99"/>
      <c r="L188" s="99"/>
      <c r="M188" s="572"/>
    </row>
    <row r="189" spans="1:13" ht="18.75">
      <c r="A189" s="211"/>
      <c r="B189" s="194" t="s">
        <v>1488</v>
      </c>
      <c r="C189" s="210"/>
      <c r="D189" s="195" t="s">
        <v>1489</v>
      </c>
      <c r="E189" s="497">
        <f t="shared" si="95"/>
        <v>0</v>
      </c>
      <c r="F189" s="99"/>
      <c r="G189" s="99"/>
      <c r="H189" s="99"/>
      <c r="I189" s="99"/>
      <c r="J189" s="99"/>
      <c r="K189" s="99"/>
      <c r="L189" s="99"/>
      <c r="M189" s="572"/>
    </row>
    <row r="190" spans="1:13" ht="18.75">
      <c r="A190" s="211"/>
      <c r="B190" s="194" t="s">
        <v>1490</v>
      </c>
      <c r="C190" s="210"/>
      <c r="D190" s="195" t="s">
        <v>1491</v>
      </c>
      <c r="E190" s="497">
        <f t="shared" si="95"/>
        <v>0</v>
      </c>
      <c r="F190" s="99"/>
      <c r="G190" s="99"/>
      <c r="H190" s="99"/>
      <c r="I190" s="99"/>
      <c r="J190" s="99"/>
      <c r="K190" s="99"/>
      <c r="L190" s="99"/>
      <c r="M190" s="572"/>
    </row>
    <row r="191" spans="1:13" ht="18.75">
      <c r="A191" s="211"/>
      <c r="B191" s="194" t="s">
        <v>1492</v>
      </c>
      <c r="C191" s="210"/>
      <c r="D191" s="195" t="s">
        <v>1493</v>
      </c>
      <c r="E191" s="497">
        <f t="shared" si="95"/>
        <v>0</v>
      </c>
      <c r="F191" s="99">
        <f>F192+F193</f>
        <v>0</v>
      </c>
      <c r="G191" s="99">
        <f aca="true" t="shared" si="108" ref="G191:M191">G192+G193</f>
        <v>0</v>
      </c>
      <c r="H191" s="99">
        <f t="shared" si="108"/>
        <v>0</v>
      </c>
      <c r="I191" s="99">
        <f t="shared" si="108"/>
        <v>0</v>
      </c>
      <c r="J191" s="99">
        <f t="shared" si="108"/>
        <v>0</v>
      </c>
      <c r="K191" s="99">
        <f t="shared" si="108"/>
        <v>0</v>
      </c>
      <c r="L191" s="99">
        <f t="shared" si="108"/>
        <v>0</v>
      </c>
      <c r="M191" s="572">
        <f t="shared" si="108"/>
        <v>0</v>
      </c>
    </row>
    <row r="192" spans="1:13" ht="18.75">
      <c r="A192" s="211"/>
      <c r="B192" s="194"/>
      <c r="C192" s="194" t="s">
        <v>930</v>
      </c>
      <c r="D192" s="195" t="s">
        <v>1494</v>
      </c>
      <c r="E192" s="497">
        <f t="shared" si="95"/>
        <v>0</v>
      </c>
      <c r="F192" s="99"/>
      <c r="G192" s="99"/>
      <c r="H192" s="99"/>
      <c r="I192" s="99"/>
      <c r="J192" s="99"/>
      <c r="K192" s="99"/>
      <c r="L192" s="99"/>
      <c r="M192" s="572"/>
    </row>
    <row r="193" spans="1:13" ht="18.75">
      <c r="A193" s="211"/>
      <c r="B193" s="194"/>
      <c r="C193" s="194" t="s">
        <v>932</v>
      </c>
      <c r="D193" s="195" t="s">
        <v>1495</v>
      </c>
      <c r="E193" s="497">
        <f t="shared" si="95"/>
        <v>0</v>
      </c>
      <c r="F193" s="99"/>
      <c r="G193" s="99"/>
      <c r="H193" s="99"/>
      <c r="I193" s="99"/>
      <c r="J193" s="99"/>
      <c r="K193" s="99"/>
      <c r="L193" s="99"/>
      <c r="M193" s="572"/>
    </row>
    <row r="194" spans="1:13" ht="18.75">
      <c r="A194" s="211"/>
      <c r="B194" s="216" t="s">
        <v>936</v>
      </c>
      <c r="C194" s="216"/>
      <c r="D194" s="195" t="s">
        <v>1496</v>
      </c>
      <c r="E194" s="497">
        <f t="shared" si="95"/>
        <v>0</v>
      </c>
      <c r="F194" s="99"/>
      <c r="G194" s="99"/>
      <c r="H194" s="99"/>
      <c r="I194" s="99"/>
      <c r="J194" s="99"/>
      <c r="K194" s="99"/>
      <c r="L194" s="99"/>
      <c r="M194" s="572"/>
    </row>
    <row r="195" spans="1:13" ht="18.75">
      <c r="A195" s="719" t="s">
        <v>1497</v>
      </c>
      <c r="B195" s="720"/>
      <c r="C195" s="720"/>
      <c r="D195" s="195" t="s">
        <v>1498</v>
      </c>
      <c r="E195" s="497">
        <f t="shared" si="95"/>
        <v>0</v>
      </c>
      <c r="F195" s="99">
        <f>F196+F200+F207+F210</f>
        <v>0</v>
      </c>
      <c r="G195" s="99">
        <f aca="true" t="shared" si="109" ref="G195:M195">G196+G200+G207+G210</f>
        <v>0</v>
      </c>
      <c r="H195" s="99">
        <f t="shared" si="109"/>
        <v>0</v>
      </c>
      <c r="I195" s="99">
        <f t="shared" si="109"/>
        <v>0</v>
      </c>
      <c r="J195" s="99">
        <f t="shared" si="109"/>
        <v>0</v>
      </c>
      <c r="K195" s="99">
        <f t="shared" si="109"/>
        <v>0</v>
      </c>
      <c r="L195" s="99">
        <f t="shared" si="109"/>
        <v>0</v>
      </c>
      <c r="M195" s="572">
        <f t="shared" si="109"/>
        <v>0</v>
      </c>
    </row>
    <row r="196" spans="1:13" ht="24.75" customHeight="1">
      <c r="A196" s="719" t="s">
        <v>1499</v>
      </c>
      <c r="B196" s="720"/>
      <c r="C196" s="720"/>
      <c r="D196" s="195" t="s">
        <v>1500</v>
      </c>
      <c r="E196" s="497">
        <f t="shared" si="95"/>
        <v>0</v>
      </c>
      <c r="F196" s="99">
        <f>F198</f>
        <v>0</v>
      </c>
      <c r="G196" s="99">
        <f aca="true" t="shared" si="110" ref="G196:M196">G198</f>
        <v>0</v>
      </c>
      <c r="H196" s="99">
        <f t="shared" si="110"/>
        <v>0</v>
      </c>
      <c r="I196" s="99">
        <f t="shared" si="110"/>
        <v>0</v>
      </c>
      <c r="J196" s="99">
        <f t="shared" si="110"/>
        <v>0</v>
      </c>
      <c r="K196" s="99">
        <f t="shared" si="110"/>
        <v>0</v>
      </c>
      <c r="L196" s="99">
        <f t="shared" si="110"/>
        <v>0</v>
      </c>
      <c r="M196" s="572">
        <f t="shared" si="110"/>
        <v>0</v>
      </c>
    </row>
    <row r="197" spans="1:13" ht="18.75">
      <c r="A197" s="202" t="s">
        <v>750</v>
      </c>
      <c r="B197" s="203"/>
      <c r="C197" s="203"/>
      <c r="D197" s="195"/>
      <c r="E197" s="497"/>
      <c r="F197" s="99"/>
      <c r="G197" s="99"/>
      <c r="H197" s="99"/>
      <c r="I197" s="99"/>
      <c r="J197" s="99"/>
      <c r="K197" s="99"/>
      <c r="L197" s="99"/>
      <c r="M197" s="572"/>
    </row>
    <row r="198" spans="1:13" ht="18.75">
      <c r="A198" s="211"/>
      <c r="B198" s="194" t="s">
        <v>1501</v>
      </c>
      <c r="C198" s="78"/>
      <c r="D198" s="195" t="s">
        <v>1502</v>
      </c>
      <c r="E198" s="497">
        <f t="shared" si="95"/>
        <v>0</v>
      </c>
      <c r="F198" s="99">
        <f>F199</f>
        <v>0</v>
      </c>
      <c r="G198" s="99">
        <f aca="true" t="shared" si="111" ref="G198:M198">G199</f>
        <v>0</v>
      </c>
      <c r="H198" s="99">
        <f t="shared" si="111"/>
        <v>0</v>
      </c>
      <c r="I198" s="99">
        <f t="shared" si="111"/>
        <v>0</v>
      </c>
      <c r="J198" s="99">
        <f t="shared" si="111"/>
        <v>0</v>
      </c>
      <c r="K198" s="99">
        <f t="shared" si="111"/>
        <v>0</v>
      </c>
      <c r="L198" s="99">
        <f t="shared" si="111"/>
        <v>0</v>
      </c>
      <c r="M198" s="572">
        <f t="shared" si="111"/>
        <v>0</v>
      </c>
    </row>
    <row r="199" spans="1:13" ht="18.75">
      <c r="A199" s="211"/>
      <c r="B199" s="194"/>
      <c r="C199" s="78" t="s">
        <v>950</v>
      </c>
      <c r="D199" s="195" t="s">
        <v>1503</v>
      </c>
      <c r="E199" s="497">
        <f t="shared" si="95"/>
        <v>0</v>
      </c>
      <c r="F199" s="99"/>
      <c r="G199" s="99"/>
      <c r="H199" s="99"/>
      <c r="I199" s="99"/>
      <c r="J199" s="99"/>
      <c r="K199" s="99"/>
      <c r="L199" s="99"/>
      <c r="M199" s="572"/>
    </row>
    <row r="200" spans="1:13" ht="43.5" customHeight="1">
      <c r="A200" s="719" t="s">
        <v>1504</v>
      </c>
      <c r="B200" s="720"/>
      <c r="C200" s="720"/>
      <c r="D200" s="195" t="s">
        <v>1505</v>
      </c>
      <c r="E200" s="497">
        <f t="shared" si="95"/>
        <v>0</v>
      </c>
      <c r="F200" s="99">
        <f>F202+F205+F206</f>
        <v>0</v>
      </c>
      <c r="G200" s="99">
        <f aca="true" t="shared" si="112" ref="G200:M200">G202+G205+G206</f>
        <v>0</v>
      </c>
      <c r="H200" s="99">
        <f t="shared" si="112"/>
        <v>0</v>
      </c>
      <c r="I200" s="99">
        <f t="shared" si="112"/>
        <v>0</v>
      </c>
      <c r="J200" s="99">
        <f t="shared" si="112"/>
        <v>0</v>
      </c>
      <c r="K200" s="99">
        <f t="shared" si="112"/>
        <v>0</v>
      </c>
      <c r="L200" s="99">
        <f t="shared" si="112"/>
        <v>0</v>
      </c>
      <c r="M200" s="572">
        <f t="shared" si="112"/>
        <v>0</v>
      </c>
    </row>
    <row r="201" spans="1:13" ht="18.75">
      <c r="A201" s="202" t="s">
        <v>750</v>
      </c>
      <c r="B201" s="203"/>
      <c r="C201" s="203"/>
      <c r="D201" s="195"/>
      <c r="E201" s="497"/>
      <c r="F201" s="99"/>
      <c r="G201" s="99"/>
      <c r="H201" s="99"/>
      <c r="I201" s="99"/>
      <c r="J201" s="99"/>
      <c r="K201" s="99"/>
      <c r="L201" s="99"/>
      <c r="M201" s="572"/>
    </row>
    <row r="202" spans="1:13" ht="18.75">
      <c r="A202" s="202"/>
      <c r="B202" s="195" t="s">
        <v>1506</v>
      </c>
      <c r="C202" s="203"/>
      <c r="D202" s="195" t="s">
        <v>1507</v>
      </c>
      <c r="E202" s="497">
        <f t="shared" si="95"/>
        <v>0</v>
      </c>
      <c r="F202" s="99">
        <f>F203+F204</f>
        <v>0</v>
      </c>
      <c r="G202" s="99">
        <f aca="true" t="shared" si="113" ref="G202:M202">G203+G204</f>
        <v>0</v>
      </c>
      <c r="H202" s="99">
        <f t="shared" si="113"/>
        <v>0</v>
      </c>
      <c r="I202" s="99">
        <f t="shared" si="113"/>
        <v>0</v>
      </c>
      <c r="J202" s="99">
        <f t="shared" si="113"/>
        <v>0</v>
      </c>
      <c r="K202" s="99">
        <f t="shared" si="113"/>
        <v>0</v>
      </c>
      <c r="L202" s="99">
        <f t="shared" si="113"/>
        <v>0</v>
      </c>
      <c r="M202" s="572">
        <f t="shared" si="113"/>
        <v>0</v>
      </c>
    </row>
    <row r="203" spans="1:13" ht="18.75">
      <c r="A203" s="202"/>
      <c r="B203" s="203"/>
      <c r="C203" s="195" t="s">
        <v>970</v>
      </c>
      <c r="D203" s="195" t="s">
        <v>1508</v>
      </c>
      <c r="E203" s="497">
        <f t="shared" si="95"/>
        <v>0</v>
      </c>
      <c r="F203" s="99"/>
      <c r="G203" s="99"/>
      <c r="H203" s="99"/>
      <c r="I203" s="99"/>
      <c r="J203" s="99"/>
      <c r="K203" s="99"/>
      <c r="L203" s="99"/>
      <c r="M203" s="572"/>
    </row>
    <row r="204" spans="1:13" ht="18.75">
      <c r="A204" s="211"/>
      <c r="B204" s="78"/>
      <c r="C204" s="78" t="s">
        <v>972</v>
      </c>
      <c r="D204" s="195" t="s">
        <v>1509</v>
      </c>
      <c r="E204" s="497">
        <f t="shared" si="95"/>
        <v>0</v>
      </c>
      <c r="F204" s="99"/>
      <c r="G204" s="99"/>
      <c r="H204" s="99"/>
      <c r="I204" s="99"/>
      <c r="J204" s="99"/>
      <c r="K204" s="99"/>
      <c r="L204" s="99"/>
      <c r="M204" s="572"/>
    </row>
    <row r="205" spans="1:13" ht="18.75">
      <c r="A205" s="211"/>
      <c r="B205" s="843" t="s">
        <v>1510</v>
      </c>
      <c r="C205" s="843"/>
      <c r="D205" s="195" t="s">
        <v>1511</v>
      </c>
      <c r="E205" s="497">
        <f t="shared" si="95"/>
        <v>0</v>
      </c>
      <c r="F205" s="99"/>
      <c r="G205" s="99"/>
      <c r="H205" s="99"/>
      <c r="I205" s="99"/>
      <c r="J205" s="99"/>
      <c r="K205" s="99"/>
      <c r="L205" s="99"/>
      <c r="M205" s="572"/>
    </row>
    <row r="206" spans="1:13" s="89" customFormat="1" ht="39" customHeight="1">
      <c r="A206" s="217"/>
      <c r="B206" s="753" t="s">
        <v>974</v>
      </c>
      <c r="C206" s="753"/>
      <c r="D206" s="218" t="s">
        <v>1512</v>
      </c>
      <c r="E206" s="497">
        <f aca="true" t="shared" si="114" ref="E206:E217">G206+H206+I206+J206</f>
        <v>0</v>
      </c>
      <c r="F206" s="501"/>
      <c r="G206" s="463"/>
      <c r="H206" s="463"/>
      <c r="I206" s="463"/>
      <c r="J206" s="463"/>
      <c r="K206" s="501"/>
      <c r="L206" s="463"/>
      <c r="M206" s="671"/>
    </row>
    <row r="207" spans="1:13" ht="18.75">
      <c r="A207" s="70" t="s">
        <v>1513</v>
      </c>
      <c r="B207" s="78"/>
      <c r="C207" s="210"/>
      <c r="D207" s="195" t="s">
        <v>1514</v>
      </c>
      <c r="E207" s="497">
        <f t="shared" si="114"/>
        <v>0</v>
      </c>
      <c r="F207" s="99">
        <f>F209</f>
        <v>0</v>
      </c>
      <c r="G207" s="99">
        <f aca="true" t="shared" si="115" ref="G207:M207">G209</f>
        <v>0</v>
      </c>
      <c r="H207" s="99">
        <f t="shared" si="115"/>
        <v>0</v>
      </c>
      <c r="I207" s="99">
        <f t="shared" si="115"/>
        <v>0</v>
      </c>
      <c r="J207" s="99">
        <f t="shared" si="115"/>
        <v>0</v>
      </c>
      <c r="K207" s="99">
        <f t="shared" si="115"/>
        <v>0</v>
      </c>
      <c r="L207" s="99">
        <f t="shared" si="115"/>
        <v>0</v>
      </c>
      <c r="M207" s="572">
        <f t="shared" si="115"/>
        <v>0</v>
      </c>
    </row>
    <row r="208" spans="1:13" ht="18.75">
      <c r="A208" s="202" t="s">
        <v>750</v>
      </c>
      <c r="B208" s="203"/>
      <c r="C208" s="203"/>
      <c r="D208" s="195"/>
      <c r="E208" s="497"/>
      <c r="F208" s="99"/>
      <c r="G208" s="99"/>
      <c r="H208" s="99"/>
      <c r="I208" s="99"/>
      <c r="J208" s="99"/>
      <c r="K208" s="99"/>
      <c r="L208" s="99"/>
      <c r="M208" s="572"/>
    </row>
    <row r="209" spans="1:13" ht="18.75">
      <c r="A209" s="219"/>
      <c r="B209" s="194" t="s">
        <v>996</v>
      </c>
      <c r="C209" s="220"/>
      <c r="D209" s="195" t="s">
        <v>1515</v>
      </c>
      <c r="E209" s="497">
        <f t="shared" si="114"/>
        <v>0</v>
      </c>
      <c r="F209" s="99"/>
      <c r="G209" s="99"/>
      <c r="H209" s="99"/>
      <c r="I209" s="99"/>
      <c r="J209" s="99"/>
      <c r="K209" s="99"/>
      <c r="L209" s="99"/>
      <c r="M209" s="572"/>
    </row>
    <row r="210" spans="1:13" ht="18.75">
      <c r="A210" s="70" t="s">
        <v>1516</v>
      </c>
      <c r="B210" s="78"/>
      <c r="C210" s="78"/>
      <c r="D210" s="195" t="s">
        <v>1517</v>
      </c>
      <c r="E210" s="497">
        <f t="shared" si="114"/>
        <v>0</v>
      </c>
      <c r="F210" s="99">
        <f>F212</f>
        <v>0</v>
      </c>
      <c r="G210" s="99">
        <f aca="true" t="shared" si="116" ref="G210:M210">G212</f>
        <v>0</v>
      </c>
      <c r="H210" s="99">
        <f t="shared" si="116"/>
        <v>0</v>
      </c>
      <c r="I210" s="99">
        <f t="shared" si="116"/>
        <v>0</v>
      </c>
      <c r="J210" s="99">
        <f t="shared" si="116"/>
        <v>0</v>
      </c>
      <c r="K210" s="99">
        <f t="shared" si="116"/>
        <v>0</v>
      </c>
      <c r="L210" s="99">
        <f t="shared" si="116"/>
        <v>0</v>
      </c>
      <c r="M210" s="572">
        <f t="shared" si="116"/>
        <v>0</v>
      </c>
    </row>
    <row r="211" spans="1:13" ht="18.75">
      <c r="A211" s="202" t="s">
        <v>750</v>
      </c>
      <c r="B211" s="203"/>
      <c r="C211" s="203"/>
      <c r="D211" s="195"/>
      <c r="E211" s="497"/>
      <c r="F211" s="99"/>
      <c r="G211" s="99"/>
      <c r="H211" s="99"/>
      <c r="I211" s="99"/>
      <c r="J211" s="99"/>
      <c r="K211" s="99"/>
      <c r="L211" s="99"/>
      <c r="M211" s="572"/>
    </row>
    <row r="212" spans="1:13" ht="18.75">
      <c r="A212" s="70"/>
      <c r="B212" s="78" t="s">
        <v>1008</v>
      </c>
      <c r="C212" s="78"/>
      <c r="D212" s="195" t="s">
        <v>1518</v>
      </c>
      <c r="E212" s="497">
        <f t="shared" si="114"/>
        <v>0</v>
      </c>
      <c r="F212" s="99"/>
      <c r="G212" s="99"/>
      <c r="H212" s="99"/>
      <c r="I212" s="99"/>
      <c r="J212" s="99"/>
      <c r="K212" s="99"/>
      <c r="L212" s="99"/>
      <c r="M212" s="572"/>
    </row>
    <row r="213" spans="1:13" ht="18.75">
      <c r="A213" s="204" t="s">
        <v>1519</v>
      </c>
      <c r="B213" s="221"/>
      <c r="C213" s="221"/>
      <c r="D213" s="195" t="s">
        <v>1520</v>
      </c>
      <c r="E213" s="497">
        <f t="shared" si="114"/>
        <v>6837</v>
      </c>
      <c r="F213" s="99">
        <f>F214+F216</f>
        <v>0</v>
      </c>
      <c r="G213" s="99">
        <f aca="true" t="shared" si="117" ref="G213:M213">G214+G216</f>
        <v>5133</v>
      </c>
      <c r="H213" s="99">
        <f t="shared" si="117"/>
        <v>-93</v>
      </c>
      <c r="I213" s="99">
        <f t="shared" si="117"/>
        <v>410</v>
      </c>
      <c r="J213" s="99">
        <f t="shared" si="117"/>
        <v>1387</v>
      </c>
      <c r="K213" s="99">
        <f t="shared" si="117"/>
        <v>7107.7179999999935</v>
      </c>
      <c r="L213" s="99">
        <f t="shared" si="117"/>
        <v>7087.300000000003</v>
      </c>
      <c r="M213" s="572">
        <f t="shared" si="117"/>
        <v>7053.270000000004</v>
      </c>
    </row>
    <row r="214" spans="1:13" ht="18.75">
      <c r="A214" s="222" t="s">
        <v>1528</v>
      </c>
      <c r="B214" s="223"/>
      <c r="C214" s="223"/>
      <c r="D214" s="195" t="s">
        <v>1522</v>
      </c>
      <c r="E214" s="497">
        <f t="shared" si="114"/>
        <v>0</v>
      </c>
      <c r="F214" s="99">
        <f>F215</f>
        <v>0</v>
      </c>
      <c r="G214" s="99">
        <f aca="true" t="shared" si="118" ref="G214:M214">G215</f>
        <v>0</v>
      </c>
      <c r="H214" s="99">
        <f t="shared" si="118"/>
        <v>0</v>
      </c>
      <c r="I214" s="99">
        <f t="shared" si="118"/>
        <v>0</v>
      </c>
      <c r="J214" s="99">
        <f t="shared" si="118"/>
        <v>0</v>
      </c>
      <c r="K214" s="99">
        <f t="shared" si="118"/>
        <v>0</v>
      </c>
      <c r="L214" s="99">
        <f t="shared" si="118"/>
        <v>0</v>
      </c>
      <c r="M214" s="572">
        <f t="shared" si="118"/>
        <v>0</v>
      </c>
    </row>
    <row r="215" spans="1:13" s="89" customFormat="1" ht="18.75">
      <c r="A215" s="228"/>
      <c r="B215" s="727" t="s">
        <v>1016</v>
      </c>
      <c r="C215" s="727"/>
      <c r="D215" s="107" t="s">
        <v>1523</v>
      </c>
      <c r="E215" s="497">
        <f t="shared" si="114"/>
        <v>0</v>
      </c>
      <c r="F215" s="463"/>
      <c r="G215" s="463">
        <v>0</v>
      </c>
      <c r="H215" s="463">
        <v>0</v>
      </c>
      <c r="I215" s="463">
        <v>0</v>
      </c>
      <c r="J215" s="463">
        <v>0</v>
      </c>
      <c r="K215" s="463">
        <v>0</v>
      </c>
      <c r="L215" s="463">
        <v>0</v>
      </c>
      <c r="M215" s="671">
        <v>0</v>
      </c>
    </row>
    <row r="216" spans="1:13" ht="22.5">
      <c r="A216" s="166" t="s">
        <v>1703</v>
      </c>
      <c r="B216" s="74"/>
      <c r="C216" s="74"/>
      <c r="D216" s="195" t="s">
        <v>1525</v>
      </c>
      <c r="E216" s="497">
        <f t="shared" si="114"/>
        <v>6837</v>
      </c>
      <c r="F216" s="99">
        <f>F217</f>
        <v>0</v>
      </c>
      <c r="G216" s="99">
        <f aca="true" t="shared" si="119" ref="G216:M216">G217</f>
        <v>5133</v>
      </c>
      <c r="H216" s="99">
        <f t="shared" si="119"/>
        <v>-93</v>
      </c>
      <c r="I216" s="99">
        <f t="shared" si="119"/>
        <v>410</v>
      </c>
      <c r="J216" s="99">
        <f t="shared" si="119"/>
        <v>1387</v>
      </c>
      <c r="K216" s="99">
        <f t="shared" si="119"/>
        <v>7107.7179999999935</v>
      </c>
      <c r="L216" s="99">
        <f t="shared" si="119"/>
        <v>7087.300000000003</v>
      </c>
      <c r="M216" s="572">
        <f t="shared" si="119"/>
        <v>7053.270000000004</v>
      </c>
    </row>
    <row r="217" spans="1:13" s="89" customFormat="1" ht="18.75">
      <c r="A217" s="226"/>
      <c r="B217" s="876" t="s">
        <v>1021</v>
      </c>
      <c r="C217" s="876"/>
      <c r="D217" s="130" t="s">
        <v>1526</v>
      </c>
      <c r="E217" s="497">
        <f t="shared" si="114"/>
        <v>6837</v>
      </c>
      <c r="F217" s="503"/>
      <c r="G217" s="503">
        <f>G116-'11-02 Venituri'!F223</f>
        <v>5133</v>
      </c>
      <c r="H217" s="503">
        <f>H116-'11-02 Venituri'!G223</f>
        <v>-93</v>
      </c>
      <c r="I217" s="503">
        <f>I116-'11-02 Venituri'!H223</f>
        <v>410</v>
      </c>
      <c r="J217" s="503">
        <f>J116-'11-02 Venituri'!I223</f>
        <v>1387</v>
      </c>
      <c r="K217" s="503">
        <f>K116-'11-02 Venituri'!J223</f>
        <v>7107.7179999999935</v>
      </c>
      <c r="L217" s="503">
        <f>L116-'11-02 Venituri'!K223</f>
        <v>7087.300000000003</v>
      </c>
      <c r="M217" s="672">
        <f>M116-'11-02 Venituri'!L223</f>
        <v>7053.270000000004</v>
      </c>
    </row>
    <row r="218" spans="1:13" ht="49.5" customHeight="1">
      <c r="A218" s="867" t="s">
        <v>1706</v>
      </c>
      <c r="B218" s="868"/>
      <c r="C218" s="868"/>
      <c r="D218" s="198" t="s">
        <v>1390</v>
      </c>
      <c r="E218" s="576">
        <f>G218+H218+I218+J218</f>
        <v>25231</v>
      </c>
      <c r="F218" s="576">
        <f>F219+F224+F231+F281+F288+F296</f>
        <v>0</v>
      </c>
      <c r="G218" s="576">
        <f aca="true" t="shared" si="120" ref="G218:M218">G219+G224+G231+G281+G288+G296</f>
        <v>1076</v>
      </c>
      <c r="H218" s="576">
        <f t="shared" si="120"/>
        <v>13075</v>
      </c>
      <c r="I218" s="576">
        <f t="shared" si="120"/>
        <v>7652</v>
      </c>
      <c r="J218" s="576">
        <f t="shared" si="120"/>
        <v>3428</v>
      </c>
      <c r="K218" s="576">
        <f t="shared" si="120"/>
        <v>26568.243</v>
      </c>
      <c r="L218" s="576">
        <f t="shared" si="120"/>
        <v>26492.55</v>
      </c>
      <c r="M218" s="670">
        <f t="shared" si="120"/>
        <v>26366.395000000004</v>
      </c>
    </row>
    <row r="219" spans="1:13" ht="18.75">
      <c r="A219" s="831" t="s">
        <v>1529</v>
      </c>
      <c r="B219" s="832"/>
      <c r="C219" s="832"/>
      <c r="D219" s="227" t="s">
        <v>1392</v>
      </c>
      <c r="E219" s="99">
        <f>G219+H219+I219+J219</f>
        <v>225</v>
      </c>
      <c r="F219" s="99">
        <f>F220</f>
        <v>0</v>
      </c>
      <c r="G219" s="99">
        <f aca="true" t="shared" si="121" ref="G219:M219">G220</f>
        <v>0</v>
      </c>
      <c r="H219" s="99">
        <f t="shared" si="121"/>
        <v>201</v>
      </c>
      <c r="I219" s="99">
        <f t="shared" si="121"/>
        <v>24</v>
      </c>
      <c r="J219" s="99">
        <f t="shared" si="121"/>
        <v>0</v>
      </c>
      <c r="K219" s="99">
        <f t="shared" si="121"/>
        <v>236.925</v>
      </c>
      <c r="L219" s="99">
        <f t="shared" si="121"/>
        <v>236.25</v>
      </c>
      <c r="M219" s="572">
        <f t="shared" si="121"/>
        <v>235.125</v>
      </c>
    </row>
    <row r="220" spans="1:13" ht="20.25" customHeight="1">
      <c r="A220" s="76" t="s">
        <v>1393</v>
      </c>
      <c r="B220" s="200"/>
      <c r="C220" s="71"/>
      <c r="D220" s="201" t="s">
        <v>1394</v>
      </c>
      <c r="E220" s="99">
        <f aca="true" t="shared" si="122" ref="E220:E283">G220+H220+I220+J220</f>
        <v>225</v>
      </c>
      <c r="F220" s="99">
        <f>F222+F223</f>
        <v>0</v>
      </c>
      <c r="G220" s="99">
        <f aca="true" t="shared" si="123" ref="G220:M220">G222+G223</f>
        <v>0</v>
      </c>
      <c r="H220" s="99">
        <f t="shared" si="123"/>
        <v>201</v>
      </c>
      <c r="I220" s="99">
        <f t="shared" si="123"/>
        <v>24</v>
      </c>
      <c r="J220" s="99">
        <f t="shared" si="123"/>
        <v>0</v>
      </c>
      <c r="K220" s="99">
        <f t="shared" si="123"/>
        <v>236.925</v>
      </c>
      <c r="L220" s="99">
        <f t="shared" si="123"/>
        <v>236.25</v>
      </c>
      <c r="M220" s="572">
        <f t="shared" si="123"/>
        <v>235.125</v>
      </c>
    </row>
    <row r="221" spans="1:13" ht="18" customHeight="1">
      <c r="A221" s="202" t="s">
        <v>750</v>
      </c>
      <c r="B221" s="203"/>
      <c r="C221" s="203"/>
      <c r="D221" s="195"/>
      <c r="E221" s="99">
        <f t="shared" si="122"/>
        <v>0</v>
      </c>
      <c r="F221" s="99"/>
      <c r="G221" s="99"/>
      <c r="H221" s="99"/>
      <c r="I221" s="99"/>
      <c r="J221" s="99"/>
      <c r="K221" s="99"/>
      <c r="L221" s="99"/>
      <c r="M221" s="572"/>
    </row>
    <row r="222" spans="1:13" ht="18" customHeight="1">
      <c r="A222" s="70"/>
      <c r="B222" s="78" t="s">
        <v>763</v>
      </c>
      <c r="C222" s="71"/>
      <c r="D222" s="87" t="s">
        <v>1395</v>
      </c>
      <c r="E222" s="99">
        <f t="shared" si="122"/>
        <v>225</v>
      </c>
      <c r="F222" s="99"/>
      <c r="G222" s="99"/>
      <c r="H222" s="99">
        <v>201</v>
      </c>
      <c r="I222" s="99">
        <v>24</v>
      </c>
      <c r="J222" s="99">
        <v>0</v>
      </c>
      <c r="K222" s="510">
        <f>(E222*5.3/100)+E222</f>
        <v>236.925</v>
      </c>
      <c r="L222" s="510">
        <f>(E222*5/100)+E222</f>
        <v>236.25</v>
      </c>
      <c r="M222" s="573">
        <f>(E222*4.5/100)+E222</f>
        <v>235.125</v>
      </c>
    </row>
    <row r="223" spans="1:13" ht="18" customHeight="1">
      <c r="A223" s="70"/>
      <c r="B223" s="78" t="s">
        <v>1396</v>
      </c>
      <c r="C223" s="71"/>
      <c r="D223" s="87" t="s">
        <v>1397</v>
      </c>
      <c r="E223" s="99">
        <f t="shared" si="122"/>
        <v>0</v>
      </c>
      <c r="F223" s="99"/>
      <c r="G223" s="99"/>
      <c r="H223" s="99"/>
      <c r="I223" s="99"/>
      <c r="J223" s="99"/>
      <c r="K223" s="99"/>
      <c r="L223" s="99"/>
      <c r="M223" s="572"/>
    </row>
    <row r="224" spans="1:13" ht="34.5" customHeight="1">
      <c r="A224" s="741" t="s">
        <v>1400</v>
      </c>
      <c r="B224" s="742"/>
      <c r="C224" s="742"/>
      <c r="D224" s="93" t="s">
        <v>1401</v>
      </c>
      <c r="E224" s="99">
        <f t="shared" si="122"/>
        <v>3377</v>
      </c>
      <c r="F224" s="99">
        <f>F225</f>
        <v>0</v>
      </c>
      <c r="G224" s="99">
        <f aca="true" t="shared" si="124" ref="G224:M224">G225</f>
        <v>118</v>
      </c>
      <c r="H224" s="99">
        <f t="shared" si="124"/>
        <v>3228</v>
      </c>
      <c r="I224" s="99">
        <f t="shared" si="124"/>
        <v>22</v>
      </c>
      <c r="J224" s="99">
        <f t="shared" si="124"/>
        <v>9</v>
      </c>
      <c r="K224" s="99">
        <f t="shared" si="124"/>
        <v>3555.9809999999998</v>
      </c>
      <c r="L224" s="99">
        <f t="shared" si="124"/>
        <v>3545.85</v>
      </c>
      <c r="M224" s="572">
        <f t="shared" si="124"/>
        <v>3528.965</v>
      </c>
    </row>
    <row r="225" spans="1:13" ht="18.75">
      <c r="A225" s="877" t="s">
        <v>1402</v>
      </c>
      <c r="B225" s="878"/>
      <c r="C225" s="878"/>
      <c r="D225" s="201" t="s">
        <v>1403</v>
      </c>
      <c r="E225" s="99">
        <f t="shared" si="122"/>
        <v>3377</v>
      </c>
      <c r="F225" s="99">
        <f>F227+F229+F230</f>
        <v>0</v>
      </c>
      <c r="G225" s="99">
        <f aca="true" t="shared" si="125" ref="G225:M225">G227+G229+G230</f>
        <v>118</v>
      </c>
      <c r="H225" s="99">
        <f t="shared" si="125"/>
        <v>3228</v>
      </c>
      <c r="I225" s="99">
        <f t="shared" si="125"/>
        <v>22</v>
      </c>
      <c r="J225" s="99">
        <f t="shared" si="125"/>
        <v>9</v>
      </c>
      <c r="K225" s="99">
        <f t="shared" si="125"/>
        <v>3555.9809999999998</v>
      </c>
      <c r="L225" s="99">
        <f t="shared" si="125"/>
        <v>3545.85</v>
      </c>
      <c r="M225" s="572">
        <f t="shared" si="125"/>
        <v>3528.965</v>
      </c>
    </row>
    <row r="226" spans="1:13" ht="18.75">
      <c r="A226" s="202" t="s">
        <v>750</v>
      </c>
      <c r="B226" s="203"/>
      <c r="C226" s="203"/>
      <c r="D226" s="195"/>
      <c r="E226" s="99">
        <f t="shared" si="122"/>
        <v>0</v>
      </c>
      <c r="F226" s="99"/>
      <c r="G226" s="99"/>
      <c r="H226" s="99"/>
      <c r="I226" s="99"/>
      <c r="J226" s="99"/>
      <c r="K226" s="99"/>
      <c r="L226" s="99"/>
      <c r="M226" s="572"/>
    </row>
    <row r="227" spans="1:13" ht="18.75">
      <c r="A227" s="206"/>
      <c r="B227" s="207" t="s">
        <v>1404</v>
      </c>
      <c r="C227" s="71"/>
      <c r="D227" s="195" t="s">
        <v>1405</v>
      </c>
      <c r="E227" s="99">
        <f t="shared" si="122"/>
        <v>3377</v>
      </c>
      <c r="F227" s="99">
        <f>F228</f>
        <v>0</v>
      </c>
      <c r="G227" s="99">
        <f aca="true" t="shared" si="126" ref="G227:M227">G228</f>
        <v>118</v>
      </c>
      <c r="H227" s="99">
        <f t="shared" si="126"/>
        <v>3228</v>
      </c>
      <c r="I227" s="99">
        <f t="shared" si="126"/>
        <v>22</v>
      </c>
      <c r="J227" s="99">
        <f t="shared" si="126"/>
        <v>9</v>
      </c>
      <c r="K227" s="99">
        <f t="shared" si="126"/>
        <v>3555.9809999999998</v>
      </c>
      <c r="L227" s="99">
        <f t="shared" si="126"/>
        <v>3545.85</v>
      </c>
      <c r="M227" s="572">
        <f t="shared" si="126"/>
        <v>3528.965</v>
      </c>
    </row>
    <row r="228" spans="1:13" ht="18.75">
      <c r="A228" s="206"/>
      <c r="B228" s="207"/>
      <c r="C228" s="194" t="s">
        <v>787</v>
      </c>
      <c r="D228" s="195" t="s">
        <v>1406</v>
      </c>
      <c r="E228" s="99">
        <f t="shared" si="122"/>
        <v>3377</v>
      </c>
      <c r="F228" s="99"/>
      <c r="G228" s="99">
        <v>118</v>
      </c>
      <c r="H228" s="99">
        <v>3228</v>
      </c>
      <c r="I228" s="99">
        <v>22</v>
      </c>
      <c r="J228" s="99">
        <v>9</v>
      </c>
      <c r="K228" s="510">
        <f>(E228*5.3/100)+E228</f>
        <v>3555.9809999999998</v>
      </c>
      <c r="L228" s="510">
        <f>(E228*5/100)+E228</f>
        <v>3545.85</v>
      </c>
      <c r="M228" s="573">
        <f>(E228*4.5/100)+E228</f>
        <v>3528.965</v>
      </c>
    </row>
    <row r="229" spans="1:13" ht="18.75">
      <c r="A229" s="206"/>
      <c r="B229" s="873" t="s">
        <v>1407</v>
      </c>
      <c r="C229" s="873"/>
      <c r="D229" s="195" t="s">
        <v>1408</v>
      </c>
      <c r="E229" s="99">
        <f t="shared" si="122"/>
        <v>0</v>
      </c>
      <c r="F229" s="99"/>
      <c r="G229" s="99"/>
      <c r="H229" s="99"/>
      <c r="I229" s="99"/>
      <c r="J229" s="99"/>
      <c r="K229" s="99"/>
      <c r="L229" s="99"/>
      <c r="M229" s="572"/>
    </row>
    <row r="230" spans="1:13" ht="18.75">
      <c r="A230" s="206"/>
      <c r="B230" s="207" t="s">
        <v>791</v>
      </c>
      <c r="C230" s="71"/>
      <c r="D230" s="195" t="s">
        <v>1409</v>
      </c>
      <c r="E230" s="99">
        <f t="shared" si="122"/>
        <v>0</v>
      </c>
      <c r="F230" s="99"/>
      <c r="G230" s="99"/>
      <c r="H230" s="99"/>
      <c r="I230" s="99"/>
      <c r="J230" s="99"/>
      <c r="K230" s="99"/>
      <c r="L230" s="99"/>
      <c r="M230" s="572"/>
    </row>
    <row r="231" spans="1:13" ht="45.75" customHeight="1">
      <c r="A231" s="874" t="s">
        <v>1410</v>
      </c>
      <c r="B231" s="875"/>
      <c r="C231" s="875"/>
      <c r="D231" s="201" t="s">
        <v>1411</v>
      </c>
      <c r="E231" s="99">
        <f t="shared" si="122"/>
        <v>1334</v>
      </c>
      <c r="F231" s="99">
        <f>F232+F248+F256+F273</f>
        <v>0</v>
      </c>
      <c r="G231" s="99">
        <f aca="true" t="shared" si="127" ref="G231:M231">G232+G248+G256+G273</f>
        <v>723</v>
      </c>
      <c r="H231" s="99">
        <f t="shared" si="127"/>
        <v>476</v>
      </c>
      <c r="I231" s="99">
        <f t="shared" si="127"/>
        <v>116</v>
      </c>
      <c r="J231" s="99">
        <f t="shared" si="127"/>
        <v>19</v>
      </c>
      <c r="K231" s="99">
        <f t="shared" si="127"/>
        <v>1404.702</v>
      </c>
      <c r="L231" s="99">
        <f t="shared" si="127"/>
        <v>1400.7</v>
      </c>
      <c r="M231" s="572">
        <f t="shared" si="127"/>
        <v>1394.0300000000002</v>
      </c>
    </row>
    <row r="232" spans="1:13" ht="42.75" customHeight="1">
      <c r="A232" s="717" t="s">
        <v>1710</v>
      </c>
      <c r="B232" s="718"/>
      <c r="C232" s="718"/>
      <c r="D232" s="208" t="s">
        <v>1412</v>
      </c>
      <c r="E232" s="99">
        <f t="shared" si="122"/>
        <v>270</v>
      </c>
      <c r="F232" s="99">
        <f>F234+F237+F241+F242+F244+F247</f>
        <v>0</v>
      </c>
      <c r="G232" s="99">
        <f aca="true" t="shared" si="128" ref="G232:M232">G234+G237+G241+G242+G244+G247</f>
        <v>199</v>
      </c>
      <c r="H232" s="99">
        <f t="shared" si="128"/>
        <v>16</v>
      </c>
      <c r="I232" s="99">
        <f t="shared" si="128"/>
        <v>36</v>
      </c>
      <c r="J232" s="99">
        <f t="shared" si="128"/>
        <v>19</v>
      </c>
      <c r="K232" s="99">
        <f t="shared" si="128"/>
        <v>284.31</v>
      </c>
      <c r="L232" s="99">
        <f t="shared" si="128"/>
        <v>283.5</v>
      </c>
      <c r="M232" s="572">
        <f t="shared" si="128"/>
        <v>282.15</v>
      </c>
    </row>
    <row r="233" spans="1:13" ht="18.75">
      <c r="A233" s="202" t="s">
        <v>750</v>
      </c>
      <c r="B233" s="203"/>
      <c r="C233" s="203"/>
      <c r="D233" s="209"/>
      <c r="E233" s="99"/>
      <c r="F233" s="99"/>
      <c r="G233" s="99"/>
      <c r="H233" s="99"/>
      <c r="I233" s="99"/>
      <c r="J233" s="99"/>
      <c r="K233" s="99"/>
      <c r="L233" s="99"/>
      <c r="M233" s="572"/>
    </row>
    <row r="234" spans="1:13" ht="18.75">
      <c r="A234" s="206"/>
      <c r="B234" s="194" t="s">
        <v>1413</v>
      </c>
      <c r="C234" s="97"/>
      <c r="D234" s="87" t="s">
        <v>1414</v>
      </c>
      <c r="E234" s="99">
        <f t="shared" si="122"/>
        <v>57</v>
      </c>
      <c r="F234" s="99">
        <f>F235+F236</f>
        <v>0</v>
      </c>
      <c r="G234" s="99">
        <f aca="true" t="shared" si="129" ref="G234:M234">G235+G236</f>
        <v>57</v>
      </c>
      <c r="H234" s="99">
        <f t="shared" si="129"/>
        <v>0</v>
      </c>
      <c r="I234" s="99">
        <f t="shared" si="129"/>
        <v>0</v>
      </c>
      <c r="J234" s="99">
        <f t="shared" si="129"/>
        <v>0</v>
      </c>
      <c r="K234" s="99">
        <f t="shared" si="129"/>
        <v>60.021</v>
      </c>
      <c r="L234" s="99">
        <f t="shared" si="129"/>
        <v>59.85</v>
      </c>
      <c r="M234" s="572">
        <f t="shared" si="129"/>
        <v>59.565</v>
      </c>
    </row>
    <row r="235" spans="1:13" ht="18.75">
      <c r="A235" s="206"/>
      <c r="B235" s="194"/>
      <c r="C235" s="194" t="s">
        <v>801</v>
      </c>
      <c r="D235" s="87" t="s">
        <v>1415</v>
      </c>
      <c r="E235" s="99">
        <f t="shared" si="122"/>
        <v>35</v>
      </c>
      <c r="F235" s="99"/>
      <c r="G235" s="99">
        <v>35</v>
      </c>
      <c r="H235" s="99">
        <v>0</v>
      </c>
      <c r="I235" s="99">
        <v>0</v>
      </c>
      <c r="J235" s="99">
        <v>0</v>
      </c>
      <c r="K235" s="510">
        <f>(E235*5.3/100)+E235</f>
        <v>36.855</v>
      </c>
      <c r="L235" s="510">
        <f>(E235*5/100)+E235</f>
        <v>36.75</v>
      </c>
      <c r="M235" s="573">
        <f>(E235*4.5/100)+E235</f>
        <v>36.575</v>
      </c>
    </row>
    <row r="236" spans="1:13" ht="18.75">
      <c r="A236" s="206"/>
      <c r="B236" s="194"/>
      <c r="C236" s="194" t="s">
        <v>803</v>
      </c>
      <c r="D236" s="87" t="s">
        <v>1416</v>
      </c>
      <c r="E236" s="99">
        <f>G236+H236+I236+J236</f>
        <v>22</v>
      </c>
      <c r="F236" s="99"/>
      <c r="G236" s="99">
        <v>22</v>
      </c>
      <c r="H236" s="99">
        <v>0</v>
      </c>
      <c r="I236" s="99">
        <v>0</v>
      </c>
      <c r="J236" s="99">
        <v>0</v>
      </c>
      <c r="K236" s="510">
        <f>(E236*5.3/100)+E236</f>
        <v>23.166</v>
      </c>
      <c r="L236" s="510">
        <f>(E236*5/100)+E236</f>
        <v>23.1</v>
      </c>
      <c r="M236" s="573">
        <f>(E236*4.5/100)+E236</f>
        <v>22.99</v>
      </c>
    </row>
    <row r="237" spans="1:13" ht="18.75">
      <c r="A237" s="206"/>
      <c r="B237" s="194" t="s">
        <v>1417</v>
      </c>
      <c r="C237" s="210"/>
      <c r="D237" s="87" t="s">
        <v>1418</v>
      </c>
      <c r="E237" s="99">
        <f>G237+H237+I237+J237</f>
        <v>213</v>
      </c>
      <c r="F237" s="99">
        <f>SUM(F238:F240)</f>
        <v>0</v>
      </c>
      <c r="G237" s="99">
        <f aca="true" t="shared" si="130" ref="G237:M237">SUM(G238:G240)</f>
        <v>142</v>
      </c>
      <c r="H237" s="99">
        <f t="shared" si="130"/>
        <v>16</v>
      </c>
      <c r="I237" s="99">
        <f t="shared" si="130"/>
        <v>36</v>
      </c>
      <c r="J237" s="99">
        <f t="shared" si="130"/>
        <v>19</v>
      </c>
      <c r="K237" s="99">
        <f t="shared" si="130"/>
        <v>224.289</v>
      </c>
      <c r="L237" s="99">
        <f t="shared" si="130"/>
        <v>223.65</v>
      </c>
      <c r="M237" s="572">
        <f t="shared" si="130"/>
        <v>222.58499999999998</v>
      </c>
    </row>
    <row r="238" spans="1:13" ht="18.75">
      <c r="A238" s="206"/>
      <c r="B238" s="194"/>
      <c r="C238" s="194" t="s">
        <v>807</v>
      </c>
      <c r="D238" s="87" t="s">
        <v>1419</v>
      </c>
      <c r="E238" s="99">
        <f t="shared" si="122"/>
        <v>98</v>
      </c>
      <c r="F238" s="99"/>
      <c r="G238" s="99">
        <v>47</v>
      </c>
      <c r="H238" s="99">
        <v>16</v>
      </c>
      <c r="I238" s="99">
        <v>16</v>
      </c>
      <c r="J238" s="99">
        <v>19</v>
      </c>
      <c r="K238" s="510">
        <f>(E238*5.3/100)+E238</f>
        <v>103.194</v>
      </c>
      <c r="L238" s="510">
        <f>(E238*5/100)+E238</f>
        <v>102.9</v>
      </c>
      <c r="M238" s="573">
        <f>(E238*4.5/100)+E238</f>
        <v>102.41</v>
      </c>
    </row>
    <row r="239" spans="1:13" ht="18.75">
      <c r="A239" s="206"/>
      <c r="B239" s="194"/>
      <c r="C239" s="194" t="s">
        <v>809</v>
      </c>
      <c r="D239" s="87" t="s">
        <v>1420</v>
      </c>
      <c r="E239" s="99">
        <f t="shared" si="122"/>
        <v>115</v>
      </c>
      <c r="F239" s="99"/>
      <c r="G239" s="99">
        <v>95</v>
      </c>
      <c r="H239" s="99">
        <v>0</v>
      </c>
      <c r="I239" s="99">
        <v>20</v>
      </c>
      <c r="J239" s="99">
        <v>0</v>
      </c>
      <c r="K239" s="510">
        <f>(E239*5.3/100)+E239</f>
        <v>121.095</v>
      </c>
      <c r="L239" s="510">
        <f>(E239*5/100)+E239</f>
        <v>120.75</v>
      </c>
      <c r="M239" s="573">
        <f>(E239*4.5/100)+E239</f>
        <v>120.175</v>
      </c>
    </row>
    <row r="240" spans="1:13" ht="18.75">
      <c r="A240" s="206"/>
      <c r="B240" s="194"/>
      <c r="C240" s="78" t="s">
        <v>811</v>
      </c>
      <c r="D240" s="87" t="s">
        <v>1421</v>
      </c>
      <c r="E240" s="99">
        <f t="shared" si="122"/>
        <v>0</v>
      </c>
      <c r="F240" s="99"/>
      <c r="G240" s="99"/>
      <c r="H240" s="99"/>
      <c r="I240" s="99"/>
      <c r="J240" s="99"/>
      <c r="K240" s="99"/>
      <c r="L240" s="99"/>
      <c r="M240" s="572"/>
    </row>
    <row r="241" spans="1:13" ht="18.75">
      <c r="A241" s="206"/>
      <c r="B241" s="194" t="s">
        <v>813</v>
      </c>
      <c r="C241" s="194"/>
      <c r="D241" s="87" t="s">
        <v>1422</v>
      </c>
      <c r="E241" s="99">
        <f t="shared" si="122"/>
        <v>0</v>
      </c>
      <c r="F241" s="99"/>
      <c r="G241" s="99"/>
      <c r="H241" s="99"/>
      <c r="I241" s="99"/>
      <c r="J241" s="99"/>
      <c r="K241" s="99"/>
      <c r="L241" s="99"/>
      <c r="M241" s="572"/>
    </row>
    <row r="242" spans="1:13" ht="18.75">
      <c r="A242" s="206"/>
      <c r="B242" s="194" t="s">
        <v>1423</v>
      </c>
      <c r="C242" s="97"/>
      <c r="D242" s="87" t="s">
        <v>1424</v>
      </c>
      <c r="E242" s="99">
        <f t="shared" si="122"/>
        <v>0</v>
      </c>
      <c r="F242" s="99">
        <f>F243</f>
        <v>0</v>
      </c>
      <c r="G242" s="99">
        <f aca="true" t="shared" si="131" ref="G242:M242">G243</f>
        <v>0</v>
      </c>
      <c r="H242" s="99">
        <f t="shared" si="131"/>
        <v>0</v>
      </c>
      <c r="I242" s="99">
        <f t="shared" si="131"/>
        <v>0</v>
      </c>
      <c r="J242" s="99">
        <f t="shared" si="131"/>
        <v>0</v>
      </c>
      <c r="K242" s="99">
        <f t="shared" si="131"/>
        <v>0</v>
      </c>
      <c r="L242" s="99">
        <f t="shared" si="131"/>
        <v>0</v>
      </c>
      <c r="M242" s="572">
        <f t="shared" si="131"/>
        <v>0</v>
      </c>
    </row>
    <row r="243" spans="1:13" ht="18.75">
      <c r="A243" s="206"/>
      <c r="B243" s="194"/>
      <c r="C243" s="194" t="s">
        <v>817</v>
      </c>
      <c r="D243" s="87" t="s">
        <v>1425</v>
      </c>
      <c r="E243" s="99">
        <f t="shared" si="122"/>
        <v>0</v>
      </c>
      <c r="F243" s="99"/>
      <c r="G243" s="99"/>
      <c r="H243" s="99"/>
      <c r="I243" s="99"/>
      <c r="J243" s="99"/>
      <c r="K243" s="99"/>
      <c r="L243" s="99"/>
      <c r="M243" s="572"/>
    </row>
    <row r="244" spans="1:13" ht="18.75">
      <c r="A244" s="206"/>
      <c r="B244" s="194" t="s">
        <v>1426</v>
      </c>
      <c r="C244" s="194"/>
      <c r="D244" s="87" t="s">
        <v>1427</v>
      </c>
      <c r="E244" s="99">
        <f t="shared" si="122"/>
        <v>0</v>
      </c>
      <c r="F244" s="99">
        <f>SUM(F245:F246)</f>
        <v>0</v>
      </c>
      <c r="G244" s="99">
        <f aca="true" t="shared" si="132" ref="G244:M244">SUM(G245:G246)</f>
        <v>0</v>
      </c>
      <c r="H244" s="99">
        <f t="shared" si="132"/>
        <v>0</v>
      </c>
      <c r="I244" s="99">
        <f t="shared" si="132"/>
        <v>0</v>
      </c>
      <c r="J244" s="99">
        <f t="shared" si="132"/>
        <v>0</v>
      </c>
      <c r="K244" s="99">
        <f t="shared" si="132"/>
        <v>0</v>
      </c>
      <c r="L244" s="99">
        <f t="shared" si="132"/>
        <v>0</v>
      </c>
      <c r="M244" s="572">
        <f t="shared" si="132"/>
        <v>0</v>
      </c>
    </row>
    <row r="245" spans="1:13" ht="18.75">
      <c r="A245" s="206"/>
      <c r="B245" s="194"/>
      <c r="C245" s="194" t="s">
        <v>821</v>
      </c>
      <c r="D245" s="87" t="s">
        <v>1428</v>
      </c>
      <c r="E245" s="99">
        <f t="shared" si="122"/>
        <v>0</v>
      </c>
      <c r="F245" s="99"/>
      <c r="G245" s="99"/>
      <c r="H245" s="99"/>
      <c r="I245" s="99"/>
      <c r="J245" s="99"/>
      <c r="K245" s="99"/>
      <c r="L245" s="99"/>
      <c r="M245" s="572"/>
    </row>
    <row r="246" spans="1:13" ht="18.75">
      <c r="A246" s="206"/>
      <c r="B246" s="194"/>
      <c r="C246" s="194" t="s">
        <v>823</v>
      </c>
      <c r="D246" s="87" t="s">
        <v>1429</v>
      </c>
      <c r="E246" s="99">
        <f t="shared" si="122"/>
        <v>0</v>
      </c>
      <c r="F246" s="99"/>
      <c r="G246" s="99"/>
      <c r="H246" s="99"/>
      <c r="I246" s="99"/>
      <c r="J246" s="99"/>
      <c r="K246" s="99"/>
      <c r="L246" s="99"/>
      <c r="M246" s="572"/>
    </row>
    <row r="247" spans="1:13" ht="18.75">
      <c r="A247" s="206"/>
      <c r="B247" s="78" t="s">
        <v>829</v>
      </c>
      <c r="C247" s="78"/>
      <c r="D247" s="87" t="s">
        <v>1430</v>
      </c>
      <c r="E247" s="99">
        <f t="shared" si="122"/>
        <v>0</v>
      </c>
      <c r="F247" s="99"/>
      <c r="G247" s="99"/>
      <c r="H247" s="99"/>
      <c r="I247" s="99"/>
      <c r="J247" s="99"/>
      <c r="K247" s="99"/>
      <c r="L247" s="99"/>
      <c r="M247" s="572"/>
    </row>
    <row r="248" spans="1:13" ht="18.75">
      <c r="A248" s="70" t="s">
        <v>1431</v>
      </c>
      <c r="B248" s="78"/>
      <c r="C248" s="82"/>
      <c r="D248" s="208" t="s">
        <v>1432</v>
      </c>
      <c r="E248" s="99">
        <f t="shared" si="122"/>
        <v>0</v>
      </c>
      <c r="F248" s="99">
        <f>F250+F253+F254</f>
        <v>0</v>
      </c>
      <c r="G248" s="99">
        <f aca="true" t="shared" si="133" ref="G248:M248">G250+G253+G254</f>
        <v>0</v>
      </c>
      <c r="H248" s="99">
        <f t="shared" si="133"/>
        <v>0</v>
      </c>
      <c r="I248" s="99">
        <f t="shared" si="133"/>
        <v>0</v>
      </c>
      <c r="J248" s="99">
        <f t="shared" si="133"/>
        <v>0</v>
      </c>
      <c r="K248" s="99">
        <f t="shared" si="133"/>
        <v>0</v>
      </c>
      <c r="L248" s="99">
        <f t="shared" si="133"/>
        <v>0</v>
      </c>
      <c r="M248" s="572">
        <f t="shared" si="133"/>
        <v>0</v>
      </c>
    </row>
    <row r="249" spans="1:13" ht="18" customHeight="1">
      <c r="A249" s="202" t="s">
        <v>750</v>
      </c>
      <c r="B249" s="203"/>
      <c r="C249" s="203"/>
      <c r="D249" s="209"/>
      <c r="E249" s="99"/>
      <c r="F249" s="99"/>
      <c r="G249" s="99"/>
      <c r="H249" s="99"/>
      <c r="I249" s="99"/>
      <c r="J249" s="99"/>
      <c r="K249" s="99"/>
      <c r="L249" s="99"/>
      <c r="M249" s="572"/>
    </row>
    <row r="250" spans="1:13" ht="39.75" customHeight="1">
      <c r="A250" s="202"/>
      <c r="B250" s="722" t="s">
        <v>1433</v>
      </c>
      <c r="C250" s="722"/>
      <c r="D250" s="209" t="s">
        <v>1434</v>
      </c>
      <c r="E250" s="99">
        <f t="shared" si="122"/>
        <v>0</v>
      </c>
      <c r="F250" s="99">
        <f>F251+F252</f>
        <v>0</v>
      </c>
      <c r="G250" s="99">
        <f aca="true" t="shared" si="134" ref="G250:M250">G251+G252</f>
        <v>0</v>
      </c>
      <c r="H250" s="99">
        <f t="shared" si="134"/>
        <v>0</v>
      </c>
      <c r="I250" s="99">
        <f t="shared" si="134"/>
        <v>0</v>
      </c>
      <c r="J250" s="99">
        <f t="shared" si="134"/>
        <v>0</v>
      </c>
      <c r="K250" s="99">
        <f t="shared" si="134"/>
        <v>0</v>
      </c>
      <c r="L250" s="99">
        <f t="shared" si="134"/>
        <v>0</v>
      </c>
      <c r="M250" s="572">
        <f t="shared" si="134"/>
        <v>0</v>
      </c>
    </row>
    <row r="251" spans="1:13" ht="18.75">
      <c r="A251" s="202"/>
      <c r="B251" s="203"/>
      <c r="C251" s="78" t="s">
        <v>835</v>
      </c>
      <c r="D251" s="209" t="s">
        <v>1435</v>
      </c>
      <c r="E251" s="99">
        <f t="shared" si="122"/>
        <v>0</v>
      </c>
      <c r="F251" s="99"/>
      <c r="G251" s="99"/>
      <c r="H251" s="99"/>
      <c r="I251" s="99"/>
      <c r="J251" s="99"/>
      <c r="K251" s="99"/>
      <c r="L251" s="99"/>
      <c r="M251" s="572"/>
    </row>
    <row r="252" spans="1:13" ht="18.75">
      <c r="A252" s="202"/>
      <c r="B252" s="203"/>
      <c r="C252" s="78" t="s">
        <v>1436</v>
      </c>
      <c r="D252" s="209" t="s">
        <v>1437</v>
      </c>
      <c r="E252" s="99">
        <f t="shared" si="122"/>
        <v>0</v>
      </c>
      <c r="F252" s="99"/>
      <c r="G252" s="99"/>
      <c r="H252" s="99"/>
      <c r="I252" s="99"/>
      <c r="J252" s="99"/>
      <c r="K252" s="99"/>
      <c r="L252" s="99"/>
      <c r="M252" s="572"/>
    </row>
    <row r="253" spans="1:13" ht="18.75">
      <c r="A253" s="202"/>
      <c r="B253" s="195" t="s">
        <v>839</v>
      </c>
      <c r="C253" s="78"/>
      <c r="D253" s="209" t="s">
        <v>1438</v>
      </c>
      <c r="E253" s="99">
        <f t="shared" si="122"/>
        <v>0</v>
      </c>
      <c r="F253" s="99"/>
      <c r="G253" s="99"/>
      <c r="H253" s="99"/>
      <c r="I253" s="99"/>
      <c r="J253" s="99"/>
      <c r="K253" s="99"/>
      <c r="L253" s="99"/>
      <c r="M253" s="572"/>
    </row>
    <row r="254" spans="1:13" ht="18.75">
      <c r="A254" s="206"/>
      <c r="B254" s="194" t="s">
        <v>1439</v>
      </c>
      <c r="C254" s="194"/>
      <c r="D254" s="209" t="s">
        <v>1440</v>
      </c>
      <c r="E254" s="99">
        <f t="shared" si="122"/>
        <v>0</v>
      </c>
      <c r="F254" s="99">
        <f>F255</f>
        <v>0</v>
      </c>
      <c r="G254" s="99">
        <f aca="true" t="shared" si="135" ref="G254:M254">G255</f>
        <v>0</v>
      </c>
      <c r="H254" s="99">
        <f t="shared" si="135"/>
        <v>0</v>
      </c>
      <c r="I254" s="99">
        <f t="shared" si="135"/>
        <v>0</v>
      </c>
      <c r="J254" s="99">
        <f t="shared" si="135"/>
        <v>0</v>
      </c>
      <c r="K254" s="99">
        <f t="shared" si="135"/>
        <v>0</v>
      </c>
      <c r="L254" s="99">
        <f t="shared" si="135"/>
        <v>0</v>
      </c>
      <c r="M254" s="572">
        <f t="shared" si="135"/>
        <v>0</v>
      </c>
    </row>
    <row r="255" spans="1:13" ht="18.75">
      <c r="A255" s="206"/>
      <c r="B255" s="194"/>
      <c r="C255" s="78" t="s">
        <v>843</v>
      </c>
      <c r="D255" s="209" t="s">
        <v>1441</v>
      </c>
      <c r="E255" s="99">
        <f t="shared" si="122"/>
        <v>0</v>
      </c>
      <c r="F255" s="99"/>
      <c r="G255" s="99"/>
      <c r="H255" s="99"/>
      <c r="I255" s="99"/>
      <c r="J255" s="99"/>
      <c r="K255" s="99"/>
      <c r="L255" s="99"/>
      <c r="M255" s="572"/>
    </row>
    <row r="256" spans="1:13" ht="18.75">
      <c r="A256" s="70" t="s">
        <v>1442</v>
      </c>
      <c r="B256" s="194"/>
      <c r="C256" s="210"/>
      <c r="D256" s="208" t="s">
        <v>1443</v>
      </c>
      <c r="E256" s="99">
        <f t="shared" si="122"/>
        <v>0</v>
      </c>
      <c r="F256" s="99">
        <f>F258+F270+F272</f>
        <v>0</v>
      </c>
      <c r="G256" s="99">
        <f aca="true" t="shared" si="136" ref="G256:M256">G258+G270+G272</f>
        <v>0</v>
      </c>
      <c r="H256" s="99">
        <f t="shared" si="136"/>
        <v>0</v>
      </c>
      <c r="I256" s="99">
        <f t="shared" si="136"/>
        <v>0</v>
      </c>
      <c r="J256" s="99">
        <f t="shared" si="136"/>
        <v>0</v>
      </c>
      <c r="K256" s="99">
        <f t="shared" si="136"/>
        <v>0</v>
      </c>
      <c r="L256" s="99">
        <f t="shared" si="136"/>
        <v>0</v>
      </c>
      <c r="M256" s="572">
        <f t="shared" si="136"/>
        <v>0</v>
      </c>
    </row>
    <row r="257" spans="1:13" ht="18" customHeight="1">
      <c r="A257" s="202" t="s">
        <v>750</v>
      </c>
      <c r="B257" s="203"/>
      <c r="C257" s="203"/>
      <c r="D257" s="209"/>
      <c r="E257" s="99"/>
      <c r="F257" s="99"/>
      <c r="G257" s="99"/>
      <c r="H257" s="99"/>
      <c r="I257" s="99"/>
      <c r="J257" s="99"/>
      <c r="K257" s="99"/>
      <c r="L257" s="99"/>
      <c r="M257" s="572"/>
    </row>
    <row r="258" spans="1:13" ht="38.25" customHeight="1">
      <c r="A258" s="211"/>
      <c r="B258" s="722" t="s">
        <v>1444</v>
      </c>
      <c r="C258" s="722"/>
      <c r="D258" s="209" t="s">
        <v>1445</v>
      </c>
      <c r="E258" s="99">
        <f t="shared" si="122"/>
        <v>0</v>
      </c>
      <c r="F258" s="99">
        <f>SUM(F259:F269)</f>
        <v>0</v>
      </c>
      <c r="G258" s="99">
        <f aca="true" t="shared" si="137" ref="G258:M258">SUM(G259:G269)</f>
        <v>0</v>
      </c>
      <c r="H258" s="99">
        <f t="shared" si="137"/>
        <v>0</v>
      </c>
      <c r="I258" s="99">
        <f t="shared" si="137"/>
        <v>0</v>
      </c>
      <c r="J258" s="99">
        <f t="shared" si="137"/>
        <v>0</v>
      </c>
      <c r="K258" s="99">
        <f t="shared" si="137"/>
        <v>0</v>
      </c>
      <c r="L258" s="99">
        <f t="shared" si="137"/>
        <v>0</v>
      </c>
      <c r="M258" s="572">
        <f t="shared" si="137"/>
        <v>0</v>
      </c>
    </row>
    <row r="259" spans="1:13" ht="18.75">
      <c r="A259" s="211"/>
      <c r="B259" s="194"/>
      <c r="C259" s="82" t="s">
        <v>851</v>
      </c>
      <c r="D259" s="209" t="s">
        <v>1446</v>
      </c>
      <c r="E259" s="99">
        <f t="shared" si="122"/>
        <v>0</v>
      </c>
      <c r="F259" s="99"/>
      <c r="G259" s="99"/>
      <c r="H259" s="99"/>
      <c r="I259" s="99"/>
      <c r="J259" s="99"/>
      <c r="K259" s="99"/>
      <c r="L259" s="99"/>
      <c r="M259" s="572"/>
    </row>
    <row r="260" spans="1:13" ht="18.75">
      <c r="A260" s="211"/>
      <c r="B260" s="194"/>
      <c r="C260" s="78" t="s">
        <v>853</v>
      </c>
      <c r="D260" s="209" t="s">
        <v>1447</v>
      </c>
      <c r="E260" s="99">
        <f t="shared" si="122"/>
        <v>0</v>
      </c>
      <c r="F260" s="99"/>
      <c r="G260" s="99"/>
      <c r="H260" s="99"/>
      <c r="I260" s="99"/>
      <c r="J260" s="99"/>
      <c r="K260" s="99"/>
      <c r="L260" s="99"/>
      <c r="M260" s="572"/>
    </row>
    <row r="261" spans="1:13" ht="18.75">
      <c r="A261" s="211"/>
      <c r="B261" s="194"/>
      <c r="C261" s="82" t="s">
        <v>855</v>
      </c>
      <c r="D261" s="209" t="s">
        <v>1448</v>
      </c>
      <c r="E261" s="99">
        <f t="shared" si="122"/>
        <v>0</v>
      </c>
      <c r="F261" s="99"/>
      <c r="G261" s="99"/>
      <c r="H261" s="99"/>
      <c r="I261" s="99"/>
      <c r="J261" s="99"/>
      <c r="K261" s="99"/>
      <c r="L261" s="99"/>
      <c r="M261" s="572"/>
    </row>
    <row r="262" spans="1:13" ht="18.75">
      <c r="A262" s="211"/>
      <c r="B262" s="194"/>
      <c r="C262" s="82" t="s">
        <v>857</v>
      </c>
      <c r="D262" s="209" t="s">
        <v>1449</v>
      </c>
      <c r="E262" s="99">
        <f t="shared" si="122"/>
        <v>0</v>
      </c>
      <c r="F262" s="99"/>
      <c r="G262" s="99"/>
      <c r="H262" s="99"/>
      <c r="I262" s="99"/>
      <c r="J262" s="99"/>
      <c r="K262" s="99"/>
      <c r="L262" s="99"/>
      <c r="M262" s="572"/>
    </row>
    <row r="263" spans="1:13" ht="18.75">
      <c r="A263" s="211"/>
      <c r="B263" s="194"/>
      <c r="C263" s="82" t="s">
        <v>859</v>
      </c>
      <c r="D263" s="209" t="s">
        <v>1450</v>
      </c>
      <c r="E263" s="99">
        <f t="shared" si="122"/>
        <v>0</v>
      </c>
      <c r="F263" s="99"/>
      <c r="G263" s="99"/>
      <c r="H263" s="99"/>
      <c r="I263" s="99"/>
      <c r="J263" s="99"/>
      <c r="K263" s="99"/>
      <c r="L263" s="99"/>
      <c r="M263" s="572"/>
    </row>
    <row r="264" spans="1:13" ht="18.75">
      <c r="A264" s="211"/>
      <c r="B264" s="194"/>
      <c r="C264" s="82" t="s">
        <v>1451</v>
      </c>
      <c r="D264" s="209" t="s">
        <v>1452</v>
      </c>
      <c r="E264" s="99">
        <f t="shared" si="122"/>
        <v>0</v>
      </c>
      <c r="F264" s="99"/>
      <c r="G264" s="99"/>
      <c r="H264" s="99"/>
      <c r="I264" s="99"/>
      <c r="J264" s="99"/>
      <c r="K264" s="99"/>
      <c r="L264" s="99"/>
      <c r="M264" s="572"/>
    </row>
    <row r="265" spans="1:13" ht="18.75">
      <c r="A265" s="211"/>
      <c r="B265" s="194"/>
      <c r="C265" s="82" t="s">
        <v>1453</v>
      </c>
      <c r="D265" s="209" t="s">
        <v>1454</v>
      </c>
      <c r="E265" s="99">
        <f t="shared" si="122"/>
        <v>0</v>
      </c>
      <c r="F265" s="99"/>
      <c r="G265" s="99"/>
      <c r="H265" s="99"/>
      <c r="I265" s="99"/>
      <c r="J265" s="99"/>
      <c r="K265" s="99"/>
      <c r="L265" s="99"/>
      <c r="M265" s="572"/>
    </row>
    <row r="266" spans="1:13" ht="18.75">
      <c r="A266" s="211"/>
      <c r="B266" s="194"/>
      <c r="C266" s="82" t="s">
        <v>1455</v>
      </c>
      <c r="D266" s="209" t="s">
        <v>1456</v>
      </c>
      <c r="E266" s="99">
        <f t="shared" si="122"/>
        <v>0</v>
      </c>
      <c r="F266" s="99"/>
      <c r="G266" s="99"/>
      <c r="H266" s="99"/>
      <c r="I266" s="99"/>
      <c r="J266" s="99"/>
      <c r="K266" s="99"/>
      <c r="L266" s="99"/>
      <c r="M266" s="572"/>
    </row>
    <row r="267" spans="1:13" ht="18.75">
      <c r="A267" s="211"/>
      <c r="B267" s="194"/>
      <c r="C267" s="82" t="s">
        <v>1457</v>
      </c>
      <c r="D267" s="209" t="s">
        <v>1458</v>
      </c>
      <c r="E267" s="99">
        <f t="shared" si="122"/>
        <v>0</v>
      </c>
      <c r="F267" s="99"/>
      <c r="G267" s="99"/>
      <c r="H267" s="99"/>
      <c r="I267" s="99"/>
      <c r="J267" s="99"/>
      <c r="K267" s="99"/>
      <c r="L267" s="99"/>
      <c r="M267" s="572"/>
    </row>
    <row r="268" spans="1:13" ht="18.75">
      <c r="A268" s="211"/>
      <c r="B268" s="194"/>
      <c r="C268" s="82" t="s">
        <v>1459</v>
      </c>
      <c r="D268" s="209" t="s">
        <v>1460</v>
      </c>
      <c r="E268" s="99">
        <f t="shared" si="122"/>
        <v>0</v>
      </c>
      <c r="F268" s="99"/>
      <c r="G268" s="99"/>
      <c r="H268" s="99"/>
      <c r="I268" s="99"/>
      <c r="J268" s="99"/>
      <c r="K268" s="99"/>
      <c r="L268" s="99"/>
      <c r="M268" s="572"/>
    </row>
    <row r="269" spans="1:13" ht="18.75">
      <c r="A269" s="211"/>
      <c r="B269" s="194"/>
      <c r="C269" s="78" t="s">
        <v>865</v>
      </c>
      <c r="D269" s="209" t="s">
        <v>1461</v>
      </c>
      <c r="E269" s="99">
        <f t="shared" si="122"/>
        <v>0</v>
      </c>
      <c r="F269" s="99"/>
      <c r="G269" s="99"/>
      <c r="H269" s="99"/>
      <c r="I269" s="99"/>
      <c r="J269" s="99"/>
      <c r="K269" s="99"/>
      <c r="L269" s="99"/>
      <c r="M269" s="572"/>
    </row>
    <row r="270" spans="1:13" ht="18.75">
      <c r="A270" s="211"/>
      <c r="B270" s="194" t="s">
        <v>1462</v>
      </c>
      <c r="C270" s="78"/>
      <c r="D270" s="195" t="s">
        <v>1463</v>
      </c>
      <c r="E270" s="99">
        <f t="shared" si="122"/>
        <v>0</v>
      </c>
      <c r="F270" s="99">
        <f>F271</f>
        <v>0</v>
      </c>
      <c r="G270" s="99">
        <f aca="true" t="shared" si="138" ref="G270:M270">G271</f>
        <v>0</v>
      </c>
      <c r="H270" s="99">
        <f t="shared" si="138"/>
        <v>0</v>
      </c>
      <c r="I270" s="99">
        <f t="shared" si="138"/>
        <v>0</v>
      </c>
      <c r="J270" s="99">
        <f t="shared" si="138"/>
        <v>0</v>
      </c>
      <c r="K270" s="99">
        <f t="shared" si="138"/>
        <v>0</v>
      </c>
      <c r="L270" s="99">
        <f t="shared" si="138"/>
        <v>0</v>
      </c>
      <c r="M270" s="572">
        <f t="shared" si="138"/>
        <v>0</v>
      </c>
    </row>
    <row r="271" spans="1:13" ht="18" customHeight="1">
      <c r="A271" s="211"/>
      <c r="B271" s="194"/>
      <c r="C271" s="78" t="s">
        <v>869</v>
      </c>
      <c r="D271" s="212" t="s">
        <v>1464</v>
      </c>
      <c r="E271" s="99">
        <f t="shared" si="122"/>
        <v>0</v>
      </c>
      <c r="F271" s="99"/>
      <c r="G271" s="99"/>
      <c r="H271" s="99"/>
      <c r="I271" s="99"/>
      <c r="J271" s="99"/>
      <c r="K271" s="99"/>
      <c r="L271" s="99"/>
      <c r="M271" s="572"/>
    </row>
    <row r="272" spans="1:13" ht="18" customHeight="1">
      <c r="A272" s="211"/>
      <c r="B272" s="194" t="s">
        <v>877</v>
      </c>
      <c r="C272" s="210"/>
      <c r="D272" s="195" t="s">
        <v>1465</v>
      </c>
      <c r="E272" s="99">
        <f t="shared" si="122"/>
        <v>0</v>
      </c>
      <c r="F272" s="99"/>
      <c r="G272" s="99"/>
      <c r="H272" s="99"/>
      <c r="I272" s="99"/>
      <c r="J272" s="99"/>
      <c r="K272" s="99"/>
      <c r="L272" s="99"/>
      <c r="M272" s="572"/>
    </row>
    <row r="273" spans="1:13" ht="18.75">
      <c r="A273" s="719" t="s">
        <v>1530</v>
      </c>
      <c r="B273" s="720"/>
      <c r="C273" s="720"/>
      <c r="D273" s="208" t="s">
        <v>1467</v>
      </c>
      <c r="E273" s="99">
        <f t="shared" si="122"/>
        <v>1064</v>
      </c>
      <c r="F273" s="99">
        <f>F275+F277+F278</f>
        <v>0</v>
      </c>
      <c r="G273" s="99">
        <f aca="true" t="shared" si="139" ref="G273:M273">G275+G277+G278</f>
        <v>524</v>
      </c>
      <c r="H273" s="99">
        <f t="shared" si="139"/>
        <v>460</v>
      </c>
      <c r="I273" s="99">
        <f t="shared" si="139"/>
        <v>80</v>
      </c>
      <c r="J273" s="99">
        <f t="shared" si="139"/>
        <v>0</v>
      </c>
      <c r="K273" s="99">
        <f t="shared" si="139"/>
        <v>1120.392</v>
      </c>
      <c r="L273" s="99">
        <f t="shared" si="139"/>
        <v>1117.2</v>
      </c>
      <c r="M273" s="572">
        <f t="shared" si="139"/>
        <v>1111.88</v>
      </c>
    </row>
    <row r="274" spans="1:13" ht="18.75">
      <c r="A274" s="202" t="s">
        <v>750</v>
      </c>
      <c r="B274" s="203"/>
      <c r="C274" s="203"/>
      <c r="D274" s="195"/>
      <c r="E274" s="99"/>
      <c r="F274" s="99"/>
      <c r="G274" s="99"/>
      <c r="H274" s="99"/>
      <c r="I274" s="99"/>
      <c r="J274" s="99"/>
      <c r="K274" s="99"/>
      <c r="L274" s="99"/>
      <c r="M274" s="572"/>
    </row>
    <row r="275" spans="1:13" ht="18.75">
      <c r="A275" s="206"/>
      <c r="B275" s="78" t="s">
        <v>1468</v>
      </c>
      <c r="C275" s="194"/>
      <c r="D275" s="195" t="s">
        <v>1469</v>
      </c>
      <c r="E275" s="99">
        <f t="shared" si="122"/>
        <v>0</v>
      </c>
      <c r="F275" s="99">
        <f>F276</f>
        <v>0</v>
      </c>
      <c r="G275" s="99">
        <f aca="true" t="shared" si="140" ref="G275:M275">G276</f>
        <v>0</v>
      </c>
      <c r="H275" s="99">
        <f t="shared" si="140"/>
        <v>0</v>
      </c>
      <c r="I275" s="99">
        <f t="shared" si="140"/>
        <v>0</v>
      </c>
      <c r="J275" s="99">
        <f t="shared" si="140"/>
        <v>0</v>
      </c>
      <c r="K275" s="99">
        <f t="shared" si="140"/>
        <v>0</v>
      </c>
      <c r="L275" s="99">
        <f t="shared" si="140"/>
        <v>0</v>
      </c>
      <c r="M275" s="572">
        <f t="shared" si="140"/>
        <v>0</v>
      </c>
    </row>
    <row r="276" spans="1:13" ht="18.75">
      <c r="A276" s="206"/>
      <c r="B276" s="78"/>
      <c r="C276" s="194" t="s">
        <v>885</v>
      </c>
      <c r="D276" s="195" t="s">
        <v>1470</v>
      </c>
      <c r="E276" s="99">
        <f t="shared" si="122"/>
        <v>0</v>
      </c>
      <c r="F276" s="99"/>
      <c r="G276" s="99"/>
      <c r="H276" s="99"/>
      <c r="I276" s="99"/>
      <c r="J276" s="99"/>
      <c r="K276" s="99"/>
      <c r="L276" s="99"/>
      <c r="M276" s="572"/>
    </row>
    <row r="277" spans="1:13" ht="18.75">
      <c r="A277" s="206"/>
      <c r="B277" s="78" t="s">
        <v>1471</v>
      </c>
      <c r="C277" s="194"/>
      <c r="D277" s="195" t="s">
        <v>1472</v>
      </c>
      <c r="E277" s="99">
        <f t="shared" si="122"/>
        <v>1064</v>
      </c>
      <c r="F277" s="99"/>
      <c r="G277" s="99">
        <v>524</v>
      </c>
      <c r="H277" s="99">
        <v>460</v>
      </c>
      <c r="I277" s="99">
        <v>80</v>
      </c>
      <c r="J277" s="99">
        <v>0</v>
      </c>
      <c r="K277" s="510">
        <f>(E277*5.3/100)+E277</f>
        <v>1120.392</v>
      </c>
      <c r="L277" s="510">
        <f>(E277*5/100)+E277</f>
        <v>1117.2</v>
      </c>
      <c r="M277" s="573">
        <f>(E277*4.5/100)+E277</f>
        <v>1111.88</v>
      </c>
    </row>
    <row r="278" spans="1:13" ht="41.25" customHeight="1">
      <c r="A278" s="206"/>
      <c r="B278" s="721" t="s">
        <v>1473</v>
      </c>
      <c r="C278" s="721"/>
      <c r="D278" s="195" t="s">
        <v>1474</v>
      </c>
      <c r="E278" s="99">
        <f t="shared" si="122"/>
        <v>0</v>
      </c>
      <c r="F278" s="99">
        <f>F279</f>
        <v>0</v>
      </c>
      <c r="G278" s="99">
        <f aca="true" t="shared" si="141" ref="G278:M278">G279</f>
        <v>0</v>
      </c>
      <c r="H278" s="99">
        <f t="shared" si="141"/>
        <v>0</v>
      </c>
      <c r="I278" s="99">
        <f t="shared" si="141"/>
        <v>0</v>
      </c>
      <c r="J278" s="99">
        <f t="shared" si="141"/>
        <v>0</v>
      </c>
      <c r="K278" s="99">
        <f t="shared" si="141"/>
        <v>0</v>
      </c>
      <c r="L278" s="99">
        <f t="shared" si="141"/>
        <v>0</v>
      </c>
      <c r="M278" s="572">
        <f t="shared" si="141"/>
        <v>0</v>
      </c>
    </row>
    <row r="279" spans="1:13" s="89" customFormat="1" ht="18.75">
      <c r="A279" s="213"/>
      <c r="B279" s="214"/>
      <c r="C279" s="215" t="s">
        <v>901</v>
      </c>
      <c r="D279" s="107" t="s">
        <v>1475</v>
      </c>
      <c r="E279" s="99">
        <f t="shared" si="122"/>
        <v>0</v>
      </c>
      <c r="F279" s="501"/>
      <c r="G279" s="463"/>
      <c r="H279" s="463"/>
      <c r="I279" s="463"/>
      <c r="J279" s="463"/>
      <c r="K279" s="501"/>
      <c r="L279" s="463"/>
      <c r="M279" s="671"/>
    </row>
    <row r="280" spans="1:13" ht="42.75" customHeight="1">
      <c r="A280" s="874" t="s">
        <v>1476</v>
      </c>
      <c r="B280" s="875"/>
      <c r="C280" s="875"/>
      <c r="D280" s="195"/>
      <c r="E280" s="99"/>
      <c r="F280" s="99"/>
      <c r="G280" s="99"/>
      <c r="H280" s="99"/>
      <c r="I280" s="99"/>
      <c r="J280" s="99"/>
      <c r="K280" s="99"/>
      <c r="L280" s="99"/>
      <c r="M280" s="572"/>
    </row>
    <row r="281" spans="1:13" ht="18.75">
      <c r="A281" s="719" t="s">
        <v>1477</v>
      </c>
      <c r="B281" s="720"/>
      <c r="C281" s="720"/>
      <c r="D281" s="195" t="s">
        <v>1478</v>
      </c>
      <c r="E281" s="99">
        <f t="shared" si="122"/>
        <v>20295</v>
      </c>
      <c r="F281" s="99">
        <f>F283+F286+F287</f>
        <v>0</v>
      </c>
      <c r="G281" s="99">
        <f aca="true" t="shared" si="142" ref="G281:M281">G283+G286+G287</f>
        <v>235</v>
      </c>
      <c r="H281" s="99">
        <f t="shared" si="142"/>
        <v>9170</v>
      </c>
      <c r="I281" s="99">
        <f t="shared" si="142"/>
        <v>7490</v>
      </c>
      <c r="J281" s="99">
        <f t="shared" si="142"/>
        <v>3400</v>
      </c>
      <c r="K281" s="99">
        <f t="shared" si="142"/>
        <v>21370.635</v>
      </c>
      <c r="L281" s="99">
        <f t="shared" si="142"/>
        <v>21309.75</v>
      </c>
      <c r="M281" s="572">
        <f t="shared" si="142"/>
        <v>21208.275</v>
      </c>
    </row>
    <row r="282" spans="1:13" ht="18.75">
      <c r="A282" s="202" t="s">
        <v>750</v>
      </c>
      <c r="B282" s="203"/>
      <c r="C282" s="203"/>
      <c r="D282" s="195"/>
      <c r="E282" s="99"/>
      <c r="F282" s="99"/>
      <c r="G282" s="99"/>
      <c r="H282" s="99"/>
      <c r="I282" s="99"/>
      <c r="J282" s="99"/>
      <c r="K282" s="99"/>
      <c r="L282" s="99"/>
      <c r="M282" s="572"/>
    </row>
    <row r="283" spans="1:13" ht="18.75">
      <c r="A283" s="211"/>
      <c r="B283" s="194" t="s">
        <v>1479</v>
      </c>
      <c r="C283" s="210"/>
      <c r="D283" s="195" t="s">
        <v>1480</v>
      </c>
      <c r="E283" s="99">
        <f t="shared" si="122"/>
        <v>0</v>
      </c>
      <c r="F283" s="99">
        <f>F284+F285</f>
        <v>0</v>
      </c>
      <c r="G283" s="99">
        <f aca="true" t="shared" si="143" ref="G283:M283">G284+G285</f>
        <v>0</v>
      </c>
      <c r="H283" s="99">
        <f t="shared" si="143"/>
        <v>0</v>
      </c>
      <c r="I283" s="99">
        <f t="shared" si="143"/>
        <v>0</v>
      </c>
      <c r="J283" s="99">
        <f t="shared" si="143"/>
        <v>0</v>
      </c>
      <c r="K283" s="99">
        <f t="shared" si="143"/>
        <v>0</v>
      </c>
      <c r="L283" s="99">
        <f t="shared" si="143"/>
        <v>0</v>
      </c>
      <c r="M283" s="572">
        <f t="shared" si="143"/>
        <v>0</v>
      </c>
    </row>
    <row r="284" spans="1:13" ht="18.75">
      <c r="A284" s="211"/>
      <c r="B284" s="194"/>
      <c r="C284" s="78" t="s">
        <v>908</v>
      </c>
      <c r="D284" s="195" t="s">
        <v>1481</v>
      </c>
      <c r="E284" s="99">
        <f aca="true" t="shared" si="144" ref="E284:E318">G284+H284+I284+J284</f>
        <v>0</v>
      </c>
      <c r="F284" s="99"/>
      <c r="G284" s="99"/>
      <c r="H284" s="99"/>
      <c r="I284" s="99"/>
      <c r="J284" s="99"/>
      <c r="K284" s="99"/>
      <c r="L284" s="99"/>
      <c r="M284" s="572"/>
    </row>
    <row r="285" spans="1:13" ht="18.75">
      <c r="A285" s="211"/>
      <c r="B285" s="194"/>
      <c r="C285" s="78" t="s">
        <v>910</v>
      </c>
      <c r="D285" s="195" t="s">
        <v>1482</v>
      </c>
      <c r="E285" s="99">
        <f t="shared" si="144"/>
        <v>0</v>
      </c>
      <c r="F285" s="99"/>
      <c r="G285" s="99"/>
      <c r="H285" s="99"/>
      <c r="I285" s="99"/>
      <c r="J285" s="99"/>
      <c r="K285" s="99"/>
      <c r="L285" s="99"/>
      <c r="M285" s="572"/>
    </row>
    <row r="286" spans="1:13" ht="18.75">
      <c r="A286" s="211"/>
      <c r="B286" s="194" t="s">
        <v>1483</v>
      </c>
      <c r="C286" s="97"/>
      <c r="D286" s="195" t="s">
        <v>1484</v>
      </c>
      <c r="E286" s="99">
        <f t="shared" si="144"/>
        <v>0</v>
      </c>
      <c r="F286" s="99"/>
      <c r="G286" s="99"/>
      <c r="H286" s="99"/>
      <c r="I286" s="99"/>
      <c r="J286" s="99"/>
      <c r="K286" s="99"/>
      <c r="L286" s="99"/>
      <c r="M286" s="572"/>
    </row>
    <row r="287" spans="1:13" ht="18.75">
      <c r="A287" s="211"/>
      <c r="B287" s="722" t="s">
        <v>922</v>
      </c>
      <c r="C287" s="722"/>
      <c r="D287" s="195" t="s">
        <v>1485</v>
      </c>
      <c r="E287" s="99">
        <f t="shared" si="144"/>
        <v>20295</v>
      </c>
      <c r="F287" s="99"/>
      <c r="G287" s="99">
        <v>235</v>
      </c>
      <c r="H287" s="99">
        <v>9170</v>
      </c>
      <c r="I287" s="99">
        <v>7490</v>
      </c>
      <c r="J287" s="99">
        <v>3400</v>
      </c>
      <c r="K287" s="510">
        <f>(E287*5.3/100)+E287</f>
        <v>21370.635</v>
      </c>
      <c r="L287" s="510">
        <f>(E287*5/100)+E287</f>
        <v>21309.75</v>
      </c>
      <c r="M287" s="573">
        <f>(E287*4.5/100)+E287</f>
        <v>21208.275</v>
      </c>
    </row>
    <row r="288" spans="1:13" ht="18.75">
      <c r="A288" s="76" t="s">
        <v>1486</v>
      </c>
      <c r="B288" s="194"/>
      <c r="C288" s="210"/>
      <c r="D288" s="195" t="s">
        <v>1487</v>
      </c>
      <c r="E288" s="99">
        <f t="shared" si="144"/>
        <v>0</v>
      </c>
      <c r="F288" s="99">
        <f>F290+F291+F292+F295</f>
        <v>0</v>
      </c>
      <c r="G288" s="99">
        <f aca="true" t="shared" si="145" ref="G288:M288">G290+G291+G292+G295</f>
        <v>0</v>
      </c>
      <c r="H288" s="99">
        <f t="shared" si="145"/>
        <v>0</v>
      </c>
      <c r="I288" s="99">
        <f t="shared" si="145"/>
        <v>0</v>
      </c>
      <c r="J288" s="99">
        <f t="shared" si="145"/>
        <v>0</v>
      </c>
      <c r="K288" s="99">
        <f t="shared" si="145"/>
        <v>0</v>
      </c>
      <c r="L288" s="99">
        <f t="shared" si="145"/>
        <v>0</v>
      </c>
      <c r="M288" s="572">
        <f t="shared" si="145"/>
        <v>0</v>
      </c>
    </row>
    <row r="289" spans="1:13" ht="18.75">
      <c r="A289" s="202" t="s">
        <v>750</v>
      </c>
      <c r="B289" s="203"/>
      <c r="C289" s="203"/>
      <c r="D289" s="195"/>
      <c r="E289" s="99"/>
      <c r="F289" s="99"/>
      <c r="G289" s="99"/>
      <c r="H289" s="99"/>
      <c r="I289" s="99"/>
      <c r="J289" s="99"/>
      <c r="K289" s="99"/>
      <c r="L289" s="99"/>
      <c r="M289" s="572"/>
    </row>
    <row r="290" spans="1:13" ht="18.75">
      <c r="A290" s="211"/>
      <c r="B290" s="194" t="s">
        <v>1488</v>
      </c>
      <c r="C290" s="210"/>
      <c r="D290" s="195" t="s">
        <v>1489</v>
      </c>
      <c r="E290" s="99">
        <f t="shared" si="144"/>
        <v>0</v>
      </c>
      <c r="F290" s="99"/>
      <c r="G290" s="99"/>
      <c r="H290" s="99"/>
      <c r="I290" s="99"/>
      <c r="J290" s="99"/>
      <c r="K290" s="99"/>
      <c r="L290" s="99"/>
      <c r="M290" s="572"/>
    </row>
    <row r="291" spans="1:13" ht="18.75">
      <c r="A291" s="211"/>
      <c r="B291" s="194" t="s">
        <v>1490</v>
      </c>
      <c r="C291" s="210"/>
      <c r="D291" s="195" t="s">
        <v>1491</v>
      </c>
      <c r="E291" s="99">
        <f t="shared" si="144"/>
        <v>0</v>
      </c>
      <c r="F291" s="99"/>
      <c r="G291" s="99"/>
      <c r="H291" s="99"/>
      <c r="I291" s="99"/>
      <c r="J291" s="99"/>
      <c r="K291" s="99"/>
      <c r="L291" s="99"/>
      <c r="M291" s="572"/>
    </row>
    <row r="292" spans="1:13" ht="18.75">
      <c r="A292" s="211"/>
      <c r="B292" s="194" t="s">
        <v>1492</v>
      </c>
      <c r="C292" s="210"/>
      <c r="D292" s="195" t="s">
        <v>1493</v>
      </c>
      <c r="E292" s="99">
        <f t="shared" si="144"/>
        <v>0</v>
      </c>
      <c r="F292" s="99">
        <f>F293+F294</f>
        <v>0</v>
      </c>
      <c r="G292" s="99">
        <f aca="true" t="shared" si="146" ref="G292:M292">G293+G294</f>
        <v>0</v>
      </c>
      <c r="H292" s="99">
        <f t="shared" si="146"/>
        <v>0</v>
      </c>
      <c r="I292" s="99">
        <f t="shared" si="146"/>
        <v>0</v>
      </c>
      <c r="J292" s="99">
        <f t="shared" si="146"/>
        <v>0</v>
      </c>
      <c r="K292" s="99">
        <f t="shared" si="146"/>
        <v>0</v>
      </c>
      <c r="L292" s="99">
        <f t="shared" si="146"/>
        <v>0</v>
      </c>
      <c r="M292" s="572">
        <f t="shared" si="146"/>
        <v>0</v>
      </c>
    </row>
    <row r="293" spans="1:13" ht="18.75">
      <c r="A293" s="211"/>
      <c r="B293" s="194"/>
      <c r="C293" s="194" t="s">
        <v>930</v>
      </c>
      <c r="D293" s="195" t="s">
        <v>1494</v>
      </c>
      <c r="E293" s="99">
        <f t="shared" si="144"/>
        <v>0</v>
      </c>
      <c r="F293" s="99"/>
      <c r="G293" s="99"/>
      <c r="H293" s="99"/>
      <c r="I293" s="99"/>
      <c r="J293" s="99"/>
      <c r="K293" s="99"/>
      <c r="L293" s="99"/>
      <c r="M293" s="572"/>
    </row>
    <row r="294" spans="1:13" ht="18.75">
      <c r="A294" s="211"/>
      <c r="B294" s="194"/>
      <c r="C294" s="194" t="s">
        <v>932</v>
      </c>
      <c r="D294" s="195" t="s">
        <v>1495</v>
      </c>
      <c r="E294" s="99">
        <f t="shared" si="144"/>
        <v>0</v>
      </c>
      <c r="F294" s="99"/>
      <c r="G294" s="99"/>
      <c r="H294" s="99"/>
      <c r="I294" s="99"/>
      <c r="J294" s="99"/>
      <c r="K294" s="99"/>
      <c r="L294" s="99"/>
      <c r="M294" s="572"/>
    </row>
    <row r="295" spans="1:13" ht="18.75">
      <c r="A295" s="211"/>
      <c r="B295" s="216" t="s">
        <v>936</v>
      </c>
      <c r="C295" s="216"/>
      <c r="D295" s="195" t="s">
        <v>1496</v>
      </c>
      <c r="E295" s="99">
        <f t="shared" si="144"/>
        <v>0</v>
      </c>
      <c r="F295" s="99"/>
      <c r="G295" s="99"/>
      <c r="H295" s="99"/>
      <c r="I295" s="99"/>
      <c r="J295" s="99"/>
      <c r="K295" s="99"/>
      <c r="L295" s="99"/>
      <c r="M295" s="572"/>
    </row>
    <row r="296" spans="1:13" ht="18.75">
      <c r="A296" s="719" t="s">
        <v>1497</v>
      </c>
      <c r="B296" s="720"/>
      <c r="C296" s="720"/>
      <c r="D296" s="195" t="s">
        <v>1498</v>
      </c>
      <c r="E296" s="99">
        <f t="shared" si="144"/>
        <v>0</v>
      </c>
      <c r="F296" s="99">
        <f>F297+F301+F308+F311</f>
        <v>0</v>
      </c>
      <c r="G296" s="99">
        <f aca="true" t="shared" si="147" ref="G296:M296">G297+G301+G308+G311</f>
        <v>0</v>
      </c>
      <c r="H296" s="99">
        <f t="shared" si="147"/>
        <v>0</v>
      </c>
      <c r="I296" s="99">
        <f t="shared" si="147"/>
        <v>0</v>
      </c>
      <c r="J296" s="99">
        <f t="shared" si="147"/>
        <v>0</v>
      </c>
      <c r="K296" s="99">
        <f t="shared" si="147"/>
        <v>0</v>
      </c>
      <c r="L296" s="99">
        <f t="shared" si="147"/>
        <v>0</v>
      </c>
      <c r="M296" s="572">
        <f t="shared" si="147"/>
        <v>0</v>
      </c>
    </row>
    <row r="297" spans="1:13" ht="18.75">
      <c r="A297" s="862" t="s">
        <v>1499</v>
      </c>
      <c r="B297" s="880"/>
      <c r="C297" s="783"/>
      <c r="D297" s="195" t="s">
        <v>1500</v>
      </c>
      <c r="E297" s="99">
        <f t="shared" si="144"/>
        <v>0</v>
      </c>
      <c r="F297" s="99">
        <f>F299</f>
        <v>0</v>
      </c>
      <c r="G297" s="99">
        <f aca="true" t="shared" si="148" ref="G297:M297">G299</f>
        <v>0</v>
      </c>
      <c r="H297" s="99">
        <f t="shared" si="148"/>
        <v>0</v>
      </c>
      <c r="I297" s="99">
        <f t="shared" si="148"/>
        <v>0</v>
      </c>
      <c r="J297" s="99">
        <f t="shared" si="148"/>
        <v>0</v>
      </c>
      <c r="K297" s="99">
        <f t="shared" si="148"/>
        <v>0</v>
      </c>
      <c r="L297" s="99">
        <f t="shared" si="148"/>
        <v>0</v>
      </c>
      <c r="M297" s="572">
        <f t="shared" si="148"/>
        <v>0</v>
      </c>
    </row>
    <row r="298" spans="1:13" ht="18.75">
      <c r="A298" s="202" t="s">
        <v>750</v>
      </c>
      <c r="B298" s="203"/>
      <c r="C298" s="203"/>
      <c r="D298" s="195"/>
      <c r="E298" s="99"/>
      <c r="F298" s="99"/>
      <c r="G298" s="99"/>
      <c r="H298" s="99"/>
      <c r="I298" s="99"/>
      <c r="J298" s="99"/>
      <c r="K298" s="99"/>
      <c r="L298" s="99"/>
      <c r="M298" s="572"/>
    </row>
    <row r="299" spans="1:13" ht="18.75">
      <c r="A299" s="211"/>
      <c r="B299" s="194" t="s">
        <v>1501</v>
      </c>
      <c r="C299" s="78"/>
      <c r="D299" s="195" t="s">
        <v>1502</v>
      </c>
      <c r="E299" s="99">
        <f t="shared" si="144"/>
        <v>0</v>
      </c>
      <c r="F299" s="99">
        <f>F300</f>
        <v>0</v>
      </c>
      <c r="G299" s="99">
        <f aca="true" t="shared" si="149" ref="G299:M299">G300</f>
        <v>0</v>
      </c>
      <c r="H299" s="99">
        <f t="shared" si="149"/>
        <v>0</v>
      </c>
      <c r="I299" s="99">
        <f t="shared" si="149"/>
        <v>0</v>
      </c>
      <c r="J299" s="99">
        <f t="shared" si="149"/>
        <v>0</v>
      </c>
      <c r="K299" s="99">
        <f t="shared" si="149"/>
        <v>0</v>
      </c>
      <c r="L299" s="99">
        <f t="shared" si="149"/>
        <v>0</v>
      </c>
      <c r="M299" s="572">
        <f t="shared" si="149"/>
        <v>0</v>
      </c>
    </row>
    <row r="300" spans="1:13" ht="18.75">
      <c r="A300" s="211"/>
      <c r="B300" s="194"/>
      <c r="C300" s="78" t="s">
        <v>950</v>
      </c>
      <c r="D300" s="195" t="s">
        <v>1503</v>
      </c>
      <c r="E300" s="99">
        <f t="shared" si="144"/>
        <v>0</v>
      </c>
      <c r="F300" s="99"/>
      <c r="G300" s="99"/>
      <c r="H300" s="99"/>
      <c r="I300" s="99"/>
      <c r="J300" s="99"/>
      <c r="K300" s="99"/>
      <c r="L300" s="99"/>
      <c r="M300" s="572"/>
    </row>
    <row r="301" spans="1:13" ht="42" customHeight="1">
      <c r="A301" s="719" t="s">
        <v>1504</v>
      </c>
      <c r="B301" s="720"/>
      <c r="C301" s="720"/>
      <c r="D301" s="195" t="s">
        <v>1505</v>
      </c>
      <c r="E301" s="99">
        <f t="shared" si="144"/>
        <v>0</v>
      </c>
      <c r="F301" s="99">
        <f>F303+F306+F307</f>
        <v>0</v>
      </c>
      <c r="G301" s="99">
        <f aca="true" t="shared" si="150" ref="G301:M301">G303+G306+G307</f>
        <v>0</v>
      </c>
      <c r="H301" s="99">
        <f t="shared" si="150"/>
        <v>0</v>
      </c>
      <c r="I301" s="99">
        <f t="shared" si="150"/>
        <v>0</v>
      </c>
      <c r="J301" s="99">
        <f t="shared" si="150"/>
        <v>0</v>
      </c>
      <c r="K301" s="99">
        <f t="shared" si="150"/>
        <v>0</v>
      </c>
      <c r="L301" s="99">
        <f t="shared" si="150"/>
        <v>0</v>
      </c>
      <c r="M301" s="572">
        <f t="shared" si="150"/>
        <v>0</v>
      </c>
    </row>
    <row r="302" spans="1:13" ht="18.75">
      <c r="A302" s="202" t="s">
        <v>750</v>
      </c>
      <c r="B302" s="203"/>
      <c r="C302" s="203"/>
      <c r="D302" s="195"/>
      <c r="E302" s="99"/>
      <c r="F302" s="99"/>
      <c r="G302" s="99"/>
      <c r="H302" s="99"/>
      <c r="I302" s="99"/>
      <c r="J302" s="99"/>
      <c r="K302" s="99"/>
      <c r="L302" s="99"/>
      <c r="M302" s="572"/>
    </row>
    <row r="303" spans="1:13" ht="18.75">
      <c r="A303" s="202"/>
      <c r="B303" s="195" t="s">
        <v>1506</v>
      </c>
      <c r="C303" s="203"/>
      <c r="D303" s="195" t="s">
        <v>1507</v>
      </c>
      <c r="E303" s="99">
        <f t="shared" si="144"/>
        <v>0</v>
      </c>
      <c r="F303" s="99">
        <f>SUM(F304:F305)</f>
        <v>0</v>
      </c>
      <c r="G303" s="99">
        <f aca="true" t="shared" si="151" ref="G303:M303">SUM(G304:G305)</f>
        <v>0</v>
      </c>
      <c r="H303" s="99">
        <f t="shared" si="151"/>
        <v>0</v>
      </c>
      <c r="I303" s="99">
        <f t="shared" si="151"/>
        <v>0</v>
      </c>
      <c r="J303" s="99">
        <f t="shared" si="151"/>
        <v>0</v>
      </c>
      <c r="K303" s="99">
        <f t="shared" si="151"/>
        <v>0</v>
      </c>
      <c r="L303" s="99">
        <f t="shared" si="151"/>
        <v>0</v>
      </c>
      <c r="M303" s="572">
        <f t="shared" si="151"/>
        <v>0</v>
      </c>
    </row>
    <row r="304" spans="1:13" ht="18.75">
      <c r="A304" s="202"/>
      <c r="B304" s="203"/>
      <c r="C304" s="195" t="s">
        <v>970</v>
      </c>
      <c r="D304" s="195" t="s">
        <v>1508</v>
      </c>
      <c r="E304" s="99">
        <f t="shared" si="144"/>
        <v>0</v>
      </c>
      <c r="F304" s="99"/>
      <c r="G304" s="99"/>
      <c r="H304" s="99"/>
      <c r="I304" s="99"/>
      <c r="J304" s="99"/>
      <c r="K304" s="99"/>
      <c r="L304" s="99"/>
      <c r="M304" s="572"/>
    </row>
    <row r="305" spans="1:13" ht="18.75">
      <c r="A305" s="211"/>
      <c r="B305" s="78"/>
      <c r="C305" s="78" t="s">
        <v>972</v>
      </c>
      <c r="D305" s="195" t="s">
        <v>1509</v>
      </c>
      <c r="E305" s="99">
        <f t="shared" si="144"/>
        <v>0</v>
      </c>
      <c r="F305" s="99"/>
      <c r="G305" s="99"/>
      <c r="H305" s="99"/>
      <c r="I305" s="99"/>
      <c r="J305" s="99"/>
      <c r="K305" s="99"/>
      <c r="L305" s="99"/>
      <c r="M305" s="572"/>
    </row>
    <row r="306" spans="1:13" ht="18.75">
      <c r="A306" s="211"/>
      <c r="B306" s="843" t="s">
        <v>1510</v>
      </c>
      <c r="C306" s="843"/>
      <c r="D306" s="195" t="s">
        <v>1511</v>
      </c>
      <c r="E306" s="99">
        <f t="shared" si="144"/>
        <v>0</v>
      </c>
      <c r="F306" s="99"/>
      <c r="G306" s="99"/>
      <c r="H306" s="99"/>
      <c r="I306" s="99"/>
      <c r="J306" s="99"/>
      <c r="K306" s="99"/>
      <c r="L306" s="99"/>
      <c r="M306" s="572"/>
    </row>
    <row r="307" spans="1:13" s="89" customFormat="1" ht="18.75">
      <c r="A307" s="217"/>
      <c r="B307" s="753" t="s">
        <v>974</v>
      </c>
      <c r="C307" s="753"/>
      <c r="D307" s="218" t="s">
        <v>1512</v>
      </c>
      <c r="E307" s="99">
        <f t="shared" si="144"/>
        <v>0</v>
      </c>
      <c r="F307" s="501"/>
      <c r="G307" s="463"/>
      <c r="H307" s="463"/>
      <c r="I307" s="463"/>
      <c r="J307" s="463"/>
      <c r="K307" s="501"/>
      <c r="L307" s="463"/>
      <c r="M307" s="671"/>
    </row>
    <row r="308" spans="1:13" ht="18.75">
      <c r="A308" s="70" t="s">
        <v>1513</v>
      </c>
      <c r="B308" s="78"/>
      <c r="C308" s="210"/>
      <c r="D308" s="195" t="s">
        <v>1514</v>
      </c>
      <c r="E308" s="99">
        <f t="shared" si="144"/>
        <v>0</v>
      </c>
      <c r="F308" s="99">
        <f>F310</f>
        <v>0</v>
      </c>
      <c r="G308" s="99"/>
      <c r="H308" s="99"/>
      <c r="I308" s="99"/>
      <c r="J308" s="99"/>
      <c r="K308" s="99"/>
      <c r="L308" s="99"/>
      <c r="M308" s="572"/>
    </row>
    <row r="309" spans="1:13" ht="18.75">
      <c r="A309" s="202" t="s">
        <v>750</v>
      </c>
      <c r="B309" s="203"/>
      <c r="C309" s="203"/>
      <c r="D309" s="195"/>
      <c r="E309" s="99"/>
      <c r="F309" s="99"/>
      <c r="G309" s="99"/>
      <c r="H309" s="99"/>
      <c r="I309" s="99"/>
      <c r="J309" s="99"/>
      <c r="K309" s="99"/>
      <c r="L309" s="99"/>
      <c r="M309" s="572"/>
    </row>
    <row r="310" spans="1:13" ht="18.75">
      <c r="A310" s="219"/>
      <c r="B310" s="194" t="s">
        <v>996</v>
      </c>
      <c r="C310" s="220"/>
      <c r="D310" s="195" t="s">
        <v>1515</v>
      </c>
      <c r="E310" s="99">
        <f t="shared" si="144"/>
        <v>0</v>
      </c>
      <c r="F310" s="99"/>
      <c r="G310" s="99"/>
      <c r="H310" s="99"/>
      <c r="I310" s="99"/>
      <c r="J310" s="99"/>
      <c r="K310" s="99"/>
      <c r="L310" s="99"/>
      <c r="M310" s="572"/>
    </row>
    <row r="311" spans="1:13" ht="18.75">
      <c r="A311" s="70" t="s">
        <v>1516</v>
      </c>
      <c r="B311" s="78"/>
      <c r="C311" s="78"/>
      <c r="D311" s="195" t="s">
        <v>1517</v>
      </c>
      <c r="E311" s="99">
        <f t="shared" si="144"/>
        <v>0</v>
      </c>
      <c r="F311" s="99">
        <f>F313</f>
        <v>0</v>
      </c>
      <c r="G311" s="99">
        <f aca="true" t="shared" si="152" ref="G311:M311">G313</f>
        <v>0</v>
      </c>
      <c r="H311" s="99">
        <f t="shared" si="152"/>
        <v>0</v>
      </c>
      <c r="I311" s="99">
        <f t="shared" si="152"/>
        <v>0</v>
      </c>
      <c r="J311" s="99">
        <f t="shared" si="152"/>
        <v>0</v>
      </c>
      <c r="K311" s="99">
        <f t="shared" si="152"/>
        <v>0</v>
      </c>
      <c r="L311" s="99">
        <f t="shared" si="152"/>
        <v>0</v>
      </c>
      <c r="M311" s="572">
        <f t="shared" si="152"/>
        <v>0</v>
      </c>
    </row>
    <row r="312" spans="1:13" ht="18.75">
      <c r="A312" s="202" t="s">
        <v>750</v>
      </c>
      <c r="B312" s="203"/>
      <c r="C312" s="203"/>
      <c r="D312" s="195"/>
      <c r="E312" s="99">
        <f t="shared" si="144"/>
        <v>0</v>
      </c>
      <c r="F312" s="99"/>
      <c r="G312" s="99"/>
      <c r="H312" s="99"/>
      <c r="I312" s="99"/>
      <c r="J312" s="99"/>
      <c r="K312" s="99"/>
      <c r="L312" s="99"/>
      <c r="M312" s="572"/>
    </row>
    <row r="313" spans="1:13" ht="18.75">
      <c r="A313" s="70"/>
      <c r="B313" s="78" t="s">
        <v>1008</v>
      </c>
      <c r="C313" s="78"/>
      <c r="D313" s="195" t="s">
        <v>1518</v>
      </c>
      <c r="E313" s="99">
        <f t="shared" si="144"/>
        <v>0</v>
      </c>
      <c r="F313" s="99"/>
      <c r="G313" s="99"/>
      <c r="H313" s="99"/>
      <c r="I313" s="99"/>
      <c r="J313" s="99"/>
      <c r="K313" s="99"/>
      <c r="L313" s="99"/>
      <c r="M313" s="572"/>
    </row>
    <row r="314" spans="1:13" ht="18.75">
      <c r="A314" s="204" t="s">
        <v>1519</v>
      </c>
      <c r="B314" s="221"/>
      <c r="C314" s="221"/>
      <c r="D314" s="195" t="s">
        <v>1520</v>
      </c>
      <c r="E314" s="99">
        <f t="shared" si="144"/>
        <v>1279</v>
      </c>
      <c r="F314" s="99">
        <f>F315+F317</f>
        <v>0</v>
      </c>
      <c r="G314" s="99">
        <f aca="true" t="shared" si="153" ref="G314:M314">G315+G317</f>
        <v>668</v>
      </c>
      <c r="H314" s="99">
        <f t="shared" si="153"/>
        <v>476</v>
      </c>
      <c r="I314" s="99">
        <f t="shared" si="153"/>
        <v>116</v>
      </c>
      <c r="J314" s="99">
        <f t="shared" si="153"/>
        <v>19</v>
      </c>
      <c r="K314" s="99">
        <f t="shared" si="153"/>
        <v>1404.7019999999975</v>
      </c>
      <c r="L314" s="99">
        <f t="shared" si="153"/>
        <v>1400.7000000000007</v>
      </c>
      <c r="M314" s="572">
        <f t="shared" si="153"/>
        <v>1394.0300000000025</v>
      </c>
    </row>
    <row r="315" spans="1:13" ht="18.75">
      <c r="A315" s="222" t="s">
        <v>1531</v>
      </c>
      <c r="B315" s="223"/>
      <c r="C315" s="223"/>
      <c r="D315" s="195" t="s">
        <v>1522</v>
      </c>
      <c r="E315" s="99">
        <f t="shared" si="144"/>
        <v>0</v>
      </c>
      <c r="F315" s="99">
        <f>F316</f>
        <v>0</v>
      </c>
      <c r="G315" s="99">
        <f aca="true" t="shared" si="154" ref="G315:M315">G316</f>
        <v>0</v>
      </c>
      <c r="H315" s="99">
        <f t="shared" si="154"/>
        <v>0</v>
      </c>
      <c r="I315" s="99">
        <f t="shared" si="154"/>
        <v>0</v>
      </c>
      <c r="J315" s="99">
        <f t="shared" si="154"/>
        <v>0</v>
      </c>
      <c r="K315" s="99">
        <f t="shared" si="154"/>
        <v>0</v>
      </c>
      <c r="L315" s="99">
        <f t="shared" si="154"/>
        <v>0</v>
      </c>
      <c r="M315" s="572">
        <f t="shared" si="154"/>
        <v>0</v>
      </c>
    </row>
    <row r="316" spans="1:13" s="89" customFormat="1" ht="18.75">
      <c r="A316" s="224"/>
      <c r="B316" s="824" t="s">
        <v>1018</v>
      </c>
      <c r="C316" s="824"/>
      <c r="D316" s="130" t="s">
        <v>1524</v>
      </c>
      <c r="E316" s="99">
        <f t="shared" si="144"/>
        <v>0</v>
      </c>
      <c r="F316" s="499"/>
      <c r="G316" s="499"/>
      <c r="H316" s="499"/>
      <c r="I316" s="499"/>
      <c r="J316" s="499"/>
      <c r="K316" s="499"/>
      <c r="L316" s="499"/>
      <c r="M316" s="671"/>
    </row>
    <row r="317" spans="1:13" ht="22.5">
      <c r="A317" s="166" t="s">
        <v>1704</v>
      </c>
      <c r="B317" s="74"/>
      <c r="C317" s="74"/>
      <c r="D317" s="195" t="s">
        <v>1525</v>
      </c>
      <c r="E317" s="99">
        <f t="shared" si="144"/>
        <v>1279</v>
      </c>
      <c r="F317" s="99">
        <f>F318</f>
        <v>0</v>
      </c>
      <c r="G317" s="99">
        <f aca="true" t="shared" si="155" ref="G317:M317">G318</f>
        <v>668</v>
      </c>
      <c r="H317" s="99">
        <f t="shared" si="155"/>
        <v>476</v>
      </c>
      <c r="I317" s="99">
        <f t="shared" si="155"/>
        <v>116</v>
      </c>
      <c r="J317" s="99">
        <f t="shared" si="155"/>
        <v>19</v>
      </c>
      <c r="K317" s="99">
        <f t="shared" si="155"/>
        <v>1404.7019999999975</v>
      </c>
      <c r="L317" s="99">
        <f t="shared" si="155"/>
        <v>1400.7000000000007</v>
      </c>
      <c r="M317" s="572">
        <f t="shared" si="155"/>
        <v>1394.0300000000025</v>
      </c>
    </row>
    <row r="318" spans="1:13" s="89" customFormat="1" ht="19.5" thickBot="1">
      <c r="A318" s="229"/>
      <c r="B318" s="881" t="s">
        <v>1023</v>
      </c>
      <c r="C318" s="881"/>
      <c r="D318" s="177" t="s">
        <v>1527</v>
      </c>
      <c r="E318" s="472">
        <f t="shared" si="144"/>
        <v>1279</v>
      </c>
      <c r="F318" s="504"/>
      <c r="G318" s="504">
        <f>G218-'11-02 Venituri'!F289</f>
        <v>668</v>
      </c>
      <c r="H318" s="504">
        <f>H218-'11-02 Venituri'!G289</f>
        <v>476</v>
      </c>
      <c r="I318" s="504">
        <f>I218-'11-02 Venituri'!H289</f>
        <v>116</v>
      </c>
      <c r="J318" s="504">
        <f>J218-'11-02 Venituri'!I289</f>
        <v>19</v>
      </c>
      <c r="K318" s="504">
        <f>K218-'11-02 Venituri'!J289</f>
        <v>1404.7019999999975</v>
      </c>
      <c r="L318" s="504">
        <f>L218-'11-02 Venituri'!K289</f>
        <v>1400.7000000000007</v>
      </c>
      <c r="M318" s="673">
        <f>M218-'11-02 Venituri'!L289</f>
        <v>1394.0300000000025</v>
      </c>
    </row>
    <row r="321" ht="18.75">
      <c r="B321" s="178" t="s">
        <v>1387</v>
      </c>
    </row>
    <row r="322" spans="3:5" ht="18.75">
      <c r="C322" s="178" t="s">
        <v>1532</v>
      </c>
      <c r="D322" s="230"/>
      <c r="E322" s="191"/>
    </row>
    <row r="323" spans="1:9" ht="37.5">
      <c r="A323" s="879"/>
      <c r="B323" s="879"/>
      <c r="C323" s="231" t="s">
        <v>1046</v>
      </c>
      <c r="D323" s="231"/>
      <c r="E323" s="231"/>
      <c r="F323" s="231"/>
      <c r="G323" s="231"/>
      <c r="H323" s="186"/>
      <c r="I323" s="186"/>
    </row>
    <row r="324" spans="1:9" ht="18.75">
      <c r="A324" s="56"/>
      <c r="C324" s="178"/>
      <c r="D324" s="232"/>
      <c r="E324" s="233"/>
      <c r="F324" s="186"/>
      <c r="G324" s="233"/>
      <c r="H324" s="233"/>
      <c r="I324" s="186"/>
    </row>
    <row r="325" spans="1:9" ht="18.75">
      <c r="A325" s="186"/>
      <c r="B325" s="186"/>
      <c r="C325" s="188"/>
      <c r="D325" s="234"/>
      <c r="E325" s="186"/>
      <c r="F325" s="186"/>
      <c r="G325" s="187" t="s">
        <v>118</v>
      </c>
      <c r="H325" s="186"/>
      <c r="I325" s="186"/>
    </row>
    <row r="326" spans="1:9" ht="18.75">
      <c r="A326" s="186"/>
      <c r="B326" s="186"/>
      <c r="C326" s="188"/>
      <c r="D326" s="189"/>
      <c r="E326" s="186"/>
      <c r="F326" s="186"/>
      <c r="G326" s="190" t="s">
        <v>119</v>
      </c>
      <c r="H326" s="186"/>
      <c r="I326" s="191"/>
    </row>
  </sheetData>
  <sheetProtection/>
  <mergeCells count="79">
    <mergeCell ref="K1:M1"/>
    <mergeCell ref="L8:M8"/>
    <mergeCell ref="A9:C11"/>
    <mergeCell ref="A301:C301"/>
    <mergeCell ref="B306:C306"/>
    <mergeCell ref="B307:C307"/>
    <mergeCell ref="B215:C215"/>
    <mergeCell ref="B217:C217"/>
    <mergeCell ref="A218:C218"/>
    <mergeCell ref="A219:C219"/>
    <mergeCell ref="B229:C229"/>
    <mergeCell ref="A231:C231"/>
    <mergeCell ref="A232:C232"/>
    <mergeCell ref="B250:C250"/>
    <mergeCell ref="B258:C258"/>
    <mergeCell ref="A273:C273"/>
    <mergeCell ref="A323:B323"/>
    <mergeCell ref="B278:C278"/>
    <mergeCell ref="A280:C280"/>
    <mergeCell ref="A281:C281"/>
    <mergeCell ref="B287:C287"/>
    <mergeCell ref="A296:C296"/>
    <mergeCell ref="A297:C297"/>
    <mergeCell ref="B316:C316"/>
    <mergeCell ref="B318:C318"/>
    <mergeCell ref="A224:C224"/>
    <mergeCell ref="A225:C225"/>
    <mergeCell ref="B186:C186"/>
    <mergeCell ref="A195:C195"/>
    <mergeCell ref="A196:C196"/>
    <mergeCell ref="A200:C200"/>
    <mergeCell ref="B205:C205"/>
    <mergeCell ref="B206:C206"/>
    <mergeCell ref="B149:C149"/>
    <mergeCell ref="B157:C157"/>
    <mergeCell ref="A172:C172"/>
    <mergeCell ref="B177:C177"/>
    <mergeCell ref="A179:C179"/>
    <mergeCell ref="A180:C180"/>
    <mergeCell ref="A117:C117"/>
    <mergeCell ref="A123:C123"/>
    <mergeCell ref="A124:C124"/>
    <mergeCell ref="B128:C128"/>
    <mergeCell ref="A130:C130"/>
    <mergeCell ref="A131:C131"/>
    <mergeCell ref="B102:C102"/>
    <mergeCell ref="B111:C111"/>
    <mergeCell ref="B112:C112"/>
    <mergeCell ref="B114:C114"/>
    <mergeCell ref="B115:C115"/>
    <mergeCell ref="A116:C116"/>
    <mergeCell ref="A76:C76"/>
    <mergeCell ref="B82:C82"/>
    <mergeCell ref="A91:C91"/>
    <mergeCell ref="A92:C92"/>
    <mergeCell ref="A96:C96"/>
    <mergeCell ref="B101:C101"/>
    <mergeCell ref="A27:C27"/>
    <mergeCell ref="B45:C45"/>
    <mergeCell ref="B53:C53"/>
    <mergeCell ref="A68:C68"/>
    <mergeCell ref="B73:C73"/>
    <mergeCell ref="A75:C75"/>
    <mergeCell ref="A12:C12"/>
    <mergeCell ref="A13:C13"/>
    <mergeCell ref="A19:C19"/>
    <mergeCell ref="A20:C20"/>
    <mergeCell ref="B24:C24"/>
    <mergeCell ref="A26:C26"/>
    <mergeCell ref="A5:I5"/>
    <mergeCell ref="A6:I6"/>
    <mergeCell ref="E9:J9"/>
    <mergeCell ref="K9:M9"/>
    <mergeCell ref="E10:F10"/>
    <mergeCell ref="G10:J10"/>
    <mergeCell ref="D9:D11"/>
    <mergeCell ref="K10:K11"/>
    <mergeCell ref="L10:L11"/>
    <mergeCell ref="M10:M11"/>
  </mergeCells>
  <printOptions horizontalCentered="1"/>
  <pageMargins left="0.15748031496062992" right="0.31496062992125984" top="0.34" bottom="0.3937007874015748" header="0.17" footer="0.2362204724409449"/>
  <pageSetup horizontalDpi="600" verticalDpi="600" orientation="landscape" paperSize="9" scale="68"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AK381"/>
  <sheetViews>
    <sheetView zoomScale="75" zoomScaleNormal="75" zoomScaleSheetLayoutView="100" zoomScalePageLayoutView="0" workbookViewId="0" topLeftCell="A18">
      <selection activeCell="K27" sqref="K27"/>
    </sheetView>
  </sheetViews>
  <sheetFormatPr defaultColWidth="8.8515625" defaultRowHeight="12.75"/>
  <cols>
    <col min="1" max="1" width="4.57421875" style="238" customWidth="1"/>
    <col min="2" max="2" width="8.421875" style="238" customWidth="1"/>
    <col min="3" max="3" width="73.00390625" style="238" customWidth="1"/>
    <col min="4" max="4" width="15.8515625" style="238" customWidth="1"/>
    <col min="5" max="5" width="10.7109375" style="426" customWidth="1"/>
    <col min="6" max="6" width="21.421875" style="426" customWidth="1"/>
    <col min="7" max="7" width="9.00390625" style="426" customWidth="1"/>
    <col min="8" max="8" width="9.8515625" style="426" customWidth="1"/>
    <col min="9" max="9" width="8.8515625" style="426" bestFit="1" customWidth="1"/>
    <col min="10" max="10" width="11.00390625" style="427" customWidth="1"/>
    <col min="11" max="11" width="10.421875" style="427" customWidth="1"/>
    <col min="12" max="12" width="10.8515625" style="427" customWidth="1"/>
    <col min="13" max="13" width="11.57421875" style="427" customWidth="1"/>
    <col min="14" max="14" width="9.140625" style="53" customWidth="1"/>
    <col min="15" max="15" width="8.8515625" style="238" bestFit="1" customWidth="1"/>
    <col min="16" max="16384" width="8.8515625" style="238" customWidth="1"/>
  </cols>
  <sheetData>
    <row r="1" spans="1:13" ht="18.75">
      <c r="A1" s="235"/>
      <c r="B1" s="235"/>
      <c r="C1" s="236"/>
      <c r="D1" s="237"/>
      <c r="E1" s="425"/>
      <c r="K1" s="906" t="s">
        <v>1731</v>
      </c>
      <c r="L1" s="906"/>
      <c r="M1" s="906"/>
    </row>
    <row r="2" spans="1:5" ht="18.75">
      <c r="A2" s="183" t="s">
        <v>1724</v>
      </c>
      <c r="B2" s="56"/>
      <c r="C2" s="56"/>
      <c r="D2" s="237"/>
      <c r="E2" s="425"/>
    </row>
    <row r="3" spans="1:5" ht="16.5" customHeight="1">
      <c r="A3" s="236" t="s">
        <v>120</v>
      </c>
      <c r="B3" s="235"/>
      <c r="C3" s="239"/>
      <c r="D3" s="237"/>
      <c r="E3" s="425"/>
    </row>
    <row r="4" spans="1:5" ht="18.75">
      <c r="A4" s="240"/>
      <c r="B4" s="240"/>
      <c r="C4" s="241"/>
      <c r="D4" s="240"/>
      <c r="E4" s="428"/>
    </row>
    <row r="5" spans="1:10" ht="18.75">
      <c r="A5" s="882" t="s">
        <v>1533</v>
      </c>
      <c r="B5" s="882"/>
      <c r="C5" s="882"/>
      <c r="D5" s="882"/>
      <c r="E5" s="882"/>
      <c r="F5" s="882"/>
      <c r="G5" s="882"/>
      <c r="H5" s="882"/>
      <c r="I5" s="882"/>
      <c r="J5" s="882"/>
    </row>
    <row r="6" spans="1:10" ht="18.75">
      <c r="A6" s="882" t="s">
        <v>1534</v>
      </c>
      <c r="B6" s="882"/>
      <c r="C6" s="882"/>
      <c r="D6" s="882"/>
      <c r="E6" s="882"/>
      <c r="F6" s="882"/>
      <c r="G6" s="882"/>
      <c r="H6" s="882"/>
      <c r="I6" s="882"/>
      <c r="J6" s="882"/>
    </row>
    <row r="7" spans="1:10" ht="18.75">
      <c r="A7" s="242"/>
      <c r="B7" s="242"/>
      <c r="C7" s="242"/>
      <c r="D7" s="242"/>
      <c r="E7" s="429"/>
      <c r="F7" s="429"/>
      <c r="G7" s="429"/>
      <c r="H7" s="429"/>
      <c r="I7" s="429"/>
      <c r="J7" s="430"/>
    </row>
    <row r="8" spans="1:13" ht="19.5" thickBot="1">
      <c r="A8" s="240"/>
      <c r="B8" s="240"/>
      <c r="C8" s="243"/>
      <c r="D8" s="243"/>
      <c r="E8" s="431"/>
      <c r="F8" s="432"/>
      <c r="G8" s="432"/>
      <c r="H8" s="433"/>
      <c r="I8" s="434"/>
      <c r="J8" s="434"/>
      <c r="L8" s="907" t="s">
        <v>124</v>
      </c>
      <c r="M8" s="907"/>
    </row>
    <row r="9" spans="1:13" ht="20.25" customHeight="1">
      <c r="A9" s="802" t="s">
        <v>125</v>
      </c>
      <c r="B9" s="803"/>
      <c r="C9" s="804"/>
      <c r="D9" s="799" t="s">
        <v>126</v>
      </c>
      <c r="E9" s="883" t="s">
        <v>127</v>
      </c>
      <c r="F9" s="883"/>
      <c r="G9" s="884"/>
      <c r="H9" s="884"/>
      <c r="I9" s="884"/>
      <c r="J9" s="884"/>
      <c r="K9" s="885" t="s">
        <v>128</v>
      </c>
      <c r="L9" s="885"/>
      <c r="M9" s="886"/>
    </row>
    <row r="10" spans="1:13" ht="29.25" customHeight="1">
      <c r="A10" s="805"/>
      <c r="B10" s="806"/>
      <c r="C10" s="807"/>
      <c r="D10" s="834"/>
      <c r="E10" s="887" t="s">
        <v>129</v>
      </c>
      <c r="F10" s="887"/>
      <c r="G10" s="888" t="s">
        <v>130</v>
      </c>
      <c r="H10" s="888"/>
      <c r="I10" s="888"/>
      <c r="J10" s="889"/>
      <c r="K10" s="890">
        <v>2023</v>
      </c>
      <c r="L10" s="890">
        <v>2024</v>
      </c>
      <c r="M10" s="892">
        <v>2025</v>
      </c>
    </row>
    <row r="11" spans="1:13" ht="96" customHeight="1" thickBot="1">
      <c r="A11" s="808"/>
      <c r="B11" s="809"/>
      <c r="C11" s="810"/>
      <c r="D11" s="835"/>
      <c r="E11" s="435" t="s">
        <v>131</v>
      </c>
      <c r="F11" s="436" t="s">
        <v>743</v>
      </c>
      <c r="G11" s="436" t="s">
        <v>132</v>
      </c>
      <c r="H11" s="436" t="s">
        <v>133</v>
      </c>
      <c r="I11" s="436" t="s">
        <v>134</v>
      </c>
      <c r="J11" s="437" t="s">
        <v>135</v>
      </c>
      <c r="K11" s="891"/>
      <c r="L11" s="891"/>
      <c r="M11" s="893"/>
    </row>
    <row r="12" spans="1:14" ht="18.75">
      <c r="A12" s="244" t="s">
        <v>1535</v>
      </c>
      <c r="B12" s="245"/>
      <c r="C12" s="246"/>
      <c r="D12" s="247"/>
      <c r="E12" s="495">
        <f aca="true" t="shared" si="0" ref="E12:E27">G12+H12+I12+J12</f>
        <v>96006</v>
      </c>
      <c r="F12" s="495"/>
      <c r="G12" s="495">
        <f>G13</f>
        <v>21775</v>
      </c>
      <c r="H12" s="495">
        <f aca="true" t="shared" si="1" ref="H12:M14">H13</f>
        <v>29038</v>
      </c>
      <c r="I12" s="495">
        <f t="shared" si="1"/>
        <v>29231</v>
      </c>
      <c r="J12" s="495">
        <f t="shared" si="1"/>
        <v>15962</v>
      </c>
      <c r="K12" s="495">
        <f t="shared" si="1"/>
        <v>101094</v>
      </c>
      <c r="L12" s="495">
        <f t="shared" si="1"/>
        <v>106148</v>
      </c>
      <c r="M12" s="496">
        <f t="shared" si="1"/>
        <v>110925</v>
      </c>
      <c r="N12" s="238"/>
    </row>
    <row r="13" spans="1:13" s="53" customFormat="1" ht="18.75">
      <c r="A13" s="85" t="s">
        <v>1536</v>
      </c>
      <c r="B13" s="101"/>
      <c r="C13" s="102"/>
      <c r="D13" s="103" t="s">
        <v>360</v>
      </c>
      <c r="E13" s="99">
        <f t="shared" si="0"/>
        <v>96006</v>
      </c>
      <c r="F13" s="440" t="s">
        <v>557</v>
      </c>
      <c r="G13" s="99">
        <f>G14</f>
        <v>21775</v>
      </c>
      <c r="H13" s="99">
        <f t="shared" si="1"/>
        <v>29038</v>
      </c>
      <c r="I13" s="99">
        <f t="shared" si="1"/>
        <v>29231</v>
      </c>
      <c r="J13" s="99">
        <f t="shared" si="1"/>
        <v>15962</v>
      </c>
      <c r="K13" s="99">
        <f t="shared" si="1"/>
        <v>101094</v>
      </c>
      <c r="L13" s="99">
        <f t="shared" si="1"/>
        <v>106148</v>
      </c>
      <c r="M13" s="441">
        <f t="shared" si="1"/>
        <v>110925</v>
      </c>
    </row>
    <row r="14" spans="1:13" s="53" customFormat="1" ht="18.75">
      <c r="A14" s="85" t="s">
        <v>1537</v>
      </c>
      <c r="B14" s="192"/>
      <c r="C14" s="192"/>
      <c r="D14" s="73" t="s">
        <v>1538</v>
      </c>
      <c r="E14" s="99">
        <f t="shared" si="0"/>
        <v>96006</v>
      </c>
      <c r="F14" s="440" t="s">
        <v>557</v>
      </c>
      <c r="G14" s="99">
        <f>G15</f>
        <v>21775</v>
      </c>
      <c r="H14" s="99">
        <f t="shared" si="1"/>
        <v>29038</v>
      </c>
      <c r="I14" s="99">
        <f t="shared" si="1"/>
        <v>29231</v>
      </c>
      <c r="J14" s="99">
        <f t="shared" si="1"/>
        <v>15962</v>
      </c>
      <c r="K14" s="99">
        <f t="shared" si="1"/>
        <v>101094</v>
      </c>
      <c r="L14" s="99">
        <f t="shared" si="1"/>
        <v>106148</v>
      </c>
      <c r="M14" s="441">
        <f t="shared" si="1"/>
        <v>110925</v>
      </c>
    </row>
    <row r="15" spans="1:13" s="53" customFormat="1" ht="18.75">
      <c r="A15" s="248"/>
      <c r="B15" s="859" t="s">
        <v>1539</v>
      </c>
      <c r="C15" s="830"/>
      <c r="D15" s="130" t="s">
        <v>1540</v>
      </c>
      <c r="E15" s="99">
        <f t="shared" si="0"/>
        <v>96006</v>
      </c>
      <c r="F15" s="442" t="s">
        <v>557</v>
      </c>
      <c r="G15" s="443">
        <f>G16+G17</f>
        <v>21775</v>
      </c>
      <c r="H15" s="443">
        <f aca="true" t="shared" si="2" ref="H15:M15">H16+H17</f>
        <v>29038</v>
      </c>
      <c r="I15" s="443">
        <f t="shared" si="2"/>
        <v>29231</v>
      </c>
      <c r="J15" s="443">
        <f t="shared" si="2"/>
        <v>15962</v>
      </c>
      <c r="K15" s="443">
        <f t="shared" si="2"/>
        <v>101094</v>
      </c>
      <c r="L15" s="443">
        <f t="shared" si="2"/>
        <v>106148</v>
      </c>
      <c r="M15" s="444">
        <f t="shared" si="2"/>
        <v>110925</v>
      </c>
    </row>
    <row r="16" spans="1:13" s="53" customFormat="1" ht="18.75">
      <c r="A16" s="249"/>
      <c r="B16" s="155"/>
      <c r="C16" s="250" t="s">
        <v>1541</v>
      </c>
      <c r="D16" s="153" t="s">
        <v>1542</v>
      </c>
      <c r="E16" s="99">
        <f t="shared" si="0"/>
        <v>96006</v>
      </c>
      <c r="F16" s="445" t="s">
        <v>557</v>
      </c>
      <c r="G16" s="446">
        <f>G27</f>
        <v>21775</v>
      </c>
      <c r="H16" s="446">
        <f aca="true" t="shared" si="3" ref="H16:M16">H27</f>
        <v>29038</v>
      </c>
      <c r="I16" s="446">
        <f t="shared" si="3"/>
        <v>29231</v>
      </c>
      <c r="J16" s="446">
        <f t="shared" si="3"/>
        <v>15962</v>
      </c>
      <c r="K16" s="446">
        <f t="shared" si="3"/>
        <v>101094</v>
      </c>
      <c r="L16" s="446">
        <f t="shared" si="3"/>
        <v>106148</v>
      </c>
      <c r="M16" s="447">
        <f t="shared" si="3"/>
        <v>110925</v>
      </c>
    </row>
    <row r="17" spans="1:13" s="53" customFormat="1" ht="19.5" thickBot="1">
      <c r="A17" s="251"/>
      <c r="B17" s="252"/>
      <c r="C17" s="253" t="s">
        <v>1543</v>
      </c>
      <c r="D17" s="136" t="s">
        <v>1544</v>
      </c>
      <c r="E17" s="99">
        <f t="shared" si="0"/>
        <v>0</v>
      </c>
      <c r="F17" s="448" t="s">
        <v>557</v>
      </c>
      <c r="G17" s="449">
        <f>G22</f>
        <v>0</v>
      </c>
      <c r="H17" s="449">
        <f aca="true" t="shared" si="4" ref="H17:M17">H22</f>
        <v>0</v>
      </c>
      <c r="I17" s="449">
        <f t="shared" si="4"/>
        <v>0</v>
      </c>
      <c r="J17" s="449">
        <f t="shared" si="4"/>
        <v>0</v>
      </c>
      <c r="K17" s="449">
        <f t="shared" si="4"/>
        <v>0</v>
      </c>
      <c r="L17" s="449">
        <f t="shared" si="4"/>
        <v>0</v>
      </c>
      <c r="M17" s="450">
        <f t="shared" si="4"/>
        <v>0</v>
      </c>
    </row>
    <row r="18" spans="1:14" ht="18.75">
      <c r="A18" s="244" t="s">
        <v>1545</v>
      </c>
      <c r="B18" s="245"/>
      <c r="C18" s="246"/>
      <c r="D18" s="247"/>
      <c r="E18" s="438">
        <f t="shared" si="0"/>
        <v>0</v>
      </c>
      <c r="F18" s="438"/>
      <c r="G18" s="438">
        <f>G19</f>
        <v>0</v>
      </c>
      <c r="H18" s="438">
        <f aca="true" t="shared" si="5" ref="H18:M21">H19</f>
        <v>0</v>
      </c>
      <c r="I18" s="438">
        <f t="shared" si="5"/>
        <v>0</v>
      </c>
      <c r="J18" s="438">
        <f t="shared" si="5"/>
        <v>0</v>
      </c>
      <c r="K18" s="438">
        <f t="shared" si="5"/>
        <v>0</v>
      </c>
      <c r="L18" s="438">
        <f t="shared" si="5"/>
        <v>0</v>
      </c>
      <c r="M18" s="439">
        <f t="shared" si="5"/>
        <v>0</v>
      </c>
      <c r="N18" s="238"/>
    </row>
    <row r="19" spans="1:13" s="53" customFormat="1" ht="18.75">
      <c r="A19" s="85" t="s">
        <v>1536</v>
      </c>
      <c r="B19" s="101"/>
      <c r="C19" s="102"/>
      <c r="D19" s="103" t="s">
        <v>360</v>
      </c>
      <c r="E19" s="99">
        <f t="shared" si="0"/>
        <v>0</v>
      </c>
      <c r="F19" s="440" t="s">
        <v>557</v>
      </c>
      <c r="G19" s="99">
        <f>G20</f>
        <v>0</v>
      </c>
      <c r="H19" s="99">
        <f t="shared" si="5"/>
        <v>0</v>
      </c>
      <c r="I19" s="99">
        <f t="shared" si="5"/>
        <v>0</v>
      </c>
      <c r="J19" s="99">
        <f t="shared" si="5"/>
        <v>0</v>
      </c>
      <c r="K19" s="99">
        <f t="shared" si="5"/>
        <v>0</v>
      </c>
      <c r="L19" s="99">
        <f t="shared" si="5"/>
        <v>0</v>
      </c>
      <c r="M19" s="441">
        <f t="shared" si="5"/>
        <v>0</v>
      </c>
    </row>
    <row r="20" spans="1:13" s="53" customFormat="1" ht="18.75">
      <c r="A20" s="85" t="s">
        <v>1537</v>
      </c>
      <c r="B20" s="192"/>
      <c r="C20" s="192"/>
      <c r="D20" s="73" t="s">
        <v>1538</v>
      </c>
      <c r="E20" s="99">
        <f t="shared" si="0"/>
        <v>0</v>
      </c>
      <c r="F20" s="440" t="s">
        <v>557</v>
      </c>
      <c r="G20" s="99">
        <f>G21</f>
        <v>0</v>
      </c>
      <c r="H20" s="99">
        <f t="shared" si="5"/>
        <v>0</v>
      </c>
      <c r="I20" s="99">
        <f t="shared" si="5"/>
        <v>0</v>
      </c>
      <c r="J20" s="99">
        <f t="shared" si="5"/>
        <v>0</v>
      </c>
      <c r="K20" s="99">
        <f t="shared" si="5"/>
        <v>0</v>
      </c>
      <c r="L20" s="99">
        <f t="shared" si="5"/>
        <v>0</v>
      </c>
      <c r="M20" s="441">
        <f t="shared" si="5"/>
        <v>0</v>
      </c>
    </row>
    <row r="21" spans="1:13" s="53" customFormat="1" ht="18.75">
      <c r="A21" s="248"/>
      <c r="B21" s="859" t="s">
        <v>1546</v>
      </c>
      <c r="C21" s="830"/>
      <c r="D21" s="130" t="s">
        <v>1540</v>
      </c>
      <c r="E21" s="99">
        <f t="shared" si="0"/>
        <v>0</v>
      </c>
      <c r="F21" s="442" t="s">
        <v>557</v>
      </c>
      <c r="G21" s="443">
        <f>G22</f>
        <v>0</v>
      </c>
      <c r="H21" s="443">
        <f t="shared" si="5"/>
        <v>0</v>
      </c>
      <c r="I21" s="443">
        <f t="shared" si="5"/>
        <v>0</v>
      </c>
      <c r="J21" s="443">
        <f t="shared" si="5"/>
        <v>0</v>
      </c>
      <c r="K21" s="443">
        <f t="shared" si="5"/>
        <v>0</v>
      </c>
      <c r="L21" s="443">
        <f t="shared" si="5"/>
        <v>0</v>
      </c>
      <c r="M21" s="444">
        <f t="shared" si="5"/>
        <v>0</v>
      </c>
    </row>
    <row r="22" spans="1:13" s="53" customFormat="1" ht="19.5" thickBot="1">
      <c r="A22" s="254"/>
      <c r="B22" s="255"/>
      <c r="C22" s="256" t="s">
        <v>1543</v>
      </c>
      <c r="D22" s="257" t="s">
        <v>1544</v>
      </c>
      <c r="E22" s="99">
        <f t="shared" si="0"/>
        <v>0</v>
      </c>
      <c r="F22" s="451" t="s">
        <v>557</v>
      </c>
      <c r="G22" s="452"/>
      <c r="H22" s="451"/>
      <c r="I22" s="452"/>
      <c r="J22" s="453"/>
      <c r="K22" s="451"/>
      <c r="L22" s="451"/>
      <c r="M22" s="454"/>
    </row>
    <row r="23" spans="1:14" ht="18.75">
      <c r="A23" s="244" t="s">
        <v>1547</v>
      </c>
      <c r="B23" s="245"/>
      <c r="C23" s="246"/>
      <c r="D23" s="247"/>
      <c r="E23" s="438">
        <f t="shared" si="0"/>
        <v>96006</v>
      </c>
      <c r="F23" s="438"/>
      <c r="G23" s="438">
        <f>G24</f>
        <v>21775</v>
      </c>
      <c r="H23" s="438">
        <f aca="true" t="shared" si="6" ref="H23:M26">H24</f>
        <v>29038</v>
      </c>
      <c r="I23" s="438">
        <f t="shared" si="6"/>
        <v>29231</v>
      </c>
      <c r="J23" s="438">
        <f t="shared" si="6"/>
        <v>15962</v>
      </c>
      <c r="K23" s="438">
        <f t="shared" si="6"/>
        <v>101094</v>
      </c>
      <c r="L23" s="438">
        <f t="shared" si="6"/>
        <v>106148</v>
      </c>
      <c r="M23" s="439">
        <f t="shared" si="6"/>
        <v>110925</v>
      </c>
      <c r="N23" s="238"/>
    </row>
    <row r="24" spans="1:13" s="53" customFormat="1" ht="18.75">
      <c r="A24" s="85" t="s">
        <v>1536</v>
      </c>
      <c r="B24" s="101"/>
      <c r="C24" s="102"/>
      <c r="D24" s="103" t="s">
        <v>360</v>
      </c>
      <c r="E24" s="99">
        <f t="shared" si="0"/>
        <v>96006</v>
      </c>
      <c r="F24" s="440" t="s">
        <v>557</v>
      </c>
      <c r="G24" s="99">
        <f>G25</f>
        <v>21775</v>
      </c>
      <c r="H24" s="99">
        <f t="shared" si="6"/>
        <v>29038</v>
      </c>
      <c r="I24" s="99">
        <f t="shared" si="6"/>
        <v>29231</v>
      </c>
      <c r="J24" s="99">
        <f t="shared" si="6"/>
        <v>15962</v>
      </c>
      <c r="K24" s="99">
        <f t="shared" si="6"/>
        <v>101094</v>
      </c>
      <c r="L24" s="99">
        <f t="shared" si="6"/>
        <v>106148</v>
      </c>
      <c r="M24" s="441">
        <f t="shared" si="6"/>
        <v>110925</v>
      </c>
    </row>
    <row r="25" spans="1:13" s="53" customFormat="1" ht="18.75">
      <c r="A25" s="85" t="s">
        <v>1537</v>
      </c>
      <c r="B25" s="192"/>
      <c r="C25" s="192"/>
      <c r="D25" s="73" t="s">
        <v>1538</v>
      </c>
      <c r="E25" s="99">
        <f t="shared" si="0"/>
        <v>96006</v>
      </c>
      <c r="F25" s="440" t="s">
        <v>557</v>
      </c>
      <c r="G25" s="99">
        <f>G26</f>
        <v>21775</v>
      </c>
      <c r="H25" s="99">
        <f t="shared" si="6"/>
        <v>29038</v>
      </c>
      <c r="I25" s="99">
        <f t="shared" si="6"/>
        <v>29231</v>
      </c>
      <c r="J25" s="99">
        <f t="shared" si="6"/>
        <v>15962</v>
      </c>
      <c r="K25" s="99">
        <f t="shared" si="6"/>
        <v>101094</v>
      </c>
      <c r="L25" s="99">
        <f t="shared" si="6"/>
        <v>106148</v>
      </c>
      <c r="M25" s="441">
        <f t="shared" si="6"/>
        <v>110925</v>
      </c>
    </row>
    <row r="26" spans="1:13" s="53" customFormat="1" ht="18.75">
      <c r="A26" s="248"/>
      <c r="B26" s="859" t="s">
        <v>1548</v>
      </c>
      <c r="C26" s="830"/>
      <c r="D26" s="130" t="s">
        <v>1540</v>
      </c>
      <c r="E26" s="99">
        <f t="shared" si="0"/>
        <v>96006</v>
      </c>
      <c r="F26" s="442" t="s">
        <v>557</v>
      </c>
      <c r="G26" s="443">
        <f>G27</f>
        <v>21775</v>
      </c>
      <c r="H26" s="443">
        <f t="shared" si="6"/>
        <v>29038</v>
      </c>
      <c r="I26" s="443">
        <f t="shared" si="6"/>
        <v>29231</v>
      </c>
      <c r="J26" s="443">
        <f t="shared" si="6"/>
        <v>15962</v>
      </c>
      <c r="K26" s="443">
        <f t="shared" si="6"/>
        <v>101094</v>
      </c>
      <c r="L26" s="443">
        <f t="shared" si="6"/>
        <v>106148</v>
      </c>
      <c r="M26" s="444">
        <f t="shared" si="6"/>
        <v>110925</v>
      </c>
    </row>
    <row r="27" spans="1:13" s="53" customFormat="1" ht="19.5" thickBot="1">
      <c r="A27" s="258"/>
      <c r="B27" s="259"/>
      <c r="C27" s="260" t="s">
        <v>1541</v>
      </c>
      <c r="D27" s="139" t="s">
        <v>1542</v>
      </c>
      <c r="E27" s="99">
        <f t="shared" si="0"/>
        <v>96006</v>
      </c>
      <c r="F27" s="455" t="s">
        <v>557</v>
      </c>
      <c r="G27" s="484">
        <v>21775</v>
      </c>
      <c r="H27" s="484">
        <v>29038</v>
      </c>
      <c r="I27" s="484">
        <v>29231</v>
      </c>
      <c r="J27" s="484">
        <v>15962</v>
      </c>
      <c r="K27" s="484">
        <v>101094</v>
      </c>
      <c r="L27" s="484">
        <v>106148</v>
      </c>
      <c r="M27" s="485">
        <v>110925</v>
      </c>
    </row>
    <row r="28" spans="1:14" ht="36" customHeight="1">
      <c r="A28" s="894" t="s">
        <v>1549</v>
      </c>
      <c r="B28" s="895"/>
      <c r="C28" s="895"/>
      <c r="D28" s="261"/>
      <c r="E28" s="493">
        <f>G28+H28+I28+J28</f>
        <v>96006</v>
      </c>
      <c r="F28" s="493">
        <f>F29+F37+F47+F99+F110+F117</f>
        <v>0</v>
      </c>
      <c r="G28" s="493">
        <f>G29+G37+G47+G99+G110+G117</f>
        <v>21775</v>
      </c>
      <c r="H28" s="493">
        <f aca="true" t="shared" si="7" ref="H28:M28">H29+H37+H47+H99+H110+H117</f>
        <v>29038</v>
      </c>
      <c r="I28" s="493">
        <f t="shared" si="7"/>
        <v>29231</v>
      </c>
      <c r="J28" s="493">
        <f t="shared" si="7"/>
        <v>15962</v>
      </c>
      <c r="K28" s="493">
        <f t="shared" si="7"/>
        <v>101094</v>
      </c>
      <c r="L28" s="493">
        <f t="shared" si="7"/>
        <v>106148</v>
      </c>
      <c r="M28" s="494">
        <f t="shared" si="7"/>
        <v>110925</v>
      </c>
      <c r="N28" s="238"/>
    </row>
    <row r="29" spans="1:14" ht="18.75">
      <c r="A29" s="896" t="s">
        <v>1550</v>
      </c>
      <c r="B29" s="897"/>
      <c r="C29" s="897"/>
      <c r="D29" s="262" t="s">
        <v>1551</v>
      </c>
      <c r="E29" s="458">
        <f>G29+H29+I29+J29</f>
        <v>0</v>
      </c>
      <c r="F29" s="458">
        <f>F30+F34</f>
        <v>0</v>
      </c>
      <c r="G29" s="458">
        <f aca="true" t="shared" si="8" ref="G29:M29">G30+G34</f>
        <v>0</v>
      </c>
      <c r="H29" s="458">
        <f t="shared" si="8"/>
        <v>0</v>
      </c>
      <c r="I29" s="458">
        <f t="shared" si="8"/>
        <v>0</v>
      </c>
      <c r="J29" s="458">
        <f t="shared" si="8"/>
        <v>0</v>
      </c>
      <c r="K29" s="458">
        <f t="shared" si="8"/>
        <v>0</v>
      </c>
      <c r="L29" s="458">
        <f t="shared" si="8"/>
        <v>0</v>
      </c>
      <c r="M29" s="459">
        <f t="shared" si="8"/>
        <v>0</v>
      </c>
      <c r="N29" s="238"/>
    </row>
    <row r="30" spans="1:14" ht="19.5">
      <c r="A30" s="263" t="s">
        <v>1552</v>
      </c>
      <c r="B30" s="264"/>
      <c r="C30" s="265"/>
      <c r="D30" s="266" t="s">
        <v>1553</v>
      </c>
      <c r="E30" s="458">
        <f aca="true" t="shared" si="9" ref="E30:E93">G30+H30+I30+J30</f>
        <v>0</v>
      </c>
      <c r="F30" s="460">
        <f>F32</f>
        <v>0</v>
      </c>
      <c r="G30" s="460">
        <f aca="true" t="shared" si="10" ref="G30:M30">G32</f>
        <v>0</v>
      </c>
      <c r="H30" s="460">
        <f t="shared" si="10"/>
        <v>0</v>
      </c>
      <c r="I30" s="460">
        <f t="shared" si="10"/>
        <v>0</v>
      </c>
      <c r="J30" s="460">
        <f t="shared" si="10"/>
        <v>0</v>
      </c>
      <c r="K30" s="460">
        <f t="shared" si="10"/>
        <v>0</v>
      </c>
      <c r="L30" s="460">
        <f t="shared" si="10"/>
        <v>0</v>
      </c>
      <c r="M30" s="461">
        <f t="shared" si="10"/>
        <v>0</v>
      </c>
      <c r="N30" s="238"/>
    </row>
    <row r="31" spans="1:14" ht="18.75">
      <c r="A31" s="267" t="s">
        <v>750</v>
      </c>
      <c r="B31" s="264"/>
      <c r="C31" s="268"/>
      <c r="D31" s="266"/>
      <c r="E31" s="458"/>
      <c r="F31" s="460"/>
      <c r="G31" s="460"/>
      <c r="H31" s="460"/>
      <c r="I31" s="460"/>
      <c r="J31" s="462"/>
      <c r="K31" s="460"/>
      <c r="L31" s="460"/>
      <c r="M31" s="461"/>
      <c r="N31" s="238"/>
    </row>
    <row r="32" spans="1:14" ht="18.75">
      <c r="A32" s="269"/>
      <c r="B32" s="270" t="s">
        <v>1554</v>
      </c>
      <c r="C32" s="268"/>
      <c r="D32" s="266" t="s">
        <v>1555</v>
      </c>
      <c r="E32" s="458">
        <f t="shared" si="9"/>
        <v>0</v>
      </c>
      <c r="F32" s="460">
        <f>F33</f>
        <v>0</v>
      </c>
      <c r="G32" s="460">
        <f aca="true" t="shared" si="11" ref="G32:M32">G33</f>
        <v>0</v>
      </c>
      <c r="H32" s="460">
        <f t="shared" si="11"/>
        <v>0</v>
      </c>
      <c r="I32" s="460">
        <f t="shared" si="11"/>
        <v>0</v>
      </c>
      <c r="J32" s="460">
        <f t="shared" si="11"/>
        <v>0</v>
      </c>
      <c r="K32" s="460">
        <f t="shared" si="11"/>
        <v>0</v>
      </c>
      <c r="L32" s="460">
        <f t="shared" si="11"/>
        <v>0</v>
      </c>
      <c r="M32" s="461">
        <f t="shared" si="11"/>
        <v>0</v>
      </c>
      <c r="N32" s="238"/>
    </row>
    <row r="33" spans="1:13" s="238" customFormat="1" ht="18.75">
      <c r="A33" s="269"/>
      <c r="B33" s="270"/>
      <c r="C33" s="268" t="s">
        <v>753</v>
      </c>
      <c r="D33" s="266" t="s">
        <v>1556</v>
      </c>
      <c r="E33" s="458">
        <f t="shared" si="9"/>
        <v>0</v>
      </c>
      <c r="F33" s="460"/>
      <c r="G33" s="460"/>
      <c r="H33" s="460"/>
      <c r="I33" s="460"/>
      <c r="J33" s="462"/>
      <c r="K33" s="460"/>
      <c r="L33" s="460"/>
      <c r="M33" s="461"/>
    </row>
    <row r="34" spans="1:13" s="89" customFormat="1" ht="18.75">
      <c r="A34" s="109" t="s">
        <v>1557</v>
      </c>
      <c r="B34" s="271"/>
      <c r="C34" s="272"/>
      <c r="D34" s="103" t="s">
        <v>1558</v>
      </c>
      <c r="E34" s="458">
        <f t="shared" si="9"/>
        <v>0</v>
      </c>
      <c r="F34" s="463">
        <f>F35+F36</f>
        <v>0</v>
      </c>
      <c r="G34" s="463">
        <f aca="true" t="shared" si="12" ref="G34:M34">G35+G36</f>
        <v>0</v>
      </c>
      <c r="H34" s="463">
        <f t="shared" si="12"/>
        <v>0</v>
      </c>
      <c r="I34" s="463">
        <f t="shared" si="12"/>
        <v>0</v>
      </c>
      <c r="J34" s="463">
        <f t="shared" si="12"/>
        <v>0</v>
      </c>
      <c r="K34" s="463">
        <f t="shared" si="12"/>
        <v>0</v>
      </c>
      <c r="L34" s="463">
        <f t="shared" si="12"/>
        <v>0</v>
      </c>
      <c r="M34" s="464">
        <f t="shared" si="12"/>
        <v>0</v>
      </c>
    </row>
    <row r="35" spans="1:13" s="89" customFormat="1" ht="18.75">
      <c r="A35" s="273"/>
      <c r="B35" s="274" t="s">
        <v>763</v>
      </c>
      <c r="C35" s="272"/>
      <c r="D35" s="107" t="s">
        <v>1559</v>
      </c>
      <c r="E35" s="458">
        <f t="shared" si="9"/>
        <v>0</v>
      </c>
      <c r="F35" s="463"/>
      <c r="G35" s="463"/>
      <c r="H35" s="463"/>
      <c r="I35" s="463"/>
      <c r="J35" s="465"/>
      <c r="K35" s="463"/>
      <c r="L35" s="463"/>
      <c r="M35" s="464"/>
    </row>
    <row r="36" spans="1:13" s="89" customFormat="1" ht="18.75">
      <c r="A36" s="213"/>
      <c r="B36" s="214" t="s">
        <v>765</v>
      </c>
      <c r="C36" s="275"/>
      <c r="D36" s="107" t="s">
        <v>1560</v>
      </c>
      <c r="E36" s="458">
        <f t="shared" si="9"/>
        <v>0</v>
      </c>
      <c r="F36" s="463"/>
      <c r="G36" s="463"/>
      <c r="H36" s="463"/>
      <c r="I36" s="463"/>
      <c r="J36" s="465"/>
      <c r="K36" s="463"/>
      <c r="L36" s="463"/>
      <c r="M36" s="464"/>
    </row>
    <row r="37" spans="1:13" s="238" customFormat="1" ht="46.5" customHeight="1">
      <c r="A37" s="898" t="s">
        <v>1561</v>
      </c>
      <c r="B37" s="899"/>
      <c r="C37" s="899"/>
      <c r="D37" s="276" t="s">
        <v>1562</v>
      </c>
      <c r="E37" s="458">
        <f t="shared" si="9"/>
        <v>0</v>
      </c>
      <c r="F37" s="460">
        <f>F38+F41</f>
        <v>0</v>
      </c>
      <c r="G37" s="460">
        <f aca="true" t="shared" si="13" ref="G37:M37">G38+G41</f>
        <v>0</v>
      </c>
      <c r="H37" s="460">
        <f t="shared" si="13"/>
        <v>0</v>
      </c>
      <c r="I37" s="460">
        <f t="shared" si="13"/>
        <v>0</v>
      </c>
      <c r="J37" s="460">
        <f t="shared" si="13"/>
        <v>0</v>
      </c>
      <c r="K37" s="460">
        <f t="shared" si="13"/>
        <v>0</v>
      </c>
      <c r="L37" s="460">
        <f t="shared" si="13"/>
        <v>0</v>
      </c>
      <c r="M37" s="461">
        <f t="shared" si="13"/>
        <v>0</v>
      </c>
    </row>
    <row r="38" spans="1:13" s="238" customFormat="1" ht="19.5">
      <c r="A38" s="263" t="s">
        <v>1563</v>
      </c>
      <c r="B38" s="264"/>
      <c r="C38" s="265"/>
      <c r="D38" s="266" t="s">
        <v>1564</v>
      </c>
      <c r="E38" s="458">
        <f t="shared" si="9"/>
        <v>0</v>
      </c>
      <c r="F38" s="460">
        <f>F40</f>
        <v>0</v>
      </c>
      <c r="G38" s="460">
        <f aca="true" t="shared" si="14" ref="G38:M38">G40</f>
        <v>0</v>
      </c>
      <c r="H38" s="460">
        <f t="shared" si="14"/>
        <v>0</v>
      </c>
      <c r="I38" s="460">
        <f t="shared" si="14"/>
        <v>0</v>
      </c>
      <c r="J38" s="460">
        <f t="shared" si="14"/>
        <v>0</v>
      </c>
      <c r="K38" s="460">
        <f t="shared" si="14"/>
        <v>0</v>
      </c>
      <c r="L38" s="460">
        <f t="shared" si="14"/>
        <v>0</v>
      </c>
      <c r="M38" s="461">
        <f t="shared" si="14"/>
        <v>0</v>
      </c>
    </row>
    <row r="39" spans="1:13" s="238" customFormat="1" ht="18.75">
      <c r="A39" s="267" t="s">
        <v>750</v>
      </c>
      <c r="B39" s="264"/>
      <c r="C39" s="268"/>
      <c r="D39" s="266"/>
      <c r="E39" s="458"/>
      <c r="F39" s="460"/>
      <c r="G39" s="460"/>
      <c r="H39" s="460"/>
      <c r="I39" s="460"/>
      <c r="J39" s="462"/>
      <c r="K39" s="460"/>
      <c r="L39" s="460"/>
      <c r="M39" s="461"/>
    </row>
    <row r="40" spans="1:13" s="238" customFormat="1" ht="22.5" customHeight="1">
      <c r="A40" s="267"/>
      <c r="B40" s="277" t="s">
        <v>781</v>
      </c>
      <c r="C40" s="193"/>
      <c r="D40" s="94" t="s">
        <v>1565</v>
      </c>
      <c r="E40" s="458">
        <f t="shared" si="9"/>
        <v>0</v>
      </c>
      <c r="F40" s="460"/>
      <c r="G40" s="460"/>
      <c r="H40" s="460"/>
      <c r="I40" s="460"/>
      <c r="J40" s="462"/>
      <c r="K40" s="460"/>
      <c r="L40" s="460"/>
      <c r="M40" s="461"/>
    </row>
    <row r="41" spans="1:13" s="238" customFormat="1" ht="35.25" customHeight="1">
      <c r="A41" s="898" t="s">
        <v>1566</v>
      </c>
      <c r="B41" s="899"/>
      <c r="C41" s="899"/>
      <c r="D41" s="266" t="s">
        <v>1567</v>
      </c>
      <c r="E41" s="458">
        <f t="shared" si="9"/>
        <v>0</v>
      </c>
      <c r="F41" s="460">
        <f>F43</f>
        <v>0</v>
      </c>
      <c r="G41" s="460">
        <f aca="true" t="shared" si="15" ref="G41:M41">G43</f>
        <v>0</v>
      </c>
      <c r="H41" s="460">
        <f t="shared" si="15"/>
        <v>0</v>
      </c>
      <c r="I41" s="460">
        <f t="shared" si="15"/>
        <v>0</v>
      </c>
      <c r="J41" s="460">
        <f t="shared" si="15"/>
        <v>0</v>
      </c>
      <c r="K41" s="460">
        <f t="shared" si="15"/>
        <v>0</v>
      </c>
      <c r="L41" s="460">
        <f t="shared" si="15"/>
        <v>0</v>
      </c>
      <c r="M41" s="461">
        <f t="shared" si="15"/>
        <v>0</v>
      </c>
    </row>
    <row r="42" spans="1:13" s="238" customFormat="1" ht="18.75">
      <c r="A42" s="267" t="s">
        <v>750</v>
      </c>
      <c r="B42" s="264"/>
      <c r="C42" s="268"/>
      <c r="D42" s="266"/>
      <c r="E42" s="458"/>
      <c r="F42" s="460"/>
      <c r="G42" s="460"/>
      <c r="H42" s="460"/>
      <c r="I42" s="460"/>
      <c r="J42" s="462"/>
      <c r="K42" s="460"/>
      <c r="L42" s="460"/>
      <c r="M42" s="461"/>
    </row>
    <row r="43" spans="1:13" s="89" customFormat="1" ht="18.75">
      <c r="A43" s="213"/>
      <c r="B43" s="278" t="s">
        <v>1568</v>
      </c>
      <c r="C43" s="272"/>
      <c r="D43" s="107" t="s">
        <v>1569</v>
      </c>
      <c r="E43" s="458">
        <f t="shared" si="9"/>
        <v>0</v>
      </c>
      <c r="F43" s="463">
        <f>F44</f>
        <v>0</v>
      </c>
      <c r="G43" s="463">
        <f aca="true" t="shared" si="16" ref="G43:M43">G44</f>
        <v>0</v>
      </c>
      <c r="H43" s="463">
        <f t="shared" si="16"/>
        <v>0</v>
      </c>
      <c r="I43" s="463">
        <f t="shared" si="16"/>
        <v>0</v>
      </c>
      <c r="J43" s="463">
        <f t="shared" si="16"/>
        <v>0</v>
      </c>
      <c r="K43" s="463">
        <f t="shared" si="16"/>
        <v>0</v>
      </c>
      <c r="L43" s="463">
        <f t="shared" si="16"/>
        <v>0</v>
      </c>
      <c r="M43" s="464">
        <f t="shared" si="16"/>
        <v>0</v>
      </c>
    </row>
    <row r="44" spans="1:13" s="89" customFormat="1" ht="18.75">
      <c r="A44" s="213"/>
      <c r="B44" s="278"/>
      <c r="C44" s="279" t="s">
        <v>787</v>
      </c>
      <c r="D44" s="107" t="s">
        <v>1570</v>
      </c>
      <c r="E44" s="458">
        <f t="shared" si="9"/>
        <v>0</v>
      </c>
      <c r="F44" s="463"/>
      <c r="G44" s="463"/>
      <c r="H44" s="463"/>
      <c r="I44" s="463"/>
      <c r="J44" s="465"/>
      <c r="K44" s="463"/>
      <c r="L44" s="463"/>
      <c r="M44" s="464"/>
    </row>
    <row r="45" spans="1:13" s="238" customFormat="1" ht="39.75" customHeight="1">
      <c r="A45" s="269"/>
      <c r="B45" s="900" t="s">
        <v>1571</v>
      </c>
      <c r="C45" s="900"/>
      <c r="D45" s="94" t="s">
        <v>1572</v>
      </c>
      <c r="E45" s="458">
        <f t="shared" si="9"/>
        <v>0</v>
      </c>
      <c r="F45" s="460"/>
      <c r="G45" s="460"/>
      <c r="H45" s="460"/>
      <c r="I45" s="460"/>
      <c r="J45" s="462"/>
      <c r="K45" s="460"/>
      <c r="L45" s="460"/>
      <c r="M45" s="461"/>
    </row>
    <row r="46" spans="1:13" s="238" customFormat="1" ht="18.75">
      <c r="A46" s="269"/>
      <c r="B46" s="270" t="s">
        <v>1573</v>
      </c>
      <c r="C46" s="268"/>
      <c r="D46" s="94" t="s">
        <v>1574</v>
      </c>
      <c r="E46" s="458">
        <f t="shared" si="9"/>
        <v>0</v>
      </c>
      <c r="F46" s="460"/>
      <c r="G46" s="460"/>
      <c r="H46" s="460"/>
      <c r="I46" s="460"/>
      <c r="J46" s="462"/>
      <c r="K46" s="460"/>
      <c r="L46" s="460"/>
      <c r="M46" s="461"/>
    </row>
    <row r="47" spans="1:13" s="238" customFormat="1" ht="39" customHeight="1">
      <c r="A47" s="898" t="s">
        <v>1575</v>
      </c>
      <c r="B47" s="899"/>
      <c r="C47" s="899"/>
      <c r="D47" s="115" t="s">
        <v>1576</v>
      </c>
      <c r="E47" s="458">
        <f t="shared" si="9"/>
        <v>93480</v>
      </c>
      <c r="F47" s="460">
        <f>F48+F64+F72+F89</f>
        <v>0</v>
      </c>
      <c r="G47" s="460">
        <f aca="true" t="shared" si="17" ref="G47:M47">G48+G64+G72+G89</f>
        <v>21775</v>
      </c>
      <c r="H47" s="460">
        <f t="shared" si="17"/>
        <v>27775</v>
      </c>
      <c r="I47" s="460">
        <f t="shared" si="17"/>
        <v>27968</v>
      </c>
      <c r="J47" s="460">
        <f t="shared" si="17"/>
        <v>15962</v>
      </c>
      <c r="K47" s="460">
        <f t="shared" si="17"/>
        <v>98434</v>
      </c>
      <c r="L47" s="460">
        <f t="shared" si="17"/>
        <v>103355</v>
      </c>
      <c r="M47" s="486">
        <f t="shared" si="17"/>
        <v>108006</v>
      </c>
    </row>
    <row r="48" spans="1:13" s="238" customFormat="1" ht="45.75" customHeight="1">
      <c r="A48" s="898" t="s">
        <v>1577</v>
      </c>
      <c r="B48" s="899"/>
      <c r="C48" s="899"/>
      <c r="D48" s="266" t="s">
        <v>1578</v>
      </c>
      <c r="E48" s="458">
        <f t="shared" si="9"/>
        <v>93480</v>
      </c>
      <c r="F48" s="460">
        <f>F50+F53+F57+F58+F60+F63</f>
        <v>0</v>
      </c>
      <c r="G48" s="460">
        <f aca="true" t="shared" si="18" ref="G48:M48">G50+G53+G57+G58+G60+G63</f>
        <v>21775</v>
      </c>
      <c r="H48" s="460">
        <f t="shared" si="18"/>
        <v>27775</v>
      </c>
      <c r="I48" s="460">
        <f t="shared" si="18"/>
        <v>27968</v>
      </c>
      <c r="J48" s="460">
        <f t="shared" si="18"/>
        <v>15962</v>
      </c>
      <c r="K48" s="460">
        <f t="shared" si="18"/>
        <v>98434</v>
      </c>
      <c r="L48" s="460">
        <f t="shared" si="18"/>
        <v>103355</v>
      </c>
      <c r="M48" s="461">
        <f t="shared" si="18"/>
        <v>108006</v>
      </c>
    </row>
    <row r="49" spans="1:13" s="238" customFormat="1" ht="18.75">
      <c r="A49" s="267" t="s">
        <v>750</v>
      </c>
      <c r="B49" s="264"/>
      <c r="C49" s="268"/>
      <c r="D49" s="266"/>
      <c r="E49" s="458"/>
      <c r="F49" s="460"/>
      <c r="G49" s="460"/>
      <c r="H49" s="460"/>
      <c r="I49" s="460"/>
      <c r="J49" s="462"/>
      <c r="K49" s="460"/>
      <c r="L49" s="460"/>
      <c r="M49" s="461"/>
    </row>
    <row r="50" spans="1:13" s="238" customFormat="1" ht="18.75">
      <c r="A50" s="267"/>
      <c r="B50" s="277" t="s">
        <v>1579</v>
      </c>
      <c r="C50" s="193"/>
      <c r="D50" s="94" t="s">
        <v>1580</v>
      </c>
      <c r="E50" s="458">
        <f t="shared" si="9"/>
        <v>90642</v>
      </c>
      <c r="F50" s="460">
        <f>F51+F52</f>
        <v>0</v>
      </c>
      <c r="G50" s="460">
        <f aca="true" t="shared" si="19" ref="G50:M50">G51+G52</f>
        <v>21775</v>
      </c>
      <c r="H50" s="460">
        <f t="shared" si="19"/>
        <v>27775</v>
      </c>
      <c r="I50" s="460">
        <f t="shared" si="19"/>
        <v>26549</v>
      </c>
      <c r="J50" s="460">
        <f t="shared" si="19"/>
        <v>14543</v>
      </c>
      <c r="K50" s="460">
        <f t="shared" si="19"/>
        <v>95446</v>
      </c>
      <c r="L50" s="460">
        <f t="shared" si="19"/>
        <v>100218</v>
      </c>
      <c r="M50" s="461">
        <f t="shared" si="19"/>
        <v>104728</v>
      </c>
    </row>
    <row r="51" spans="1:13" s="238" customFormat="1" ht="18.75">
      <c r="A51" s="267"/>
      <c r="B51" s="277"/>
      <c r="C51" s="216" t="s">
        <v>801</v>
      </c>
      <c r="D51" s="94" t="s">
        <v>1581</v>
      </c>
      <c r="E51" s="458">
        <f t="shared" si="9"/>
        <v>36247</v>
      </c>
      <c r="F51" s="460">
        <f>F167+F283</f>
        <v>0</v>
      </c>
      <c r="G51" s="460">
        <f aca="true" t="shared" si="20" ref="G51:M52">G167+G283</f>
        <v>11450</v>
      </c>
      <c r="H51" s="460">
        <f t="shared" si="20"/>
        <v>13450</v>
      </c>
      <c r="I51" s="460">
        <f t="shared" si="20"/>
        <v>5676</v>
      </c>
      <c r="J51" s="460">
        <f t="shared" si="20"/>
        <v>5671</v>
      </c>
      <c r="K51" s="460">
        <f t="shared" si="20"/>
        <v>36062</v>
      </c>
      <c r="L51" s="460">
        <f t="shared" si="20"/>
        <v>37865</v>
      </c>
      <c r="M51" s="461">
        <f t="shared" si="20"/>
        <v>39569</v>
      </c>
    </row>
    <row r="52" spans="1:13" s="238" customFormat="1" ht="18.75">
      <c r="A52" s="267"/>
      <c r="B52" s="277"/>
      <c r="C52" s="216" t="s">
        <v>803</v>
      </c>
      <c r="D52" s="94" t="s">
        <v>1582</v>
      </c>
      <c r="E52" s="458">
        <f t="shared" si="9"/>
        <v>54395</v>
      </c>
      <c r="F52" s="460">
        <f>F168+F284</f>
        <v>0</v>
      </c>
      <c r="G52" s="460">
        <f t="shared" si="20"/>
        <v>10325</v>
      </c>
      <c r="H52" s="460">
        <f t="shared" si="20"/>
        <v>14325</v>
      </c>
      <c r="I52" s="460">
        <f t="shared" si="20"/>
        <v>20873</v>
      </c>
      <c r="J52" s="460">
        <f t="shared" si="20"/>
        <v>8872</v>
      </c>
      <c r="K52" s="460">
        <f t="shared" si="20"/>
        <v>59384</v>
      </c>
      <c r="L52" s="460">
        <f t="shared" si="20"/>
        <v>62353</v>
      </c>
      <c r="M52" s="461">
        <f t="shared" si="20"/>
        <v>65159</v>
      </c>
    </row>
    <row r="53" spans="1:13" s="238" customFormat="1" ht="18.75">
      <c r="A53" s="267"/>
      <c r="B53" s="277" t="s">
        <v>1583</v>
      </c>
      <c r="C53" s="280"/>
      <c r="D53" s="94" t="s">
        <v>1584</v>
      </c>
      <c r="E53" s="458">
        <f t="shared" si="9"/>
        <v>2838</v>
      </c>
      <c r="F53" s="460">
        <f>SUM(F54:F56)</f>
        <v>0</v>
      </c>
      <c r="G53" s="460">
        <f aca="true" t="shared" si="21" ref="G53:M53">SUM(G54:G56)</f>
        <v>0</v>
      </c>
      <c r="H53" s="460">
        <f t="shared" si="21"/>
        <v>0</v>
      </c>
      <c r="I53" s="460">
        <f t="shared" si="21"/>
        <v>1419</v>
      </c>
      <c r="J53" s="460">
        <f t="shared" si="21"/>
        <v>1419</v>
      </c>
      <c r="K53" s="460">
        <f t="shared" si="21"/>
        <v>2988</v>
      </c>
      <c r="L53" s="460">
        <f t="shared" si="21"/>
        <v>3137</v>
      </c>
      <c r="M53" s="461">
        <f t="shared" si="21"/>
        <v>3278</v>
      </c>
    </row>
    <row r="54" spans="1:13" s="238" customFormat="1" ht="18.75">
      <c r="A54" s="267"/>
      <c r="B54" s="277"/>
      <c r="C54" s="216" t="s">
        <v>807</v>
      </c>
      <c r="D54" s="94" t="s">
        <v>1585</v>
      </c>
      <c r="E54" s="458">
        <f t="shared" si="9"/>
        <v>0</v>
      </c>
      <c r="F54" s="460">
        <f>F170+F286</f>
        <v>0</v>
      </c>
      <c r="G54" s="460">
        <f aca="true" t="shared" si="22" ref="G54:M54">G170+G286</f>
        <v>0</v>
      </c>
      <c r="H54" s="460">
        <f t="shared" si="22"/>
        <v>0</v>
      </c>
      <c r="I54" s="460">
        <f t="shared" si="22"/>
        <v>0</v>
      </c>
      <c r="J54" s="460">
        <f t="shared" si="22"/>
        <v>0</v>
      </c>
      <c r="K54" s="460">
        <f t="shared" si="22"/>
        <v>0</v>
      </c>
      <c r="L54" s="460">
        <f t="shared" si="22"/>
        <v>0</v>
      </c>
      <c r="M54" s="461">
        <f t="shared" si="22"/>
        <v>0</v>
      </c>
    </row>
    <row r="55" spans="1:13" s="238" customFormat="1" ht="18.75">
      <c r="A55" s="267"/>
      <c r="B55" s="277"/>
      <c r="C55" s="216" t="s">
        <v>809</v>
      </c>
      <c r="D55" s="94" t="s">
        <v>1586</v>
      </c>
      <c r="E55" s="458">
        <f t="shared" si="9"/>
        <v>2838</v>
      </c>
      <c r="F55" s="460">
        <f aca="true" t="shared" si="23" ref="F55:M55">F171+F287</f>
        <v>0</v>
      </c>
      <c r="G55" s="460">
        <f t="shared" si="23"/>
        <v>0</v>
      </c>
      <c r="H55" s="460">
        <f t="shared" si="23"/>
        <v>0</v>
      </c>
      <c r="I55" s="460">
        <f t="shared" si="23"/>
        <v>1419</v>
      </c>
      <c r="J55" s="460">
        <f t="shared" si="23"/>
        <v>1419</v>
      </c>
      <c r="K55" s="460">
        <f t="shared" si="23"/>
        <v>2988</v>
      </c>
      <c r="L55" s="460">
        <f t="shared" si="23"/>
        <v>3137</v>
      </c>
      <c r="M55" s="461">
        <f t="shared" si="23"/>
        <v>3278</v>
      </c>
    </row>
    <row r="56" spans="1:13" s="238" customFormat="1" ht="18.75">
      <c r="A56" s="267"/>
      <c r="B56" s="277"/>
      <c r="C56" s="281" t="s">
        <v>811</v>
      </c>
      <c r="D56" s="94" t="s">
        <v>1587</v>
      </c>
      <c r="E56" s="458">
        <f t="shared" si="9"/>
        <v>0</v>
      </c>
      <c r="F56" s="460">
        <f aca="true" t="shared" si="24" ref="F56:M57">F172+F288</f>
        <v>0</v>
      </c>
      <c r="G56" s="460">
        <f t="shared" si="24"/>
        <v>0</v>
      </c>
      <c r="H56" s="460">
        <f t="shared" si="24"/>
        <v>0</v>
      </c>
      <c r="I56" s="460">
        <f t="shared" si="24"/>
        <v>0</v>
      </c>
      <c r="J56" s="460">
        <f t="shared" si="24"/>
        <v>0</v>
      </c>
      <c r="K56" s="460">
        <f t="shared" si="24"/>
        <v>0</v>
      </c>
      <c r="L56" s="460">
        <f t="shared" si="24"/>
        <v>0</v>
      </c>
      <c r="M56" s="461">
        <f t="shared" si="24"/>
        <v>0</v>
      </c>
    </row>
    <row r="57" spans="1:13" s="89" customFormat="1" ht="18" customHeight="1">
      <c r="A57" s="213"/>
      <c r="B57" s="214" t="s">
        <v>813</v>
      </c>
      <c r="C57" s="279"/>
      <c r="D57" s="107" t="s">
        <v>1588</v>
      </c>
      <c r="E57" s="458">
        <f t="shared" si="9"/>
        <v>0</v>
      </c>
      <c r="F57" s="460">
        <f>F173+F289</f>
        <v>0</v>
      </c>
      <c r="G57" s="460">
        <f t="shared" si="24"/>
        <v>0</v>
      </c>
      <c r="H57" s="460">
        <f t="shared" si="24"/>
        <v>0</v>
      </c>
      <c r="I57" s="460">
        <f t="shared" si="24"/>
        <v>0</v>
      </c>
      <c r="J57" s="460">
        <f t="shared" si="24"/>
        <v>0</v>
      </c>
      <c r="K57" s="460">
        <f t="shared" si="24"/>
        <v>0</v>
      </c>
      <c r="L57" s="460">
        <f t="shared" si="24"/>
        <v>0</v>
      </c>
      <c r="M57" s="461">
        <f t="shared" si="24"/>
        <v>0</v>
      </c>
    </row>
    <row r="58" spans="1:13" s="238" customFormat="1" ht="18.75">
      <c r="A58" s="282"/>
      <c r="B58" s="277" t="s">
        <v>1589</v>
      </c>
      <c r="C58" s="193"/>
      <c r="D58" s="94" t="s">
        <v>1590</v>
      </c>
      <c r="E58" s="458">
        <f t="shared" si="9"/>
        <v>0</v>
      </c>
      <c r="F58" s="99">
        <f>F59</f>
        <v>0</v>
      </c>
      <c r="G58" s="99">
        <f aca="true" t="shared" si="25" ref="G58:M58">G59</f>
        <v>0</v>
      </c>
      <c r="H58" s="99">
        <f t="shared" si="25"/>
        <v>0</v>
      </c>
      <c r="I58" s="99">
        <f t="shared" si="25"/>
        <v>0</v>
      </c>
      <c r="J58" s="99">
        <f t="shared" si="25"/>
        <v>0</v>
      </c>
      <c r="K58" s="99">
        <f t="shared" si="25"/>
        <v>0</v>
      </c>
      <c r="L58" s="99">
        <f t="shared" si="25"/>
        <v>0</v>
      </c>
      <c r="M58" s="441">
        <f t="shared" si="25"/>
        <v>0</v>
      </c>
    </row>
    <row r="59" spans="1:13" s="238" customFormat="1" ht="18.75">
      <c r="A59" s="282"/>
      <c r="B59" s="277"/>
      <c r="C59" s="216" t="s">
        <v>817</v>
      </c>
      <c r="D59" s="94" t="s">
        <v>1591</v>
      </c>
      <c r="E59" s="458">
        <f t="shared" si="9"/>
        <v>0</v>
      </c>
      <c r="F59" s="99">
        <f>F175+F291</f>
        <v>0</v>
      </c>
      <c r="G59" s="99">
        <f aca="true" t="shared" si="26" ref="G59:M59">G175+G291</f>
        <v>0</v>
      </c>
      <c r="H59" s="99">
        <f t="shared" si="26"/>
        <v>0</v>
      </c>
      <c r="I59" s="99">
        <f t="shared" si="26"/>
        <v>0</v>
      </c>
      <c r="J59" s="99">
        <f t="shared" si="26"/>
        <v>0</v>
      </c>
      <c r="K59" s="99">
        <f t="shared" si="26"/>
        <v>0</v>
      </c>
      <c r="L59" s="99">
        <f t="shared" si="26"/>
        <v>0</v>
      </c>
      <c r="M59" s="441">
        <f t="shared" si="26"/>
        <v>0</v>
      </c>
    </row>
    <row r="60" spans="1:13" s="89" customFormat="1" ht="18.75">
      <c r="A60" s="213"/>
      <c r="B60" s="214" t="s">
        <v>1592</v>
      </c>
      <c r="C60" s="279"/>
      <c r="D60" s="107" t="s">
        <v>1593</v>
      </c>
      <c r="E60" s="458">
        <f t="shared" si="9"/>
        <v>0</v>
      </c>
      <c r="F60" s="463">
        <f>F61+F62</f>
        <v>0</v>
      </c>
      <c r="G60" s="463">
        <f aca="true" t="shared" si="27" ref="G60:M60">G61+G62</f>
        <v>0</v>
      </c>
      <c r="H60" s="463">
        <f t="shared" si="27"/>
        <v>0</v>
      </c>
      <c r="I60" s="463">
        <f t="shared" si="27"/>
        <v>0</v>
      </c>
      <c r="J60" s="463">
        <f t="shared" si="27"/>
        <v>0</v>
      </c>
      <c r="K60" s="463">
        <f t="shared" si="27"/>
        <v>0</v>
      </c>
      <c r="L60" s="463">
        <f t="shared" si="27"/>
        <v>0</v>
      </c>
      <c r="M60" s="464">
        <f t="shared" si="27"/>
        <v>0</v>
      </c>
    </row>
    <row r="61" spans="1:13" s="89" customFormat="1" ht="18.75">
      <c r="A61" s="213"/>
      <c r="B61" s="214"/>
      <c r="C61" s="279" t="s">
        <v>821</v>
      </c>
      <c r="D61" s="107" t="s">
        <v>1594</v>
      </c>
      <c r="E61" s="458">
        <f t="shared" si="9"/>
        <v>0</v>
      </c>
      <c r="F61" s="463">
        <f>F177+F293</f>
        <v>0</v>
      </c>
      <c r="G61" s="463">
        <f aca="true" t="shared" si="28" ref="G61:M61">G177+G293</f>
        <v>0</v>
      </c>
      <c r="H61" s="463">
        <f t="shared" si="28"/>
        <v>0</v>
      </c>
      <c r="I61" s="463">
        <f t="shared" si="28"/>
        <v>0</v>
      </c>
      <c r="J61" s="463">
        <f t="shared" si="28"/>
        <v>0</v>
      </c>
      <c r="K61" s="463">
        <f t="shared" si="28"/>
        <v>0</v>
      </c>
      <c r="L61" s="463">
        <f t="shared" si="28"/>
        <v>0</v>
      </c>
      <c r="M61" s="464">
        <f t="shared" si="28"/>
        <v>0</v>
      </c>
    </row>
    <row r="62" spans="1:13" s="89" customFormat="1" ht="18.75">
      <c r="A62" s="213"/>
      <c r="B62" s="214"/>
      <c r="C62" s="279" t="s">
        <v>823</v>
      </c>
      <c r="D62" s="107" t="s">
        <v>1595</v>
      </c>
      <c r="E62" s="458">
        <f t="shared" si="9"/>
        <v>0</v>
      </c>
      <c r="F62" s="463">
        <f aca="true" t="shared" si="29" ref="F62:M62">F178+F294</f>
        <v>0</v>
      </c>
      <c r="G62" s="463">
        <f t="shared" si="29"/>
        <v>0</v>
      </c>
      <c r="H62" s="463">
        <f t="shared" si="29"/>
        <v>0</v>
      </c>
      <c r="I62" s="463">
        <f t="shared" si="29"/>
        <v>0</v>
      </c>
      <c r="J62" s="463">
        <f t="shared" si="29"/>
        <v>0</v>
      </c>
      <c r="K62" s="463">
        <f t="shared" si="29"/>
        <v>0</v>
      </c>
      <c r="L62" s="463">
        <f t="shared" si="29"/>
        <v>0</v>
      </c>
      <c r="M62" s="464">
        <f t="shared" si="29"/>
        <v>0</v>
      </c>
    </row>
    <row r="63" spans="1:13" s="238" customFormat="1" ht="18.75">
      <c r="A63" s="267"/>
      <c r="B63" s="283" t="s">
        <v>829</v>
      </c>
      <c r="C63" s="281"/>
      <c r="D63" s="94" t="s">
        <v>1596</v>
      </c>
      <c r="E63" s="458">
        <f t="shared" si="9"/>
        <v>0</v>
      </c>
      <c r="F63" s="463">
        <f aca="true" t="shared" si="30" ref="F63:M63">F179+F295</f>
        <v>0</v>
      </c>
      <c r="G63" s="463">
        <f t="shared" si="30"/>
        <v>0</v>
      </c>
      <c r="H63" s="463">
        <f t="shared" si="30"/>
        <v>0</v>
      </c>
      <c r="I63" s="463">
        <f t="shared" si="30"/>
        <v>0</v>
      </c>
      <c r="J63" s="463">
        <f t="shared" si="30"/>
        <v>0</v>
      </c>
      <c r="K63" s="463">
        <f t="shared" si="30"/>
        <v>0</v>
      </c>
      <c r="L63" s="463">
        <f t="shared" si="30"/>
        <v>0</v>
      </c>
      <c r="M63" s="464">
        <f t="shared" si="30"/>
        <v>0</v>
      </c>
    </row>
    <row r="64" spans="1:13" s="238" customFormat="1" ht="18.75">
      <c r="A64" s="284" t="s">
        <v>1597</v>
      </c>
      <c r="B64" s="283"/>
      <c r="C64" s="281"/>
      <c r="D64" s="94" t="s">
        <v>1598</v>
      </c>
      <c r="E64" s="458">
        <f t="shared" si="9"/>
        <v>0</v>
      </c>
      <c r="F64" s="460">
        <f>F66+F69+F70</f>
        <v>0</v>
      </c>
      <c r="G64" s="460">
        <f aca="true" t="shared" si="31" ref="G64:M64">G66+G69+G70</f>
        <v>0</v>
      </c>
      <c r="H64" s="460">
        <f t="shared" si="31"/>
        <v>0</v>
      </c>
      <c r="I64" s="460">
        <f t="shared" si="31"/>
        <v>0</v>
      </c>
      <c r="J64" s="460">
        <f t="shared" si="31"/>
        <v>0</v>
      </c>
      <c r="K64" s="460">
        <f t="shared" si="31"/>
        <v>0</v>
      </c>
      <c r="L64" s="460">
        <f t="shared" si="31"/>
        <v>0</v>
      </c>
      <c r="M64" s="461">
        <f t="shared" si="31"/>
        <v>0</v>
      </c>
    </row>
    <row r="65" spans="1:13" s="238" customFormat="1" ht="18.75">
      <c r="A65" s="267" t="s">
        <v>750</v>
      </c>
      <c r="B65" s="283"/>
      <c r="C65" s="281"/>
      <c r="D65" s="94"/>
      <c r="E65" s="458"/>
      <c r="F65" s="460"/>
      <c r="G65" s="460"/>
      <c r="H65" s="460"/>
      <c r="I65" s="460"/>
      <c r="J65" s="462"/>
      <c r="K65" s="460"/>
      <c r="L65" s="460"/>
      <c r="M65" s="461"/>
    </row>
    <row r="66" spans="1:13" s="238" customFormat="1" ht="38.25" customHeight="1">
      <c r="A66" s="267"/>
      <c r="B66" s="756" t="s">
        <v>1599</v>
      </c>
      <c r="C66" s="756"/>
      <c r="D66" s="94" t="s">
        <v>1600</v>
      </c>
      <c r="E66" s="458">
        <f t="shared" si="9"/>
        <v>0</v>
      </c>
      <c r="F66" s="460">
        <f>F67+F68</f>
        <v>0</v>
      </c>
      <c r="G66" s="460">
        <f aca="true" t="shared" si="32" ref="G66:M66">G67+G68</f>
        <v>0</v>
      </c>
      <c r="H66" s="460">
        <f t="shared" si="32"/>
        <v>0</v>
      </c>
      <c r="I66" s="460">
        <f t="shared" si="32"/>
        <v>0</v>
      </c>
      <c r="J66" s="460">
        <f t="shared" si="32"/>
        <v>0</v>
      </c>
      <c r="K66" s="460">
        <f t="shared" si="32"/>
        <v>0</v>
      </c>
      <c r="L66" s="460">
        <f t="shared" si="32"/>
        <v>0</v>
      </c>
      <c r="M66" s="461">
        <f t="shared" si="32"/>
        <v>0</v>
      </c>
    </row>
    <row r="67" spans="1:13" s="238" customFormat="1" ht="18.75">
      <c r="A67" s="267"/>
      <c r="B67" s="283"/>
      <c r="C67" s="281" t="s">
        <v>835</v>
      </c>
      <c r="D67" s="107" t="s">
        <v>1601</v>
      </c>
      <c r="E67" s="458">
        <f t="shared" si="9"/>
        <v>0</v>
      </c>
      <c r="F67" s="460">
        <f>F183+F299</f>
        <v>0</v>
      </c>
      <c r="G67" s="460">
        <f aca="true" t="shared" si="33" ref="G67:M67">G183+G299</f>
        <v>0</v>
      </c>
      <c r="H67" s="460">
        <f t="shared" si="33"/>
        <v>0</v>
      </c>
      <c r="I67" s="460">
        <f t="shared" si="33"/>
        <v>0</v>
      </c>
      <c r="J67" s="460">
        <f t="shared" si="33"/>
        <v>0</v>
      </c>
      <c r="K67" s="460">
        <f t="shared" si="33"/>
        <v>0</v>
      </c>
      <c r="L67" s="460">
        <f t="shared" si="33"/>
        <v>0</v>
      </c>
      <c r="M67" s="461">
        <f t="shared" si="33"/>
        <v>0</v>
      </c>
    </row>
    <row r="68" spans="1:13" s="89" customFormat="1" ht="18.75">
      <c r="A68" s="217"/>
      <c r="B68" s="274"/>
      <c r="C68" s="215" t="s">
        <v>837</v>
      </c>
      <c r="D68" s="285" t="s">
        <v>1602</v>
      </c>
      <c r="E68" s="458">
        <f t="shared" si="9"/>
        <v>0</v>
      </c>
      <c r="F68" s="460">
        <f aca="true" t="shared" si="34" ref="F68:M68">F184+F300</f>
        <v>0</v>
      </c>
      <c r="G68" s="460">
        <f t="shared" si="34"/>
        <v>0</v>
      </c>
      <c r="H68" s="460">
        <f t="shared" si="34"/>
        <v>0</v>
      </c>
      <c r="I68" s="460">
        <f t="shared" si="34"/>
        <v>0</v>
      </c>
      <c r="J68" s="460">
        <f t="shared" si="34"/>
        <v>0</v>
      </c>
      <c r="K68" s="460">
        <f t="shared" si="34"/>
        <v>0</v>
      </c>
      <c r="L68" s="460">
        <f t="shared" si="34"/>
        <v>0</v>
      </c>
      <c r="M68" s="461">
        <f t="shared" si="34"/>
        <v>0</v>
      </c>
    </row>
    <row r="69" spans="1:13" s="89" customFormat="1" ht="18.75">
      <c r="A69" s="217"/>
      <c r="B69" s="274" t="s">
        <v>839</v>
      </c>
      <c r="C69" s="215"/>
      <c r="D69" s="107" t="s">
        <v>1603</v>
      </c>
      <c r="E69" s="458">
        <f t="shared" si="9"/>
        <v>0</v>
      </c>
      <c r="F69" s="460">
        <f aca="true" t="shared" si="35" ref="F69:M69">F185+F301</f>
        <v>0</v>
      </c>
      <c r="G69" s="460">
        <f t="shared" si="35"/>
        <v>0</v>
      </c>
      <c r="H69" s="460">
        <f t="shared" si="35"/>
        <v>0</v>
      </c>
      <c r="I69" s="460">
        <f t="shared" si="35"/>
        <v>0</v>
      </c>
      <c r="J69" s="460">
        <f t="shared" si="35"/>
        <v>0</v>
      </c>
      <c r="K69" s="460">
        <f t="shared" si="35"/>
        <v>0</v>
      </c>
      <c r="L69" s="460">
        <f t="shared" si="35"/>
        <v>0</v>
      </c>
      <c r="M69" s="461">
        <f t="shared" si="35"/>
        <v>0</v>
      </c>
    </row>
    <row r="70" spans="1:13" s="238" customFormat="1" ht="18.75">
      <c r="A70" s="267"/>
      <c r="B70" s="283" t="s">
        <v>1604</v>
      </c>
      <c r="C70" s="281"/>
      <c r="D70" s="94" t="s">
        <v>1605</v>
      </c>
      <c r="E70" s="458">
        <f t="shared" si="9"/>
        <v>0</v>
      </c>
      <c r="F70" s="460">
        <f>F71</f>
        <v>0</v>
      </c>
      <c r="G70" s="460">
        <f aca="true" t="shared" si="36" ref="G70:M70">G71</f>
        <v>0</v>
      </c>
      <c r="H70" s="460">
        <f t="shared" si="36"/>
        <v>0</v>
      </c>
      <c r="I70" s="460">
        <f t="shared" si="36"/>
        <v>0</v>
      </c>
      <c r="J70" s="460">
        <f t="shared" si="36"/>
        <v>0</v>
      </c>
      <c r="K70" s="460">
        <f t="shared" si="36"/>
        <v>0</v>
      </c>
      <c r="L70" s="460">
        <f t="shared" si="36"/>
        <v>0</v>
      </c>
      <c r="M70" s="461">
        <f t="shared" si="36"/>
        <v>0</v>
      </c>
    </row>
    <row r="71" spans="1:13" s="238" customFormat="1" ht="18.75">
      <c r="A71" s="267"/>
      <c r="B71" s="283"/>
      <c r="C71" s="281" t="s">
        <v>843</v>
      </c>
      <c r="D71" s="94" t="s">
        <v>1606</v>
      </c>
      <c r="E71" s="458">
        <f t="shared" si="9"/>
        <v>0</v>
      </c>
      <c r="F71" s="460">
        <f>F187+F303</f>
        <v>0</v>
      </c>
      <c r="G71" s="460">
        <f aca="true" t="shared" si="37" ref="G71:M71">G187+G303</f>
        <v>0</v>
      </c>
      <c r="H71" s="460">
        <f t="shared" si="37"/>
        <v>0</v>
      </c>
      <c r="I71" s="460">
        <f t="shared" si="37"/>
        <v>0</v>
      </c>
      <c r="J71" s="460">
        <f t="shared" si="37"/>
        <v>0</v>
      </c>
      <c r="K71" s="460">
        <f t="shared" si="37"/>
        <v>0</v>
      </c>
      <c r="L71" s="460">
        <f t="shared" si="37"/>
        <v>0</v>
      </c>
      <c r="M71" s="461">
        <f t="shared" si="37"/>
        <v>0</v>
      </c>
    </row>
    <row r="72" spans="1:13" s="238" customFormat="1" ht="22.5" customHeight="1">
      <c r="A72" s="898" t="s">
        <v>1607</v>
      </c>
      <c r="B72" s="899"/>
      <c r="C72" s="899"/>
      <c r="D72" s="286" t="s">
        <v>1608</v>
      </c>
      <c r="E72" s="458">
        <f t="shared" si="9"/>
        <v>0</v>
      </c>
      <c r="F72" s="460">
        <f>F74+F84+F88</f>
        <v>0</v>
      </c>
      <c r="G72" s="460">
        <f aca="true" t="shared" si="38" ref="G72:M72">G74+G84+G88</f>
        <v>0</v>
      </c>
      <c r="H72" s="460">
        <f t="shared" si="38"/>
        <v>0</v>
      </c>
      <c r="I72" s="460">
        <f t="shared" si="38"/>
        <v>0</v>
      </c>
      <c r="J72" s="460">
        <f t="shared" si="38"/>
        <v>0</v>
      </c>
      <c r="K72" s="460">
        <f t="shared" si="38"/>
        <v>0</v>
      </c>
      <c r="L72" s="460">
        <f t="shared" si="38"/>
        <v>0</v>
      </c>
      <c r="M72" s="461">
        <f t="shared" si="38"/>
        <v>0</v>
      </c>
    </row>
    <row r="73" spans="1:13" s="238" customFormat="1" ht="18.75">
      <c r="A73" s="267" t="s">
        <v>750</v>
      </c>
      <c r="B73" s="264"/>
      <c r="C73" s="268"/>
      <c r="D73" s="266"/>
      <c r="E73" s="458"/>
      <c r="F73" s="460"/>
      <c r="G73" s="460"/>
      <c r="H73" s="460"/>
      <c r="I73" s="460"/>
      <c r="J73" s="462"/>
      <c r="K73" s="460"/>
      <c r="L73" s="460"/>
      <c r="M73" s="461"/>
    </row>
    <row r="74" spans="1:13" s="238" customFormat="1" ht="41.25" customHeight="1">
      <c r="A74" s="267"/>
      <c r="B74" s="901" t="s">
        <v>1609</v>
      </c>
      <c r="C74" s="901"/>
      <c r="D74" s="266" t="s">
        <v>1610</v>
      </c>
      <c r="E74" s="458">
        <f t="shared" si="9"/>
        <v>0</v>
      </c>
      <c r="F74" s="460">
        <f>SUM(F75:F83)</f>
        <v>0</v>
      </c>
      <c r="G74" s="460">
        <f aca="true" t="shared" si="39" ref="G74:M74">SUM(G75:G83)</f>
        <v>0</v>
      </c>
      <c r="H74" s="460">
        <f t="shared" si="39"/>
        <v>0</v>
      </c>
      <c r="I74" s="460">
        <f t="shared" si="39"/>
        <v>0</v>
      </c>
      <c r="J74" s="460">
        <f t="shared" si="39"/>
        <v>0</v>
      </c>
      <c r="K74" s="460">
        <f t="shared" si="39"/>
        <v>0</v>
      </c>
      <c r="L74" s="460">
        <f t="shared" si="39"/>
        <v>0</v>
      </c>
      <c r="M74" s="461">
        <f t="shared" si="39"/>
        <v>0</v>
      </c>
    </row>
    <row r="75" spans="1:13" s="238" customFormat="1" ht="18.75">
      <c r="A75" s="267"/>
      <c r="B75" s="264"/>
      <c r="C75" s="268" t="s">
        <v>849</v>
      </c>
      <c r="D75" s="266" t="s">
        <v>1611</v>
      </c>
      <c r="E75" s="458">
        <f t="shared" si="9"/>
        <v>0</v>
      </c>
      <c r="F75" s="460">
        <f>F191+F307</f>
        <v>0</v>
      </c>
      <c r="G75" s="460">
        <f aca="true" t="shared" si="40" ref="G75:M75">G191+G307</f>
        <v>0</v>
      </c>
      <c r="H75" s="460">
        <f t="shared" si="40"/>
        <v>0</v>
      </c>
      <c r="I75" s="460">
        <f t="shared" si="40"/>
        <v>0</v>
      </c>
      <c r="J75" s="460">
        <f t="shared" si="40"/>
        <v>0</v>
      </c>
      <c r="K75" s="460">
        <f t="shared" si="40"/>
        <v>0</v>
      </c>
      <c r="L75" s="460">
        <f t="shared" si="40"/>
        <v>0</v>
      </c>
      <c r="M75" s="461">
        <f t="shared" si="40"/>
        <v>0</v>
      </c>
    </row>
    <row r="76" spans="1:13" s="238" customFormat="1" ht="18.75">
      <c r="A76" s="267"/>
      <c r="B76" s="264"/>
      <c r="C76" s="268" t="s">
        <v>851</v>
      </c>
      <c r="D76" s="266" t="s">
        <v>1612</v>
      </c>
      <c r="E76" s="458">
        <f t="shared" si="9"/>
        <v>0</v>
      </c>
      <c r="F76" s="460">
        <f aca="true" t="shared" si="41" ref="F76:M76">F192+F308</f>
        <v>0</v>
      </c>
      <c r="G76" s="460">
        <f t="shared" si="41"/>
        <v>0</v>
      </c>
      <c r="H76" s="460">
        <f t="shared" si="41"/>
        <v>0</v>
      </c>
      <c r="I76" s="460">
        <f t="shared" si="41"/>
        <v>0</v>
      </c>
      <c r="J76" s="460">
        <f t="shared" si="41"/>
        <v>0</v>
      </c>
      <c r="K76" s="460">
        <f t="shared" si="41"/>
        <v>0</v>
      </c>
      <c r="L76" s="460">
        <f t="shared" si="41"/>
        <v>0</v>
      </c>
      <c r="M76" s="461">
        <f t="shared" si="41"/>
        <v>0</v>
      </c>
    </row>
    <row r="77" spans="1:13" s="238" customFormat="1" ht="18.75">
      <c r="A77" s="267"/>
      <c r="B77" s="264"/>
      <c r="C77" s="268" t="s">
        <v>853</v>
      </c>
      <c r="D77" s="266" t="s">
        <v>1613</v>
      </c>
      <c r="E77" s="458">
        <f t="shared" si="9"/>
        <v>0</v>
      </c>
      <c r="F77" s="460">
        <f aca="true" t="shared" si="42" ref="F77:M77">F193+F309</f>
        <v>0</v>
      </c>
      <c r="G77" s="460">
        <f t="shared" si="42"/>
        <v>0</v>
      </c>
      <c r="H77" s="460">
        <f t="shared" si="42"/>
        <v>0</v>
      </c>
      <c r="I77" s="460">
        <f t="shared" si="42"/>
        <v>0</v>
      </c>
      <c r="J77" s="460">
        <f t="shared" si="42"/>
        <v>0</v>
      </c>
      <c r="K77" s="460">
        <f t="shared" si="42"/>
        <v>0</v>
      </c>
      <c r="L77" s="460">
        <f t="shared" si="42"/>
        <v>0</v>
      </c>
      <c r="M77" s="461">
        <f t="shared" si="42"/>
        <v>0</v>
      </c>
    </row>
    <row r="78" spans="1:13" s="238" customFormat="1" ht="18.75">
      <c r="A78" s="267"/>
      <c r="B78" s="264"/>
      <c r="C78" s="268" t="s">
        <v>855</v>
      </c>
      <c r="D78" s="266" t="s">
        <v>1614</v>
      </c>
      <c r="E78" s="458">
        <f t="shared" si="9"/>
        <v>0</v>
      </c>
      <c r="F78" s="460">
        <f aca="true" t="shared" si="43" ref="F78:M78">F194+F310</f>
        <v>0</v>
      </c>
      <c r="G78" s="460">
        <f t="shared" si="43"/>
        <v>0</v>
      </c>
      <c r="H78" s="460">
        <f t="shared" si="43"/>
        <v>0</v>
      </c>
      <c r="I78" s="460">
        <f t="shared" si="43"/>
        <v>0</v>
      </c>
      <c r="J78" s="460">
        <f t="shared" si="43"/>
        <v>0</v>
      </c>
      <c r="K78" s="460">
        <f t="shared" si="43"/>
        <v>0</v>
      </c>
      <c r="L78" s="460">
        <f t="shared" si="43"/>
        <v>0</v>
      </c>
      <c r="M78" s="461">
        <f t="shared" si="43"/>
        <v>0</v>
      </c>
    </row>
    <row r="79" spans="1:13" s="238" customFormat="1" ht="18.75">
      <c r="A79" s="267"/>
      <c r="B79" s="264"/>
      <c r="C79" s="268" t="s">
        <v>857</v>
      </c>
      <c r="D79" s="266" t="s">
        <v>1615</v>
      </c>
      <c r="E79" s="458">
        <f t="shared" si="9"/>
        <v>0</v>
      </c>
      <c r="F79" s="460">
        <f aca="true" t="shared" si="44" ref="F79:M79">F195+F311</f>
        <v>0</v>
      </c>
      <c r="G79" s="460">
        <f t="shared" si="44"/>
        <v>0</v>
      </c>
      <c r="H79" s="460">
        <f t="shared" si="44"/>
        <v>0</v>
      </c>
      <c r="I79" s="460">
        <f t="shared" si="44"/>
        <v>0</v>
      </c>
      <c r="J79" s="460">
        <f t="shared" si="44"/>
        <v>0</v>
      </c>
      <c r="K79" s="460">
        <f t="shared" si="44"/>
        <v>0</v>
      </c>
      <c r="L79" s="460">
        <f t="shared" si="44"/>
        <v>0</v>
      </c>
      <c r="M79" s="461">
        <f t="shared" si="44"/>
        <v>0</v>
      </c>
    </row>
    <row r="80" spans="1:13" s="238" customFormat="1" ht="18.75">
      <c r="A80" s="287"/>
      <c r="B80" s="288"/>
      <c r="C80" s="289" t="s">
        <v>859</v>
      </c>
      <c r="D80" s="266" t="s">
        <v>1616</v>
      </c>
      <c r="E80" s="458">
        <f t="shared" si="9"/>
        <v>0</v>
      </c>
      <c r="F80" s="460">
        <f aca="true" t="shared" si="45" ref="F80:M80">F196+F312</f>
        <v>0</v>
      </c>
      <c r="G80" s="460">
        <f t="shared" si="45"/>
        <v>0</v>
      </c>
      <c r="H80" s="460">
        <f t="shared" si="45"/>
        <v>0</v>
      </c>
      <c r="I80" s="460">
        <f t="shared" si="45"/>
        <v>0</v>
      </c>
      <c r="J80" s="460">
        <f t="shared" si="45"/>
        <v>0</v>
      </c>
      <c r="K80" s="460">
        <f t="shared" si="45"/>
        <v>0</v>
      </c>
      <c r="L80" s="460">
        <f t="shared" si="45"/>
        <v>0</v>
      </c>
      <c r="M80" s="461">
        <f t="shared" si="45"/>
        <v>0</v>
      </c>
    </row>
    <row r="81" spans="1:13" s="238" customFormat="1" ht="18.75">
      <c r="A81" s="267"/>
      <c r="B81" s="264"/>
      <c r="C81" s="268" t="s">
        <v>1617</v>
      </c>
      <c r="D81" s="266" t="s">
        <v>1618</v>
      </c>
      <c r="E81" s="458">
        <f t="shared" si="9"/>
        <v>0</v>
      </c>
      <c r="F81" s="460">
        <f aca="true" t="shared" si="46" ref="F81:M81">F197+F313</f>
        <v>0</v>
      </c>
      <c r="G81" s="460">
        <f t="shared" si="46"/>
        <v>0</v>
      </c>
      <c r="H81" s="460">
        <f t="shared" si="46"/>
        <v>0</v>
      </c>
      <c r="I81" s="460">
        <f t="shared" si="46"/>
        <v>0</v>
      </c>
      <c r="J81" s="460">
        <f t="shared" si="46"/>
        <v>0</v>
      </c>
      <c r="K81" s="460">
        <f t="shared" si="46"/>
        <v>0</v>
      </c>
      <c r="L81" s="460">
        <f t="shared" si="46"/>
        <v>0</v>
      </c>
      <c r="M81" s="461">
        <f t="shared" si="46"/>
        <v>0</v>
      </c>
    </row>
    <row r="82" spans="1:13" s="238" customFormat="1" ht="18.75">
      <c r="A82" s="267"/>
      <c r="B82" s="264"/>
      <c r="C82" s="268" t="s">
        <v>863</v>
      </c>
      <c r="D82" s="266" t="s">
        <v>1619</v>
      </c>
      <c r="E82" s="458">
        <f t="shared" si="9"/>
        <v>0</v>
      </c>
      <c r="F82" s="460">
        <f aca="true" t="shared" si="47" ref="F82:M82">F198+F314</f>
        <v>0</v>
      </c>
      <c r="G82" s="460">
        <f t="shared" si="47"/>
        <v>0</v>
      </c>
      <c r="H82" s="460">
        <f t="shared" si="47"/>
        <v>0</v>
      </c>
      <c r="I82" s="460">
        <f t="shared" si="47"/>
        <v>0</v>
      </c>
      <c r="J82" s="460">
        <f t="shared" si="47"/>
        <v>0</v>
      </c>
      <c r="K82" s="460">
        <f t="shared" si="47"/>
        <v>0</v>
      </c>
      <c r="L82" s="460">
        <f t="shared" si="47"/>
        <v>0</v>
      </c>
      <c r="M82" s="461">
        <f t="shared" si="47"/>
        <v>0</v>
      </c>
    </row>
    <row r="83" spans="1:13" s="238" customFormat="1" ht="18.75">
      <c r="A83" s="267"/>
      <c r="B83" s="264"/>
      <c r="C83" s="268" t="s">
        <v>865</v>
      </c>
      <c r="D83" s="266" t="s">
        <v>1620</v>
      </c>
      <c r="E83" s="458">
        <f t="shared" si="9"/>
        <v>0</v>
      </c>
      <c r="F83" s="460">
        <f aca="true" t="shared" si="48" ref="F83:M83">F199+F315</f>
        <v>0</v>
      </c>
      <c r="G83" s="460">
        <f t="shared" si="48"/>
        <v>0</v>
      </c>
      <c r="H83" s="460">
        <f t="shared" si="48"/>
        <v>0</v>
      </c>
      <c r="I83" s="460">
        <f t="shared" si="48"/>
        <v>0</v>
      </c>
      <c r="J83" s="460">
        <f t="shared" si="48"/>
        <v>0</v>
      </c>
      <c r="K83" s="460">
        <f t="shared" si="48"/>
        <v>0</v>
      </c>
      <c r="L83" s="460">
        <f t="shared" si="48"/>
        <v>0</v>
      </c>
      <c r="M83" s="461">
        <f t="shared" si="48"/>
        <v>0</v>
      </c>
    </row>
    <row r="84" spans="1:13" s="89" customFormat="1" ht="42" customHeight="1">
      <c r="A84" s="217"/>
      <c r="B84" s="756" t="s">
        <v>1621</v>
      </c>
      <c r="C84" s="756"/>
      <c r="D84" s="107" t="s">
        <v>1622</v>
      </c>
      <c r="E84" s="458">
        <f t="shared" si="9"/>
        <v>0</v>
      </c>
      <c r="F84" s="466">
        <f>SUM(F85:F87)</f>
        <v>0</v>
      </c>
      <c r="G84" s="466">
        <f aca="true" t="shared" si="49" ref="G84:M84">SUM(G85:G87)</f>
        <v>0</v>
      </c>
      <c r="H84" s="466">
        <f t="shared" si="49"/>
        <v>0</v>
      </c>
      <c r="I84" s="466">
        <f t="shared" si="49"/>
        <v>0</v>
      </c>
      <c r="J84" s="466">
        <f t="shared" si="49"/>
        <v>0</v>
      </c>
      <c r="K84" s="466">
        <f t="shared" si="49"/>
        <v>0</v>
      </c>
      <c r="L84" s="466">
        <f t="shared" si="49"/>
        <v>0</v>
      </c>
      <c r="M84" s="467">
        <f t="shared" si="49"/>
        <v>0</v>
      </c>
    </row>
    <row r="85" spans="1:13" s="89" customFormat="1" ht="18.75">
      <c r="A85" s="217"/>
      <c r="B85" s="214"/>
      <c r="C85" s="215" t="s">
        <v>869</v>
      </c>
      <c r="D85" s="290" t="s">
        <v>1623</v>
      </c>
      <c r="E85" s="458">
        <f t="shared" si="9"/>
        <v>0</v>
      </c>
      <c r="F85" s="463">
        <f>F201+F317</f>
        <v>0</v>
      </c>
      <c r="G85" s="463">
        <f aca="true" t="shared" si="50" ref="G85:M85">G201+G317</f>
        <v>0</v>
      </c>
      <c r="H85" s="463">
        <f t="shared" si="50"/>
        <v>0</v>
      </c>
      <c r="I85" s="463">
        <f t="shared" si="50"/>
        <v>0</v>
      </c>
      <c r="J85" s="463">
        <f t="shared" si="50"/>
        <v>0</v>
      </c>
      <c r="K85" s="463">
        <f t="shared" si="50"/>
        <v>0</v>
      </c>
      <c r="L85" s="463">
        <f t="shared" si="50"/>
        <v>0</v>
      </c>
      <c r="M85" s="464">
        <f t="shared" si="50"/>
        <v>0</v>
      </c>
    </row>
    <row r="86" spans="1:13" s="89" customFormat="1" ht="18.75">
      <c r="A86" s="217"/>
      <c r="B86" s="214"/>
      <c r="C86" s="215" t="s">
        <v>871</v>
      </c>
      <c r="D86" s="290" t="s">
        <v>1624</v>
      </c>
      <c r="E86" s="458">
        <f t="shared" si="9"/>
        <v>0</v>
      </c>
      <c r="F86" s="463">
        <f aca="true" t="shared" si="51" ref="F86:M86">F202+F318</f>
        <v>0</v>
      </c>
      <c r="G86" s="463">
        <f t="shared" si="51"/>
        <v>0</v>
      </c>
      <c r="H86" s="463">
        <f t="shared" si="51"/>
        <v>0</v>
      </c>
      <c r="I86" s="463">
        <f t="shared" si="51"/>
        <v>0</v>
      </c>
      <c r="J86" s="463">
        <f t="shared" si="51"/>
        <v>0</v>
      </c>
      <c r="K86" s="463">
        <f t="shared" si="51"/>
        <v>0</v>
      </c>
      <c r="L86" s="463">
        <f t="shared" si="51"/>
        <v>0</v>
      </c>
      <c r="M86" s="464">
        <f t="shared" si="51"/>
        <v>0</v>
      </c>
    </row>
    <row r="87" spans="1:13" s="89" customFormat="1" ht="37.5">
      <c r="A87" s="217"/>
      <c r="B87" s="214"/>
      <c r="C87" s="111" t="s">
        <v>873</v>
      </c>
      <c r="D87" s="290" t="s">
        <v>1625</v>
      </c>
      <c r="E87" s="458">
        <f t="shared" si="9"/>
        <v>0</v>
      </c>
      <c r="F87" s="463">
        <f aca="true" t="shared" si="52" ref="F87:M87">F203+F319</f>
        <v>0</v>
      </c>
      <c r="G87" s="463">
        <f t="shared" si="52"/>
        <v>0</v>
      </c>
      <c r="H87" s="463">
        <f t="shared" si="52"/>
        <v>0</v>
      </c>
      <c r="I87" s="463">
        <f t="shared" si="52"/>
        <v>0</v>
      </c>
      <c r="J87" s="463">
        <f t="shared" si="52"/>
        <v>0</v>
      </c>
      <c r="K87" s="463">
        <f t="shared" si="52"/>
        <v>0</v>
      </c>
      <c r="L87" s="463">
        <f t="shared" si="52"/>
        <v>0</v>
      </c>
      <c r="M87" s="464">
        <f t="shared" si="52"/>
        <v>0</v>
      </c>
    </row>
    <row r="88" spans="1:13" s="238" customFormat="1" ht="27" customHeight="1">
      <c r="A88" s="269"/>
      <c r="B88" s="277" t="s">
        <v>877</v>
      </c>
      <c r="C88" s="280"/>
      <c r="D88" s="94" t="s">
        <v>1626</v>
      </c>
      <c r="E88" s="458">
        <f t="shared" si="9"/>
        <v>0</v>
      </c>
      <c r="F88" s="463">
        <f aca="true" t="shared" si="53" ref="F88:M88">F204+F320</f>
        <v>0</v>
      </c>
      <c r="G88" s="463">
        <f t="shared" si="53"/>
        <v>0</v>
      </c>
      <c r="H88" s="463">
        <f t="shared" si="53"/>
        <v>0</v>
      </c>
      <c r="I88" s="463">
        <f t="shared" si="53"/>
        <v>0</v>
      </c>
      <c r="J88" s="463">
        <f t="shared" si="53"/>
        <v>0</v>
      </c>
      <c r="K88" s="463">
        <f t="shared" si="53"/>
        <v>0</v>
      </c>
      <c r="L88" s="463">
        <f t="shared" si="53"/>
        <v>0</v>
      </c>
      <c r="M88" s="464">
        <f t="shared" si="53"/>
        <v>0</v>
      </c>
    </row>
    <row r="89" spans="1:13" s="238" customFormat="1" ht="45.75" customHeight="1">
      <c r="A89" s="898" t="s">
        <v>1627</v>
      </c>
      <c r="B89" s="899"/>
      <c r="C89" s="899"/>
      <c r="D89" s="291" t="s">
        <v>1628</v>
      </c>
      <c r="E89" s="458">
        <f t="shared" si="9"/>
        <v>0</v>
      </c>
      <c r="F89" s="460">
        <f>F91+F92+F93+F94+F95</f>
        <v>0</v>
      </c>
      <c r="G89" s="460">
        <f aca="true" t="shared" si="54" ref="G89:M89">G91+G92+G93+G94+G95</f>
        <v>0</v>
      </c>
      <c r="H89" s="460">
        <f t="shared" si="54"/>
        <v>0</v>
      </c>
      <c r="I89" s="460">
        <f t="shared" si="54"/>
        <v>0</v>
      </c>
      <c r="J89" s="460">
        <f t="shared" si="54"/>
        <v>0</v>
      </c>
      <c r="K89" s="460">
        <f t="shared" si="54"/>
        <v>0</v>
      </c>
      <c r="L89" s="460">
        <f t="shared" si="54"/>
        <v>0</v>
      </c>
      <c r="M89" s="461">
        <f t="shared" si="54"/>
        <v>0</v>
      </c>
    </row>
    <row r="90" spans="1:13" s="238" customFormat="1" ht="18.75">
      <c r="A90" s="267" t="s">
        <v>750</v>
      </c>
      <c r="B90" s="264"/>
      <c r="C90" s="268"/>
      <c r="D90" s="291"/>
      <c r="E90" s="458"/>
      <c r="F90" s="460"/>
      <c r="G90" s="460"/>
      <c r="H90" s="460"/>
      <c r="I90" s="460"/>
      <c r="J90" s="462"/>
      <c r="K90" s="460"/>
      <c r="L90" s="460"/>
      <c r="M90" s="461"/>
    </row>
    <row r="91" spans="1:13" s="238" customFormat="1" ht="18.75">
      <c r="A91" s="269"/>
      <c r="B91" s="264" t="s">
        <v>881</v>
      </c>
      <c r="C91" s="292"/>
      <c r="D91" s="291" t="s">
        <v>1629</v>
      </c>
      <c r="E91" s="458">
        <f t="shared" si="9"/>
        <v>0</v>
      </c>
      <c r="F91" s="460">
        <f>F207+F323</f>
        <v>0</v>
      </c>
      <c r="G91" s="460">
        <f aca="true" t="shared" si="55" ref="G91:M91">G207+G323</f>
        <v>0</v>
      </c>
      <c r="H91" s="460">
        <f t="shared" si="55"/>
        <v>0</v>
      </c>
      <c r="I91" s="460">
        <f t="shared" si="55"/>
        <v>0</v>
      </c>
      <c r="J91" s="460">
        <f t="shared" si="55"/>
        <v>0</v>
      </c>
      <c r="K91" s="460">
        <f t="shared" si="55"/>
        <v>0</v>
      </c>
      <c r="L91" s="460">
        <f t="shared" si="55"/>
        <v>0</v>
      </c>
      <c r="M91" s="461">
        <f t="shared" si="55"/>
        <v>0</v>
      </c>
    </row>
    <row r="92" spans="1:13" s="53" customFormat="1" ht="18.75">
      <c r="A92" s="293"/>
      <c r="B92" s="294" t="s">
        <v>887</v>
      </c>
      <c r="C92" s="295"/>
      <c r="D92" s="296" t="s">
        <v>1630</v>
      </c>
      <c r="E92" s="458">
        <f t="shared" si="9"/>
        <v>0</v>
      </c>
      <c r="F92" s="460">
        <f aca="true" t="shared" si="56" ref="F92:M92">F208+F324</f>
        <v>0</v>
      </c>
      <c r="G92" s="460">
        <f t="shared" si="56"/>
        <v>0</v>
      </c>
      <c r="H92" s="460">
        <f t="shared" si="56"/>
        <v>0</v>
      </c>
      <c r="I92" s="460">
        <f t="shared" si="56"/>
        <v>0</v>
      </c>
      <c r="J92" s="460">
        <f t="shared" si="56"/>
        <v>0</v>
      </c>
      <c r="K92" s="460">
        <f t="shared" si="56"/>
        <v>0</v>
      </c>
      <c r="L92" s="460">
        <f t="shared" si="56"/>
        <v>0</v>
      </c>
      <c r="M92" s="461">
        <f t="shared" si="56"/>
        <v>0</v>
      </c>
    </row>
    <row r="93" spans="1:13" s="89" customFormat="1" ht="18.75">
      <c r="A93" s="217"/>
      <c r="B93" s="274" t="s">
        <v>1631</v>
      </c>
      <c r="C93" s="215"/>
      <c r="D93" s="107" t="s">
        <v>1632</v>
      </c>
      <c r="E93" s="458">
        <f t="shared" si="9"/>
        <v>0</v>
      </c>
      <c r="F93" s="460">
        <f aca="true" t="shared" si="57" ref="F93:M93">F209+F325</f>
        <v>0</v>
      </c>
      <c r="G93" s="460">
        <f t="shared" si="57"/>
        <v>0</v>
      </c>
      <c r="H93" s="460">
        <f t="shared" si="57"/>
        <v>0</v>
      </c>
      <c r="I93" s="460">
        <f t="shared" si="57"/>
        <v>0</v>
      </c>
      <c r="J93" s="460">
        <f t="shared" si="57"/>
        <v>0</v>
      </c>
      <c r="K93" s="460">
        <f t="shared" si="57"/>
        <v>0</v>
      </c>
      <c r="L93" s="460">
        <f t="shared" si="57"/>
        <v>0</v>
      </c>
      <c r="M93" s="461">
        <f t="shared" si="57"/>
        <v>0</v>
      </c>
    </row>
    <row r="94" spans="1:13" s="89" customFormat="1" ht="18.75">
      <c r="A94" s="217"/>
      <c r="B94" s="274" t="s">
        <v>891</v>
      </c>
      <c r="C94" s="274"/>
      <c r="D94" s="107" t="s">
        <v>1633</v>
      </c>
      <c r="E94" s="458">
        <f aca="true" t="shared" si="58" ref="E94:E157">G94+H94+I94+J94</f>
        <v>0</v>
      </c>
      <c r="F94" s="460">
        <f aca="true" t="shared" si="59" ref="F94:M94">F210+F326</f>
        <v>0</v>
      </c>
      <c r="G94" s="460">
        <f t="shared" si="59"/>
        <v>0</v>
      </c>
      <c r="H94" s="460">
        <f t="shared" si="59"/>
        <v>0</v>
      </c>
      <c r="I94" s="460">
        <f t="shared" si="59"/>
        <v>0</v>
      </c>
      <c r="J94" s="460">
        <f t="shared" si="59"/>
        <v>0</v>
      </c>
      <c r="K94" s="460">
        <f t="shared" si="59"/>
        <v>0</v>
      </c>
      <c r="L94" s="460">
        <f t="shared" si="59"/>
        <v>0</v>
      </c>
      <c r="M94" s="461">
        <f t="shared" si="59"/>
        <v>0</v>
      </c>
    </row>
    <row r="95" spans="1:13" s="53" customFormat="1" ht="18.75">
      <c r="A95" s="293"/>
      <c r="B95" s="294" t="s">
        <v>1634</v>
      </c>
      <c r="C95" s="295"/>
      <c r="D95" s="296" t="s">
        <v>1635</v>
      </c>
      <c r="E95" s="458">
        <f t="shared" si="58"/>
        <v>0</v>
      </c>
      <c r="F95" s="99">
        <f>F96+F97</f>
        <v>0</v>
      </c>
      <c r="G95" s="99">
        <f aca="true" t="shared" si="60" ref="G95:M95">G96+G97</f>
        <v>0</v>
      </c>
      <c r="H95" s="99">
        <f t="shared" si="60"/>
        <v>0</v>
      </c>
      <c r="I95" s="99">
        <f t="shared" si="60"/>
        <v>0</v>
      </c>
      <c r="J95" s="99">
        <f t="shared" si="60"/>
        <v>0</v>
      </c>
      <c r="K95" s="99">
        <f t="shared" si="60"/>
        <v>0</v>
      </c>
      <c r="L95" s="99">
        <f t="shared" si="60"/>
        <v>0</v>
      </c>
      <c r="M95" s="441">
        <f t="shared" si="60"/>
        <v>0</v>
      </c>
    </row>
    <row r="96" spans="1:13" s="53" customFormat="1" ht="18.75">
      <c r="A96" s="293"/>
      <c r="B96" s="294"/>
      <c r="C96" s="297" t="s">
        <v>897</v>
      </c>
      <c r="D96" s="296" t="s">
        <v>1636</v>
      </c>
      <c r="E96" s="458">
        <f t="shared" si="58"/>
        <v>0</v>
      </c>
      <c r="F96" s="99">
        <f>F212+F328</f>
        <v>0</v>
      </c>
      <c r="G96" s="99">
        <f aca="true" t="shared" si="61" ref="G96:M97">G212+G328</f>
        <v>0</v>
      </c>
      <c r="H96" s="99">
        <f t="shared" si="61"/>
        <v>0</v>
      </c>
      <c r="I96" s="99">
        <f t="shared" si="61"/>
        <v>0</v>
      </c>
      <c r="J96" s="99">
        <f t="shared" si="61"/>
        <v>0</v>
      </c>
      <c r="K96" s="99">
        <f t="shared" si="61"/>
        <v>0</v>
      </c>
      <c r="L96" s="99">
        <f t="shared" si="61"/>
        <v>0</v>
      </c>
      <c r="M96" s="441">
        <f t="shared" si="61"/>
        <v>0</v>
      </c>
    </row>
    <row r="97" spans="1:13" s="53" customFormat="1" ht="18.75">
      <c r="A97" s="293"/>
      <c r="B97" s="294"/>
      <c r="C97" s="297" t="s">
        <v>1637</v>
      </c>
      <c r="D97" s="296" t="s">
        <v>1638</v>
      </c>
      <c r="E97" s="458">
        <f t="shared" si="58"/>
        <v>0</v>
      </c>
      <c r="F97" s="99">
        <f>F213+F329</f>
        <v>0</v>
      </c>
      <c r="G97" s="99">
        <f t="shared" si="61"/>
        <v>0</v>
      </c>
      <c r="H97" s="99">
        <f t="shared" si="61"/>
        <v>0</v>
      </c>
      <c r="I97" s="99">
        <f t="shared" si="61"/>
        <v>0</v>
      </c>
      <c r="J97" s="99">
        <f t="shared" si="61"/>
        <v>0</v>
      </c>
      <c r="K97" s="99">
        <f t="shared" si="61"/>
        <v>0</v>
      </c>
      <c r="L97" s="99">
        <f t="shared" si="61"/>
        <v>0</v>
      </c>
      <c r="M97" s="441">
        <f t="shared" si="61"/>
        <v>0</v>
      </c>
    </row>
    <row r="98" spans="1:13" s="190" customFormat="1" ht="45.75" customHeight="1">
      <c r="A98" s="902" t="s">
        <v>1639</v>
      </c>
      <c r="B98" s="903"/>
      <c r="C98" s="903"/>
      <c r="D98" s="298"/>
      <c r="E98" s="458"/>
      <c r="F98" s="468"/>
      <c r="G98" s="468"/>
      <c r="H98" s="468"/>
      <c r="I98" s="468"/>
      <c r="J98" s="469"/>
      <c r="K98" s="468"/>
      <c r="L98" s="468"/>
      <c r="M98" s="470"/>
    </row>
    <row r="99" spans="1:13" s="53" customFormat="1" ht="45.75" customHeight="1">
      <c r="A99" s="902" t="s">
        <v>1640</v>
      </c>
      <c r="B99" s="903"/>
      <c r="C99" s="903"/>
      <c r="D99" s="107" t="s">
        <v>1641</v>
      </c>
      <c r="E99" s="458">
        <f t="shared" si="58"/>
        <v>2526</v>
      </c>
      <c r="F99" s="99">
        <f>F101+F104+F107+F108+F109</f>
        <v>0</v>
      </c>
      <c r="G99" s="99">
        <f aca="true" t="shared" si="62" ref="G99:M99">G101+G104+G107+G108+G109</f>
        <v>0</v>
      </c>
      <c r="H99" s="99">
        <f t="shared" si="62"/>
        <v>1263</v>
      </c>
      <c r="I99" s="99">
        <f t="shared" si="62"/>
        <v>1263</v>
      </c>
      <c r="J99" s="99">
        <f t="shared" si="62"/>
        <v>0</v>
      </c>
      <c r="K99" s="99">
        <f t="shared" si="62"/>
        <v>2660</v>
      </c>
      <c r="L99" s="99">
        <f t="shared" si="62"/>
        <v>2793</v>
      </c>
      <c r="M99" s="441">
        <f t="shared" si="62"/>
        <v>2919</v>
      </c>
    </row>
    <row r="100" spans="1:13" s="53" customFormat="1" ht="19.5" customHeight="1">
      <c r="A100" s="282" t="s">
        <v>750</v>
      </c>
      <c r="B100" s="294"/>
      <c r="C100" s="299"/>
      <c r="D100" s="107"/>
      <c r="E100" s="458"/>
      <c r="F100" s="99"/>
      <c r="G100" s="99"/>
      <c r="H100" s="99"/>
      <c r="I100" s="99"/>
      <c r="J100" s="471"/>
      <c r="K100" s="99"/>
      <c r="L100" s="99"/>
      <c r="M100" s="441"/>
    </row>
    <row r="101" spans="1:37" s="53" customFormat="1" ht="18.75">
      <c r="A101" s="282"/>
      <c r="B101" s="904" t="s">
        <v>1642</v>
      </c>
      <c r="C101" s="904"/>
      <c r="D101" s="94" t="s">
        <v>1643</v>
      </c>
      <c r="E101" s="458">
        <f t="shared" si="58"/>
        <v>2526</v>
      </c>
      <c r="F101" s="99">
        <f>F102+F103</f>
        <v>0</v>
      </c>
      <c r="G101" s="99">
        <f aca="true" t="shared" si="63" ref="G101:M101">G102+G103</f>
        <v>0</v>
      </c>
      <c r="H101" s="99">
        <f t="shared" si="63"/>
        <v>1263</v>
      </c>
      <c r="I101" s="99">
        <f t="shared" si="63"/>
        <v>1263</v>
      </c>
      <c r="J101" s="99">
        <f t="shared" si="63"/>
        <v>0</v>
      </c>
      <c r="K101" s="99">
        <f t="shared" si="63"/>
        <v>2660</v>
      </c>
      <c r="L101" s="99">
        <f t="shared" si="63"/>
        <v>2793</v>
      </c>
      <c r="M101" s="441">
        <f t="shared" si="63"/>
        <v>2919</v>
      </c>
      <c r="AH101" s="190"/>
      <c r="AI101" s="190"/>
      <c r="AJ101" s="190"/>
      <c r="AK101" s="190"/>
    </row>
    <row r="102" spans="1:13" s="53" customFormat="1" ht="18.75">
      <c r="A102" s="282"/>
      <c r="B102" s="277"/>
      <c r="C102" s="281" t="s">
        <v>908</v>
      </c>
      <c r="D102" s="94" t="s">
        <v>1644</v>
      </c>
      <c r="E102" s="458">
        <f t="shared" si="58"/>
        <v>0</v>
      </c>
      <c r="F102" s="99">
        <f>F218+F334</f>
        <v>0</v>
      </c>
      <c r="G102" s="99">
        <f aca="true" t="shared" si="64" ref="G102:M103">G218+G334</f>
        <v>0</v>
      </c>
      <c r="H102" s="99">
        <f t="shared" si="64"/>
        <v>0</v>
      </c>
      <c r="I102" s="99">
        <f t="shared" si="64"/>
        <v>0</v>
      </c>
      <c r="J102" s="99">
        <f t="shared" si="64"/>
        <v>0</v>
      </c>
      <c r="K102" s="99">
        <f t="shared" si="64"/>
        <v>0</v>
      </c>
      <c r="L102" s="99">
        <f t="shared" si="64"/>
        <v>0</v>
      </c>
      <c r="M102" s="441">
        <f t="shared" si="64"/>
        <v>0</v>
      </c>
    </row>
    <row r="103" spans="1:13" s="53" customFormat="1" ht="18.75">
      <c r="A103" s="282"/>
      <c r="B103" s="277"/>
      <c r="C103" s="193" t="s">
        <v>910</v>
      </c>
      <c r="D103" s="94" t="s">
        <v>1645</v>
      </c>
      <c r="E103" s="458">
        <f t="shared" si="58"/>
        <v>2526</v>
      </c>
      <c r="F103" s="99">
        <f>F219+F335</f>
        <v>0</v>
      </c>
      <c r="G103" s="99">
        <f t="shared" si="64"/>
        <v>0</v>
      </c>
      <c r="H103" s="99">
        <f t="shared" si="64"/>
        <v>1263</v>
      </c>
      <c r="I103" s="99">
        <f t="shared" si="64"/>
        <v>1263</v>
      </c>
      <c r="J103" s="99">
        <f t="shared" si="64"/>
        <v>0</v>
      </c>
      <c r="K103" s="99">
        <f t="shared" si="64"/>
        <v>2660</v>
      </c>
      <c r="L103" s="99">
        <f t="shared" si="64"/>
        <v>2793</v>
      </c>
      <c r="M103" s="441">
        <f t="shared" si="64"/>
        <v>2919</v>
      </c>
    </row>
    <row r="104" spans="1:13" s="53" customFormat="1" ht="44.25" customHeight="1">
      <c r="A104" s="282"/>
      <c r="B104" s="756" t="s">
        <v>1646</v>
      </c>
      <c r="C104" s="756"/>
      <c r="D104" s="94" t="s">
        <v>1647</v>
      </c>
      <c r="E104" s="458">
        <f t="shared" si="58"/>
        <v>0</v>
      </c>
      <c r="F104" s="99">
        <f>F105+F106</f>
        <v>0</v>
      </c>
      <c r="G104" s="99">
        <f aca="true" t="shared" si="65" ref="G104:M104">G105+G106</f>
        <v>0</v>
      </c>
      <c r="H104" s="99">
        <f t="shared" si="65"/>
        <v>0</v>
      </c>
      <c r="I104" s="99">
        <f t="shared" si="65"/>
        <v>0</v>
      </c>
      <c r="J104" s="99">
        <f t="shared" si="65"/>
        <v>0</v>
      </c>
      <c r="K104" s="99">
        <f t="shared" si="65"/>
        <v>0</v>
      </c>
      <c r="L104" s="99">
        <f t="shared" si="65"/>
        <v>0</v>
      </c>
      <c r="M104" s="441">
        <f t="shared" si="65"/>
        <v>0</v>
      </c>
    </row>
    <row r="105" spans="1:13" s="53" customFormat="1" ht="18.75">
      <c r="A105" s="282"/>
      <c r="B105" s="283"/>
      <c r="C105" s="216" t="s">
        <v>914</v>
      </c>
      <c r="D105" s="94" t="s">
        <v>1648</v>
      </c>
      <c r="E105" s="458">
        <f t="shared" si="58"/>
        <v>0</v>
      </c>
      <c r="F105" s="99">
        <f>F221+F337</f>
        <v>0</v>
      </c>
      <c r="G105" s="99">
        <f aca="true" t="shared" si="66" ref="G105:M105">G221+G337</f>
        <v>0</v>
      </c>
      <c r="H105" s="99">
        <f t="shared" si="66"/>
        <v>0</v>
      </c>
      <c r="I105" s="99">
        <f t="shared" si="66"/>
        <v>0</v>
      </c>
      <c r="J105" s="99">
        <f t="shared" si="66"/>
        <v>0</v>
      </c>
      <c r="K105" s="99">
        <f t="shared" si="66"/>
        <v>0</v>
      </c>
      <c r="L105" s="99">
        <f t="shared" si="66"/>
        <v>0</v>
      </c>
      <c r="M105" s="441">
        <f t="shared" si="66"/>
        <v>0</v>
      </c>
    </row>
    <row r="106" spans="1:13" s="53" customFormat="1" ht="18.75">
      <c r="A106" s="282"/>
      <c r="B106" s="283"/>
      <c r="C106" s="216" t="s">
        <v>916</v>
      </c>
      <c r="D106" s="94" t="s">
        <v>1649</v>
      </c>
      <c r="E106" s="458">
        <f t="shared" si="58"/>
        <v>0</v>
      </c>
      <c r="F106" s="99">
        <f aca="true" t="shared" si="67" ref="F106:M106">F222+F338</f>
        <v>0</v>
      </c>
      <c r="G106" s="99">
        <f t="shared" si="67"/>
        <v>0</v>
      </c>
      <c r="H106" s="99">
        <f t="shared" si="67"/>
        <v>0</v>
      </c>
      <c r="I106" s="99">
        <f t="shared" si="67"/>
        <v>0</v>
      </c>
      <c r="J106" s="99">
        <f t="shared" si="67"/>
        <v>0</v>
      </c>
      <c r="K106" s="99">
        <f t="shared" si="67"/>
        <v>0</v>
      </c>
      <c r="L106" s="99">
        <f t="shared" si="67"/>
        <v>0</v>
      </c>
      <c r="M106" s="441">
        <f t="shared" si="67"/>
        <v>0</v>
      </c>
    </row>
    <row r="107" spans="1:13" s="53" customFormat="1" ht="18.75">
      <c r="A107" s="282"/>
      <c r="B107" s="277" t="s">
        <v>918</v>
      </c>
      <c r="C107" s="216"/>
      <c r="D107" s="94" t="s">
        <v>1650</v>
      </c>
      <c r="E107" s="458">
        <f t="shared" si="58"/>
        <v>0</v>
      </c>
      <c r="F107" s="99">
        <f aca="true" t="shared" si="68" ref="F107:M107">F223+F339</f>
        <v>0</v>
      </c>
      <c r="G107" s="99">
        <f t="shared" si="68"/>
        <v>0</v>
      </c>
      <c r="H107" s="99">
        <f t="shared" si="68"/>
        <v>0</v>
      </c>
      <c r="I107" s="99">
        <f t="shared" si="68"/>
        <v>0</v>
      </c>
      <c r="J107" s="99">
        <f t="shared" si="68"/>
        <v>0</v>
      </c>
      <c r="K107" s="99">
        <f t="shared" si="68"/>
        <v>0</v>
      </c>
      <c r="L107" s="99">
        <f t="shared" si="68"/>
        <v>0</v>
      </c>
      <c r="M107" s="441">
        <f t="shared" si="68"/>
        <v>0</v>
      </c>
    </row>
    <row r="108" spans="1:13" s="53" customFormat="1" ht="18.75">
      <c r="A108" s="282"/>
      <c r="B108" s="277" t="s">
        <v>920</v>
      </c>
      <c r="C108" s="216"/>
      <c r="D108" s="94" t="s">
        <v>1651</v>
      </c>
      <c r="E108" s="458">
        <f t="shared" si="58"/>
        <v>0</v>
      </c>
      <c r="F108" s="99">
        <f aca="true" t="shared" si="69" ref="F108:M108">F224+F340</f>
        <v>0</v>
      </c>
      <c r="G108" s="99">
        <f t="shared" si="69"/>
        <v>0</v>
      </c>
      <c r="H108" s="99">
        <f t="shared" si="69"/>
        <v>0</v>
      </c>
      <c r="I108" s="99">
        <f t="shared" si="69"/>
        <v>0</v>
      </c>
      <c r="J108" s="99">
        <f t="shared" si="69"/>
        <v>0</v>
      </c>
      <c r="K108" s="99">
        <f t="shared" si="69"/>
        <v>0</v>
      </c>
      <c r="L108" s="99">
        <f t="shared" si="69"/>
        <v>0</v>
      </c>
      <c r="M108" s="441">
        <f t="shared" si="69"/>
        <v>0</v>
      </c>
    </row>
    <row r="109" spans="1:14" ht="27.75" customHeight="1">
      <c r="A109" s="267"/>
      <c r="B109" s="756" t="s">
        <v>922</v>
      </c>
      <c r="C109" s="756"/>
      <c r="D109" s="94" t="s">
        <v>1652</v>
      </c>
      <c r="E109" s="458">
        <f t="shared" si="58"/>
        <v>0</v>
      </c>
      <c r="F109" s="99">
        <f aca="true" t="shared" si="70" ref="F109:M109">F225+F341</f>
        <v>0</v>
      </c>
      <c r="G109" s="99">
        <f t="shared" si="70"/>
        <v>0</v>
      </c>
      <c r="H109" s="99">
        <f t="shared" si="70"/>
        <v>0</v>
      </c>
      <c r="I109" s="99">
        <f t="shared" si="70"/>
        <v>0</v>
      </c>
      <c r="J109" s="99">
        <f t="shared" si="70"/>
        <v>0</v>
      </c>
      <c r="K109" s="99">
        <f t="shared" si="70"/>
        <v>0</v>
      </c>
      <c r="L109" s="99">
        <f t="shared" si="70"/>
        <v>0</v>
      </c>
      <c r="M109" s="441">
        <f t="shared" si="70"/>
        <v>0</v>
      </c>
      <c r="N109" s="238"/>
    </row>
    <row r="110" spans="1:14" ht="19.5">
      <c r="A110" s="263" t="s">
        <v>1653</v>
      </c>
      <c r="B110" s="264"/>
      <c r="C110" s="265"/>
      <c r="D110" s="266" t="s">
        <v>1654</v>
      </c>
      <c r="E110" s="458">
        <f t="shared" si="58"/>
        <v>0</v>
      </c>
      <c r="F110" s="460">
        <f>F112+F113+F116</f>
        <v>0</v>
      </c>
      <c r="G110" s="460">
        <f aca="true" t="shared" si="71" ref="G110:M110">G112+G113+G116</f>
        <v>0</v>
      </c>
      <c r="H110" s="460">
        <f t="shared" si="71"/>
        <v>0</v>
      </c>
      <c r="I110" s="460">
        <f t="shared" si="71"/>
        <v>0</v>
      </c>
      <c r="J110" s="460">
        <f t="shared" si="71"/>
        <v>0</v>
      </c>
      <c r="K110" s="460">
        <f t="shared" si="71"/>
        <v>0</v>
      </c>
      <c r="L110" s="460">
        <f t="shared" si="71"/>
        <v>0</v>
      </c>
      <c r="M110" s="461">
        <f t="shared" si="71"/>
        <v>0</v>
      </c>
      <c r="N110" s="238"/>
    </row>
    <row r="111" spans="1:14" ht="18.75">
      <c r="A111" s="267" t="s">
        <v>750</v>
      </c>
      <c r="B111" s="264"/>
      <c r="C111" s="268"/>
      <c r="D111" s="266"/>
      <c r="E111" s="458"/>
      <c r="F111" s="460"/>
      <c r="G111" s="460"/>
      <c r="H111" s="460"/>
      <c r="I111" s="460"/>
      <c r="J111" s="462"/>
      <c r="K111" s="460"/>
      <c r="L111" s="460"/>
      <c r="M111" s="461"/>
      <c r="N111" s="238"/>
    </row>
    <row r="112" spans="1:13" s="89" customFormat="1" ht="18.75">
      <c r="A112" s="300"/>
      <c r="B112" s="301" t="s">
        <v>926</v>
      </c>
      <c r="C112" s="302"/>
      <c r="D112" s="107" t="s">
        <v>1655</v>
      </c>
      <c r="E112" s="458">
        <f t="shared" si="58"/>
        <v>0</v>
      </c>
      <c r="F112" s="463">
        <f>F228+F344</f>
        <v>0</v>
      </c>
      <c r="G112" s="463">
        <f aca="true" t="shared" si="72" ref="G112:M112">G228+G344</f>
        <v>0</v>
      </c>
      <c r="H112" s="463">
        <f t="shared" si="72"/>
        <v>0</v>
      </c>
      <c r="I112" s="463">
        <f t="shared" si="72"/>
        <v>0</v>
      </c>
      <c r="J112" s="463">
        <f t="shared" si="72"/>
        <v>0</v>
      </c>
      <c r="K112" s="463">
        <f t="shared" si="72"/>
        <v>0</v>
      </c>
      <c r="L112" s="463">
        <f t="shared" si="72"/>
        <v>0</v>
      </c>
      <c r="M112" s="464">
        <f t="shared" si="72"/>
        <v>0</v>
      </c>
    </row>
    <row r="113" spans="1:13" s="238" customFormat="1" ht="18.75">
      <c r="A113" s="267"/>
      <c r="B113" s="756" t="s">
        <v>1656</v>
      </c>
      <c r="C113" s="756"/>
      <c r="D113" s="94" t="s">
        <v>1657</v>
      </c>
      <c r="E113" s="458">
        <f t="shared" si="58"/>
        <v>0</v>
      </c>
      <c r="F113" s="460">
        <f>F114+F115</f>
        <v>0</v>
      </c>
      <c r="G113" s="460">
        <f aca="true" t="shared" si="73" ref="G113:M113">G114+G115</f>
        <v>0</v>
      </c>
      <c r="H113" s="460">
        <f t="shared" si="73"/>
        <v>0</v>
      </c>
      <c r="I113" s="460">
        <f t="shared" si="73"/>
        <v>0</v>
      </c>
      <c r="J113" s="460">
        <f t="shared" si="73"/>
        <v>0</v>
      </c>
      <c r="K113" s="460">
        <f t="shared" si="73"/>
        <v>0</v>
      </c>
      <c r="L113" s="460">
        <f t="shared" si="73"/>
        <v>0</v>
      </c>
      <c r="M113" s="461">
        <f t="shared" si="73"/>
        <v>0</v>
      </c>
    </row>
    <row r="114" spans="1:13" s="238" customFormat="1" ht="18.75">
      <c r="A114" s="267"/>
      <c r="B114" s="277"/>
      <c r="C114" s="216" t="s">
        <v>930</v>
      </c>
      <c r="D114" s="94" t="s">
        <v>1658</v>
      </c>
      <c r="E114" s="458">
        <f t="shared" si="58"/>
        <v>0</v>
      </c>
      <c r="F114" s="463">
        <f>F230+F346</f>
        <v>0</v>
      </c>
      <c r="G114" s="463">
        <f aca="true" t="shared" si="74" ref="G114:M114">G230+G346</f>
        <v>0</v>
      </c>
      <c r="H114" s="463">
        <f t="shared" si="74"/>
        <v>0</v>
      </c>
      <c r="I114" s="463">
        <f t="shared" si="74"/>
        <v>0</v>
      </c>
      <c r="J114" s="463">
        <f t="shared" si="74"/>
        <v>0</v>
      </c>
      <c r="K114" s="463">
        <f t="shared" si="74"/>
        <v>0</v>
      </c>
      <c r="L114" s="463">
        <f t="shared" si="74"/>
        <v>0</v>
      </c>
      <c r="M114" s="464">
        <f t="shared" si="74"/>
        <v>0</v>
      </c>
    </row>
    <row r="115" spans="1:13" s="238" customFormat="1" ht="18.75">
      <c r="A115" s="267"/>
      <c r="B115" s="277"/>
      <c r="C115" s="216" t="s">
        <v>932</v>
      </c>
      <c r="D115" s="94" t="s">
        <v>1659</v>
      </c>
      <c r="E115" s="458">
        <f t="shared" si="58"/>
        <v>0</v>
      </c>
      <c r="F115" s="463">
        <f aca="true" t="shared" si="75" ref="F115:M115">F231+F347</f>
        <v>0</v>
      </c>
      <c r="G115" s="463">
        <f t="shared" si="75"/>
        <v>0</v>
      </c>
      <c r="H115" s="463">
        <f t="shared" si="75"/>
        <v>0</v>
      </c>
      <c r="I115" s="463">
        <f t="shared" si="75"/>
        <v>0</v>
      </c>
      <c r="J115" s="463">
        <f t="shared" si="75"/>
        <v>0</v>
      </c>
      <c r="K115" s="463">
        <f t="shared" si="75"/>
        <v>0</v>
      </c>
      <c r="L115" s="463">
        <f t="shared" si="75"/>
        <v>0</v>
      </c>
      <c r="M115" s="464">
        <f t="shared" si="75"/>
        <v>0</v>
      </c>
    </row>
    <row r="116" spans="1:13" s="238" customFormat="1" ht="18.75">
      <c r="A116" s="267"/>
      <c r="B116" s="277" t="s">
        <v>934</v>
      </c>
      <c r="C116" s="216"/>
      <c r="D116" s="94" t="s">
        <v>1660</v>
      </c>
      <c r="E116" s="458">
        <f t="shared" si="58"/>
        <v>0</v>
      </c>
      <c r="F116" s="463">
        <f aca="true" t="shared" si="76" ref="F116:M116">F232+F348</f>
        <v>0</v>
      </c>
      <c r="G116" s="463">
        <f t="shared" si="76"/>
        <v>0</v>
      </c>
      <c r="H116" s="463">
        <f t="shared" si="76"/>
        <v>0</v>
      </c>
      <c r="I116" s="463">
        <f t="shared" si="76"/>
        <v>0</v>
      </c>
      <c r="J116" s="463">
        <f t="shared" si="76"/>
        <v>0</v>
      </c>
      <c r="K116" s="463">
        <f t="shared" si="76"/>
        <v>0</v>
      </c>
      <c r="L116" s="463">
        <f t="shared" si="76"/>
        <v>0</v>
      </c>
      <c r="M116" s="464">
        <f t="shared" si="76"/>
        <v>0</v>
      </c>
    </row>
    <row r="117" spans="1:13" s="238" customFormat="1" ht="18.75">
      <c r="A117" s="303" t="s">
        <v>1661</v>
      </c>
      <c r="B117" s="304"/>
      <c r="C117" s="305"/>
      <c r="D117" s="276" t="s">
        <v>1662</v>
      </c>
      <c r="E117" s="458">
        <f t="shared" si="58"/>
        <v>0</v>
      </c>
      <c r="F117" s="460">
        <f>F118+F123+F127+F133</f>
        <v>0</v>
      </c>
      <c r="G117" s="460">
        <f aca="true" t="shared" si="77" ref="G117:M117">G118+G123+G127+G133</f>
        <v>0</v>
      </c>
      <c r="H117" s="460">
        <f t="shared" si="77"/>
        <v>0</v>
      </c>
      <c r="I117" s="460">
        <f t="shared" si="77"/>
        <v>0</v>
      </c>
      <c r="J117" s="460">
        <f t="shared" si="77"/>
        <v>0</v>
      </c>
      <c r="K117" s="460">
        <f t="shared" si="77"/>
        <v>0</v>
      </c>
      <c r="L117" s="460">
        <f t="shared" si="77"/>
        <v>0</v>
      </c>
      <c r="M117" s="461">
        <f t="shared" si="77"/>
        <v>0</v>
      </c>
    </row>
    <row r="118" spans="1:13" s="238" customFormat="1" ht="19.5" customHeight="1">
      <c r="A118" s="306" t="s">
        <v>1663</v>
      </c>
      <c r="B118" s="307"/>
      <c r="C118" s="308"/>
      <c r="D118" s="107" t="s">
        <v>1664</v>
      </c>
      <c r="E118" s="458">
        <f t="shared" si="58"/>
        <v>0</v>
      </c>
      <c r="F118" s="99">
        <f>F120</f>
        <v>0</v>
      </c>
      <c r="G118" s="99">
        <f aca="true" t="shared" si="78" ref="G118:M118">G120</f>
        <v>0</v>
      </c>
      <c r="H118" s="99">
        <f t="shared" si="78"/>
        <v>0</v>
      </c>
      <c r="I118" s="99">
        <f t="shared" si="78"/>
        <v>0</v>
      </c>
      <c r="J118" s="99">
        <f t="shared" si="78"/>
        <v>0</v>
      </c>
      <c r="K118" s="99">
        <f t="shared" si="78"/>
        <v>0</v>
      </c>
      <c r="L118" s="99">
        <f t="shared" si="78"/>
        <v>0</v>
      </c>
      <c r="M118" s="441">
        <f t="shared" si="78"/>
        <v>0</v>
      </c>
    </row>
    <row r="119" spans="1:13" s="238" customFormat="1" ht="18.75">
      <c r="A119" s="309" t="s">
        <v>750</v>
      </c>
      <c r="B119" s="310"/>
      <c r="C119" s="311"/>
      <c r="D119" s="107"/>
      <c r="E119" s="458"/>
      <c r="F119" s="99"/>
      <c r="G119" s="99"/>
      <c r="H119" s="99"/>
      <c r="I119" s="99"/>
      <c r="J119" s="471"/>
      <c r="K119" s="99"/>
      <c r="L119" s="99"/>
      <c r="M119" s="441"/>
    </row>
    <row r="120" spans="1:13" s="238" customFormat="1" ht="38.25" customHeight="1">
      <c r="A120" s="309"/>
      <c r="B120" s="905" t="s">
        <v>1665</v>
      </c>
      <c r="C120" s="905"/>
      <c r="D120" s="107" t="s">
        <v>1666</v>
      </c>
      <c r="E120" s="458">
        <f t="shared" si="58"/>
        <v>0</v>
      </c>
      <c r="F120" s="99">
        <f>F121+F122</f>
        <v>0</v>
      </c>
      <c r="G120" s="99">
        <f aca="true" t="shared" si="79" ref="G120:M120">G121+G122</f>
        <v>0</v>
      </c>
      <c r="H120" s="99">
        <f t="shared" si="79"/>
        <v>0</v>
      </c>
      <c r="I120" s="99">
        <f t="shared" si="79"/>
        <v>0</v>
      </c>
      <c r="J120" s="99">
        <f t="shared" si="79"/>
        <v>0</v>
      </c>
      <c r="K120" s="99">
        <f t="shared" si="79"/>
        <v>0</v>
      </c>
      <c r="L120" s="99">
        <f t="shared" si="79"/>
        <v>0</v>
      </c>
      <c r="M120" s="441">
        <f t="shared" si="79"/>
        <v>0</v>
      </c>
    </row>
    <row r="121" spans="1:13" s="238" customFormat="1" ht="18.75">
      <c r="A121" s="309"/>
      <c r="B121" s="310"/>
      <c r="C121" s="311" t="s">
        <v>944</v>
      </c>
      <c r="D121" s="107" t="s">
        <v>1667</v>
      </c>
      <c r="E121" s="458">
        <f t="shared" si="58"/>
        <v>0</v>
      </c>
      <c r="F121" s="463">
        <f aca="true" t="shared" si="80" ref="F121:M122">F237+F353</f>
        <v>0</v>
      </c>
      <c r="G121" s="463">
        <f t="shared" si="80"/>
        <v>0</v>
      </c>
      <c r="H121" s="463">
        <f t="shared" si="80"/>
        <v>0</v>
      </c>
      <c r="I121" s="463">
        <f t="shared" si="80"/>
        <v>0</v>
      </c>
      <c r="J121" s="463">
        <f t="shared" si="80"/>
        <v>0</v>
      </c>
      <c r="K121" s="463">
        <f t="shared" si="80"/>
        <v>0</v>
      </c>
      <c r="L121" s="463">
        <f t="shared" si="80"/>
        <v>0</v>
      </c>
      <c r="M121" s="464">
        <f t="shared" si="80"/>
        <v>0</v>
      </c>
    </row>
    <row r="122" spans="1:13" s="238" customFormat="1" ht="18.75">
      <c r="A122" s="309"/>
      <c r="B122" s="310"/>
      <c r="C122" s="311" t="s">
        <v>1668</v>
      </c>
      <c r="D122" s="107" t="s">
        <v>1669</v>
      </c>
      <c r="E122" s="458">
        <f t="shared" si="58"/>
        <v>0</v>
      </c>
      <c r="F122" s="463">
        <f t="shared" si="80"/>
        <v>0</v>
      </c>
      <c r="G122" s="463">
        <f t="shared" si="80"/>
        <v>0</v>
      </c>
      <c r="H122" s="463">
        <f t="shared" si="80"/>
        <v>0</v>
      </c>
      <c r="I122" s="463">
        <f t="shared" si="80"/>
        <v>0</v>
      </c>
      <c r="J122" s="463">
        <f t="shared" si="80"/>
        <v>0</v>
      </c>
      <c r="K122" s="463">
        <f t="shared" si="80"/>
        <v>0</v>
      </c>
      <c r="L122" s="463">
        <f t="shared" si="80"/>
        <v>0</v>
      </c>
      <c r="M122" s="464">
        <f t="shared" si="80"/>
        <v>0</v>
      </c>
    </row>
    <row r="123" spans="1:13" s="238" customFormat="1" ht="18.75">
      <c r="A123" s="303" t="s">
        <v>1670</v>
      </c>
      <c r="B123" s="312"/>
      <c r="C123" s="313"/>
      <c r="D123" s="266" t="s">
        <v>1671</v>
      </c>
      <c r="E123" s="458">
        <f t="shared" si="58"/>
        <v>0</v>
      </c>
      <c r="F123" s="460">
        <f>F125+F126</f>
        <v>0</v>
      </c>
      <c r="G123" s="460">
        <f aca="true" t="shared" si="81" ref="G123:M123">G125+G126</f>
        <v>0</v>
      </c>
      <c r="H123" s="460">
        <f t="shared" si="81"/>
        <v>0</v>
      </c>
      <c r="I123" s="460">
        <f t="shared" si="81"/>
        <v>0</v>
      </c>
      <c r="J123" s="460">
        <f t="shared" si="81"/>
        <v>0</v>
      </c>
      <c r="K123" s="460">
        <f t="shared" si="81"/>
        <v>0</v>
      </c>
      <c r="L123" s="460">
        <f t="shared" si="81"/>
        <v>0</v>
      </c>
      <c r="M123" s="461">
        <f t="shared" si="81"/>
        <v>0</v>
      </c>
    </row>
    <row r="124" spans="1:13" s="238" customFormat="1" ht="18.75">
      <c r="A124" s="267" t="s">
        <v>750</v>
      </c>
      <c r="B124" s="264"/>
      <c r="C124" s="268"/>
      <c r="D124" s="266"/>
      <c r="E124" s="458"/>
      <c r="F124" s="460"/>
      <c r="G124" s="460"/>
      <c r="H124" s="460"/>
      <c r="I124" s="460"/>
      <c r="J124" s="462"/>
      <c r="K124" s="460"/>
      <c r="L124" s="460"/>
      <c r="M124" s="461"/>
    </row>
    <row r="125" spans="1:13" s="238" customFormat="1" ht="18.75">
      <c r="A125" s="284"/>
      <c r="B125" s="264" t="s">
        <v>958</v>
      </c>
      <c r="C125" s="268"/>
      <c r="D125" s="266" t="s">
        <v>1672</v>
      </c>
      <c r="E125" s="458">
        <f t="shared" si="58"/>
        <v>0</v>
      </c>
      <c r="F125" s="463">
        <f aca="true" t="shared" si="82" ref="F125:M126">F241+F357</f>
        <v>0</v>
      </c>
      <c r="G125" s="463">
        <f t="shared" si="82"/>
        <v>0</v>
      </c>
      <c r="H125" s="463">
        <f t="shared" si="82"/>
        <v>0</v>
      </c>
      <c r="I125" s="463">
        <f t="shared" si="82"/>
        <v>0</v>
      </c>
      <c r="J125" s="463">
        <f t="shared" si="82"/>
        <v>0</v>
      </c>
      <c r="K125" s="463">
        <f t="shared" si="82"/>
        <v>0</v>
      </c>
      <c r="L125" s="463">
        <f t="shared" si="82"/>
        <v>0</v>
      </c>
      <c r="M125" s="464">
        <f t="shared" si="82"/>
        <v>0</v>
      </c>
    </row>
    <row r="126" spans="1:13" s="238" customFormat="1" ht="18.75">
      <c r="A126" s="284"/>
      <c r="B126" s="264" t="s">
        <v>1673</v>
      </c>
      <c r="C126" s="268"/>
      <c r="D126" s="266" t="s">
        <v>1674</v>
      </c>
      <c r="E126" s="458">
        <f t="shared" si="58"/>
        <v>0</v>
      </c>
      <c r="F126" s="463">
        <f t="shared" si="82"/>
        <v>0</v>
      </c>
      <c r="G126" s="463">
        <f t="shared" si="82"/>
        <v>0</v>
      </c>
      <c r="H126" s="463">
        <f t="shared" si="82"/>
        <v>0</v>
      </c>
      <c r="I126" s="463">
        <f t="shared" si="82"/>
        <v>0</v>
      </c>
      <c r="J126" s="463">
        <f t="shared" si="82"/>
        <v>0</v>
      </c>
      <c r="K126" s="463">
        <f t="shared" si="82"/>
        <v>0</v>
      </c>
      <c r="L126" s="463">
        <f t="shared" si="82"/>
        <v>0</v>
      </c>
      <c r="M126" s="464">
        <f t="shared" si="82"/>
        <v>0</v>
      </c>
    </row>
    <row r="127" spans="1:13" s="89" customFormat="1" ht="18.75">
      <c r="A127" s="109" t="s">
        <v>1675</v>
      </c>
      <c r="B127" s="274"/>
      <c r="C127" s="314"/>
      <c r="D127" s="103">
        <v>83.06</v>
      </c>
      <c r="E127" s="458">
        <f t="shared" si="58"/>
        <v>0</v>
      </c>
      <c r="F127" s="463">
        <f>F129</f>
        <v>0</v>
      </c>
      <c r="G127" s="463">
        <f aca="true" t="shared" si="83" ref="G127:M127">G129</f>
        <v>0</v>
      </c>
      <c r="H127" s="463">
        <f t="shared" si="83"/>
        <v>0</v>
      </c>
      <c r="I127" s="463">
        <f t="shared" si="83"/>
        <v>0</v>
      </c>
      <c r="J127" s="463">
        <f t="shared" si="83"/>
        <v>0</v>
      </c>
      <c r="K127" s="463">
        <f t="shared" si="83"/>
        <v>0</v>
      </c>
      <c r="L127" s="463">
        <f t="shared" si="83"/>
        <v>0</v>
      </c>
      <c r="M127" s="464">
        <f t="shared" si="83"/>
        <v>0</v>
      </c>
    </row>
    <row r="128" spans="1:13" s="89" customFormat="1" ht="18.75">
      <c r="A128" s="300" t="s">
        <v>750</v>
      </c>
      <c r="B128" s="315"/>
      <c r="C128" s="302"/>
      <c r="D128" s="107"/>
      <c r="E128" s="458"/>
      <c r="F128" s="463"/>
      <c r="G128" s="463"/>
      <c r="H128" s="463"/>
      <c r="I128" s="463"/>
      <c r="J128" s="465"/>
      <c r="K128" s="463"/>
      <c r="L128" s="463"/>
      <c r="M128" s="464"/>
    </row>
    <row r="129" spans="1:13" s="89" customFormat="1" ht="18.75">
      <c r="A129" s="217"/>
      <c r="B129" s="274" t="s">
        <v>1676</v>
      </c>
      <c r="C129" s="314"/>
      <c r="D129" s="107" t="s">
        <v>1677</v>
      </c>
      <c r="E129" s="458">
        <f t="shared" si="58"/>
        <v>0</v>
      </c>
      <c r="F129" s="463">
        <f>F130+F131+F132</f>
        <v>0</v>
      </c>
      <c r="G129" s="463">
        <f aca="true" t="shared" si="84" ref="G129:M129">G130+G131+G132</f>
        <v>0</v>
      </c>
      <c r="H129" s="463">
        <f t="shared" si="84"/>
        <v>0</v>
      </c>
      <c r="I129" s="463">
        <f t="shared" si="84"/>
        <v>0</v>
      </c>
      <c r="J129" s="463">
        <f t="shared" si="84"/>
        <v>0</v>
      </c>
      <c r="K129" s="463">
        <f t="shared" si="84"/>
        <v>0</v>
      </c>
      <c r="L129" s="463">
        <f t="shared" si="84"/>
        <v>0</v>
      </c>
      <c r="M129" s="464">
        <f t="shared" si="84"/>
        <v>0</v>
      </c>
    </row>
    <row r="130" spans="1:13" s="89" customFormat="1" ht="18.75">
      <c r="A130" s="217"/>
      <c r="B130" s="274"/>
      <c r="C130" s="279" t="s">
        <v>968</v>
      </c>
      <c r="D130" s="107" t="s">
        <v>1678</v>
      </c>
      <c r="E130" s="458">
        <f t="shared" si="58"/>
        <v>0</v>
      </c>
      <c r="F130" s="463">
        <f aca="true" t="shared" si="85" ref="F130:M130">F246+F362</f>
        <v>0</v>
      </c>
      <c r="G130" s="463">
        <f t="shared" si="85"/>
        <v>0</v>
      </c>
      <c r="H130" s="463">
        <f t="shared" si="85"/>
        <v>0</v>
      </c>
      <c r="I130" s="463">
        <f t="shared" si="85"/>
        <v>0</v>
      </c>
      <c r="J130" s="463">
        <f t="shared" si="85"/>
        <v>0</v>
      </c>
      <c r="K130" s="463">
        <f t="shared" si="85"/>
        <v>0</v>
      </c>
      <c r="L130" s="463">
        <f t="shared" si="85"/>
        <v>0</v>
      </c>
      <c r="M130" s="464">
        <f t="shared" si="85"/>
        <v>0</v>
      </c>
    </row>
    <row r="131" spans="1:13" s="89" customFormat="1" ht="18.75">
      <c r="A131" s="217"/>
      <c r="B131" s="274"/>
      <c r="C131" s="279" t="s">
        <v>970</v>
      </c>
      <c r="D131" s="107" t="s">
        <v>1679</v>
      </c>
      <c r="E131" s="458">
        <f t="shared" si="58"/>
        <v>0</v>
      </c>
      <c r="F131" s="463">
        <f aca="true" t="shared" si="86" ref="F131:M131">F247+F363</f>
        <v>0</v>
      </c>
      <c r="G131" s="463">
        <f t="shared" si="86"/>
        <v>0</v>
      </c>
      <c r="H131" s="463">
        <f t="shared" si="86"/>
        <v>0</v>
      </c>
      <c r="I131" s="463">
        <f t="shared" si="86"/>
        <v>0</v>
      </c>
      <c r="J131" s="463">
        <f t="shared" si="86"/>
        <v>0</v>
      </c>
      <c r="K131" s="463">
        <f t="shared" si="86"/>
        <v>0</v>
      </c>
      <c r="L131" s="463">
        <f t="shared" si="86"/>
        <v>0</v>
      </c>
      <c r="M131" s="464">
        <f t="shared" si="86"/>
        <v>0</v>
      </c>
    </row>
    <row r="132" spans="1:13" s="89" customFormat="1" ht="18.75">
      <c r="A132" s="217"/>
      <c r="B132" s="274"/>
      <c r="C132" s="215" t="s">
        <v>972</v>
      </c>
      <c r="D132" s="218" t="s">
        <v>1680</v>
      </c>
      <c r="E132" s="458">
        <f t="shared" si="58"/>
        <v>0</v>
      </c>
      <c r="F132" s="463">
        <f aca="true" t="shared" si="87" ref="F132:M132">F248+F364</f>
        <v>0</v>
      </c>
      <c r="G132" s="463">
        <f t="shared" si="87"/>
        <v>0</v>
      </c>
      <c r="H132" s="463">
        <f t="shared" si="87"/>
        <v>0</v>
      </c>
      <c r="I132" s="463">
        <f t="shared" si="87"/>
        <v>0</v>
      </c>
      <c r="J132" s="463">
        <f t="shared" si="87"/>
        <v>0</v>
      </c>
      <c r="K132" s="463">
        <f t="shared" si="87"/>
        <v>0</v>
      </c>
      <c r="L132" s="463">
        <f t="shared" si="87"/>
        <v>0</v>
      </c>
      <c r="M132" s="464">
        <f t="shared" si="87"/>
        <v>0</v>
      </c>
    </row>
    <row r="133" spans="1:13" s="238" customFormat="1" ht="19.5">
      <c r="A133" s="263" t="s">
        <v>1681</v>
      </c>
      <c r="B133" s="264"/>
      <c r="C133" s="265"/>
      <c r="D133" s="266" t="s">
        <v>1682</v>
      </c>
      <c r="E133" s="458">
        <f t="shared" si="58"/>
        <v>0</v>
      </c>
      <c r="F133" s="460">
        <f>F135+F139+F141</f>
        <v>0</v>
      </c>
      <c r="G133" s="460">
        <f aca="true" t="shared" si="88" ref="G133:M133">G135+G139+G141</f>
        <v>0</v>
      </c>
      <c r="H133" s="460">
        <f t="shared" si="88"/>
        <v>0</v>
      </c>
      <c r="I133" s="460">
        <f t="shared" si="88"/>
        <v>0</v>
      </c>
      <c r="J133" s="460">
        <f t="shared" si="88"/>
        <v>0</v>
      </c>
      <c r="K133" s="460">
        <f t="shared" si="88"/>
        <v>0</v>
      </c>
      <c r="L133" s="460">
        <f t="shared" si="88"/>
        <v>0</v>
      </c>
      <c r="M133" s="461">
        <f t="shared" si="88"/>
        <v>0</v>
      </c>
    </row>
    <row r="134" spans="1:13" s="238" customFormat="1" ht="18.75">
      <c r="A134" s="267" t="s">
        <v>750</v>
      </c>
      <c r="B134" s="264"/>
      <c r="C134" s="268"/>
      <c r="D134" s="266"/>
      <c r="E134" s="458"/>
      <c r="F134" s="460"/>
      <c r="G134" s="460"/>
      <c r="H134" s="460"/>
      <c r="I134" s="460"/>
      <c r="J134" s="462"/>
      <c r="K134" s="460"/>
      <c r="L134" s="460"/>
      <c r="M134" s="461"/>
    </row>
    <row r="135" spans="1:13" s="238" customFormat="1" ht="18.75">
      <c r="A135" s="267"/>
      <c r="B135" s="277" t="s">
        <v>1683</v>
      </c>
      <c r="C135" s="280"/>
      <c r="D135" s="94" t="s">
        <v>1684</v>
      </c>
      <c r="E135" s="458">
        <f t="shared" si="58"/>
        <v>0</v>
      </c>
      <c r="F135" s="460">
        <f>F136+F137+F138</f>
        <v>0</v>
      </c>
      <c r="G135" s="460">
        <f aca="true" t="shared" si="89" ref="G135:M135">G136+G137+G138</f>
        <v>0</v>
      </c>
      <c r="H135" s="460">
        <f t="shared" si="89"/>
        <v>0</v>
      </c>
      <c r="I135" s="460">
        <f t="shared" si="89"/>
        <v>0</v>
      </c>
      <c r="J135" s="460">
        <f t="shared" si="89"/>
        <v>0</v>
      </c>
      <c r="K135" s="460">
        <f t="shared" si="89"/>
        <v>0</v>
      </c>
      <c r="L135" s="460">
        <f t="shared" si="89"/>
        <v>0</v>
      </c>
      <c r="M135" s="461">
        <f t="shared" si="89"/>
        <v>0</v>
      </c>
    </row>
    <row r="136" spans="1:13" s="238" customFormat="1" ht="21" customHeight="1">
      <c r="A136" s="267"/>
      <c r="B136" s="277"/>
      <c r="C136" s="281" t="s">
        <v>980</v>
      </c>
      <c r="D136" s="316" t="s">
        <v>1685</v>
      </c>
      <c r="E136" s="458">
        <f t="shared" si="58"/>
        <v>0</v>
      </c>
      <c r="F136" s="463">
        <f aca="true" t="shared" si="90" ref="F136:M136">F252+F368</f>
        <v>0</v>
      </c>
      <c r="G136" s="463">
        <f t="shared" si="90"/>
        <v>0</v>
      </c>
      <c r="H136" s="463">
        <f t="shared" si="90"/>
        <v>0</v>
      </c>
      <c r="I136" s="463">
        <f t="shared" si="90"/>
        <v>0</v>
      </c>
      <c r="J136" s="463">
        <f t="shared" si="90"/>
        <v>0</v>
      </c>
      <c r="K136" s="463">
        <f t="shared" si="90"/>
        <v>0</v>
      </c>
      <c r="L136" s="463">
        <f t="shared" si="90"/>
        <v>0</v>
      </c>
      <c r="M136" s="464">
        <f t="shared" si="90"/>
        <v>0</v>
      </c>
    </row>
    <row r="137" spans="1:13" s="238" customFormat="1" ht="18.75">
      <c r="A137" s="287"/>
      <c r="B137" s="317"/>
      <c r="C137" s="318" t="s">
        <v>982</v>
      </c>
      <c r="D137" s="316" t="s">
        <v>1686</v>
      </c>
      <c r="E137" s="458">
        <f t="shared" si="58"/>
        <v>0</v>
      </c>
      <c r="F137" s="463">
        <f aca="true" t="shared" si="91" ref="F137:M137">F253+F369</f>
        <v>0</v>
      </c>
      <c r="G137" s="463">
        <f t="shared" si="91"/>
        <v>0</v>
      </c>
      <c r="H137" s="463">
        <f t="shared" si="91"/>
        <v>0</v>
      </c>
      <c r="I137" s="463">
        <f t="shared" si="91"/>
        <v>0</v>
      </c>
      <c r="J137" s="463">
        <f t="shared" si="91"/>
        <v>0</v>
      </c>
      <c r="K137" s="463">
        <f t="shared" si="91"/>
        <v>0</v>
      </c>
      <c r="L137" s="463">
        <f t="shared" si="91"/>
        <v>0</v>
      </c>
      <c r="M137" s="464">
        <f t="shared" si="91"/>
        <v>0</v>
      </c>
    </row>
    <row r="138" spans="1:13" s="238" customFormat="1" ht="18.75">
      <c r="A138" s="267"/>
      <c r="B138" s="277"/>
      <c r="C138" s="216" t="s">
        <v>984</v>
      </c>
      <c r="D138" s="316" t="s">
        <v>1687</v>
      </c>
      <c r="E138" s="458">
        <f t="shared" si="58"/>
        <v>0</v>
      </c>
      <c r="F138" s="463">
        <f aca="true" t="shared" si="92" ref="F138:M141">F254+F370</f>
        <v>0</v>
      </c>
      <c r="G138" s="463">
        <f t="shared" si="92"/>
        <v>0</v>
      </c>
      <c r="H138" s="463">
        <f t="shared" si="92"/>
        <v>0</v>
      </c>
      <c r="I138" s="463">
        <f t="shared" si="92"/>
        <v>0</v>
      </c>
      <c r="J138" s="463">
        <f t="shared" si="92"/>
        <v>0</v>
      </c>
      <c r="K138" s="463">
        <f t="shared" si="92"/>
        <v>0</v>
      </c>
      <c r="L138" s="463">
        <f t="shared" si="92"/>
        <v>0</v>
      </c>
      <c r="M138" s="464">
        <f t="shared" si="92"/>
        <v>0</v>
      </c>
    </row>
    <row r="139" spans="1:13" s="238" customFormat="1" ht="18.75">
      <c r="A139" s="267"/>
      <c r="B139" s="277" t="s">
        <v>1688</v>
      </c>
      <c r="C139" s="216"/>
      <c r="D139" s="94" t="s">
        <v>1689</v>
      </c>
      <c r="E139" s="458">
        <f t="shared" si="58"/>
        <v>0</v>
      </c>
      <c r="F139" s="460">
        <f>F140</f>
        <v>0</v>
      </c>
      <c r="G139" s="460">
        <f aca="true" t="shared" si="93" ref="G139:M139">G140</f>
        <v>0</v>
      </c>
      <c r="H139" s="460">
        <f t="shared" si="93"/>
        <v>0</v>
      </c>
      <c r="I139" s="460">
        <f t="shared" si="93"/>
        <v>0</v>
      </c>
      <c r="J139" s="460">
        <f t="shared" si="93"/>
        <v>0</v>
      </c>
      <c r="K139" s="460">
        <f t="shared" si="93"/>
        <v>0</v>
      </c>
      <c r="L139" s="460">
        <f t="shared" si="93"/>
        <v>0</v>
      </c>
      <c r="M139" s="461">
        <f t="shared" si="93"/>
        <v>0</v>
      </c>
    </row>
    <row r="140" spans="1:13" s="238" customFormat="1" ht="18.75">
      <c r="A140" s="267"/>
      <c r="B140" s="277"/>
      <c r="C140" s="216" t="s">
        <v>994</v>
      </c>
      <c r="D140" s="94" t="s">
        <v>1690</v>
      </c>
      <c r="E140" s="458">
        <f t="shared" si="58"/>
        <v>0</v>
      </c>
      <c r="F140" s="463">
        <f t="shared" si="92"/>
        <v>0</v>
      </c>
      <c r="G140" s="463">
        <f t="shared" si="92"/>
        <v>0</v>
      </c>
      <c r="H140" s="463">
        <f t="shared" si="92"/>
        <v>0</v>
      </c>
      <c r="I140" s="463">
        <f t="shared" si="92"/>
        <v>0</v>
      </c>
      <c r="J140" s="463">
        <f t="shared" si="92"/>
        <v>0</v>
      </c>
      <c r="K140" s="463">
        <f t="shared" si="92"/>
        <v>0</v>
      </c>
      <c r="L140" s="463">
        <f t="shared" si="92"/>
        <v>0</v>
      </c>
      <c r="M140" s="464">
        <f t="shared" si="92"/>
        <v>0</v>
      </c>
    </row>
    <row r="141" spans="1:13" s="238" customFormat="1" ht="18.75">
      <c r="A141" s="267"/>
      <c r="B141" s="277" t="s">
        <v>996</v>
      </c>
      <c r="C141" s="319"/>
      <c r="D141" s="94" t="s">
        <v>1691</v>
      </c>
      <c r="E141" s="458">
        <f t="shared" si="58"/>
        <v>0</v>
      </c>
      <c r="F141" s="463">
        <f t="shared" si="92"/>
        <v>0</v>
      </c>
      <c r="G141" s="463">
        <f t="shared" si="92"/>
        <v>0</v>
      </c>
      <c r="H141" s="463">
        <f t="shared" si="92"/>
        <v>0</v>
      </c>
      <c r="I141" s="463">
        <f t="shared" si="92"/>
        <v>0</v>
      </c>
      <c r="J141" s="463">
        <f t="shared" si="92"/>
        <v>0</v>
      </c>
      <c r="K141" s="463">
        <f t="shared" si="92"/>
        <v>0</v>
      </c>
      <c r="L141" s="463">
        <f t="shared" si="92"/>
        <v>0</v>
      </c>
      <c r="M141" s="464">
        <f t="shared" si="92"/>
        <v>0</v>
      </c>
    </row>
    <row r="142" spans="1:13" s="238" customFormat="1" ht="18.75">
      <c r="A142" s="320" t="s">
        <v>1692</v>
      </c>
      <c r="B142" s="321"/>
      <c r="C142" s="322"/>
      <c r="D142" s="291" t="s">
        <v>1693</v>
      </c>
      <c r="E142" s="458">
        <f t="shared" si="58"/>
        <v>0</v>
      </c>
      <c r="F142" s="460">
        <f>F143</f>
        <v>0</v>
      </c>
      <c r="G142" s="460">
        <f aca="true" t="shared" si="94" ref="G142:M142">G143</f>
        <v>0</v>
      </c>
      <c r="H142" s="460">
        <f t="shared" si="94"/>
        <v>0</v>
      </c>
      <c r="I142" s="460">
        <f t="shared" si="94"/>
        <v>0</v>
      </c>
      <c r="J142" s="460">
        <f t="shared" si="94"/>
        <v>0</v>
      </c>
      <c r="K142" s="460">
        <f t="shared" si="94"/>
        <v>0</v>
      </c>
      <c r="L142" s="460">
        <f t="shared" si="94"/>
        <v>0</v>
      </c>
      <c r="M142" s="461">
        <f t="shared" si="94"/>
        <v>0</v>
      </c>
    </row>
    <row r="143" spans="1:13" s="238" customFormat="1" ht="19.5" thickBot="1">
      <c r="A143" s="323" t="s">
        <v>1694</v>
      </c>
      <c r="B143" s="324"/>
      <c r="C143" s="325"/>
      <c r="D143" s="326" t="s">
        <v>1695</v>
      </c>
      <c r="E143" s="458">
        <f t="shared" si="58"/>
        <v>0</v>
      </c>
      <c r="F143" s="472"/>
      <c r="G143" s="472">
        <f>G259+G375</f>
        <v>0</v>
      </c>
      <c r="H143" s="472">
        <f aca="true" t="shared" si="95" ref="H143:M143">H259+H375</f>
        <v>0</v>
      </c>
      <c r="I143" s="472">
        <f t="shared" si="95"/>
        <v>0</v>
      </c>
      <c r="J143" s="472">
        <f t="shared" si="95"/>
        <v>0</v>
      </c>
      <c r="K143" s="472">
        <f t="shared" si="95"/>
        <v>0</v>
      </c>
      <c r="L143" s="472">
        <f t="shared" si="95"/>
        <v>0</v>
      </c>
      <c r="M143" s="473">
        <f t="shared" si="95"/>
        <v>0</v>
      </c>
    </row>
    <row r="144" spans="1:13" s="238" customFormat="1" ht="36" customHeight="1">
      <c r="A144" s="894" t="s">
        <v>1696</v>
      </c>
      <c r="B144" s="895"/>
      <c r="C144" s="895"/>
      <c r="D144" s="261"/>
      <c r="E144" s="456">
        <f>G144+H144+I144+J144</f>
        <v>0</v>
      </c>
      <c r="F144" s="456">
        <f>F145+F150+F153++F163+F215+F226+F233</f>
        <v>0</v>
      </c>
      <c r="G144" s="456">
        <f aca="true" t="shared" si="96" ref="G144:M144">G145+G150+G153++G163+G215+G226+G233</f>
        <v>0</v>
      </c>
      <c r="H144" s="456">
        <f t="shared" si="96"/>
        <v>0</v>
      </c>
      <c r="I144" s="456">
        <f t="shared" si="96"/>
        <v>0</v>
      </c>
      <c r="J144" s="456">
        <f t="shared" si="96"/>
        <v>0</v>
      </c>
      <c r="K144" s="456">
        <f t="shared" si="96"/>
        <v>0</v>
      </c>
      <c r="L144" s="456">
        <f t="shared" si="96"/>
        <v>0</v>
      </c>
      <c r="M144" s="457">
        <f t="shared" si="96"/>
        <v>0</v>
      </c>
    </row>
    <row r="145" spans="1:13" s="238" customFormat="1" ht="18.75">
      <c r="A145" s="896" t="s">
        <v>1705</v>
      </c>
      <c r="B145" s="897"/>
      <c r="C145" s="897"/>
      <c r="D145" s="262" t="s">
        <v>1551</v>
      </c>
      <c r="E145" s="458">
        <f t="shared" si="58"/>
        <v>0</v>
      </c>
      <c r="F145" s="458">
        <f>F146+F150</f>
        <v>0</v>
      </c>
      <c r="G145" s="458">
        <f aca="true" t="shared" si="97" ref="G145:M145">G146+G150</f>
        <v>0</v>
      </c>
      <c r="H145" s="458">
        <f t="shared" si="97"/>
        <v>0</v>
      </c>
      <c r="I145" s="458">
        <f t="shared" si="97"/>
        <v>0</v>
      </c>
      <c r="J145" s="458">
        <f t="shared" si="97"/>
        <v>0</v>
      </c>
      <c r="K145" s="458">
        <f t="shared" si="97"/>
        <v>0</v>
      </c>
      <c r="L145" s="458">
        <f t="shared" si="97"/>
        <v>0</v>
      </c>
      <c r="M145" s="459">
        <f t="shared" si="97"/>
        <v>0</v>
      </c>
    </row>
    <row r="146" spans="1:13" s="238" customFormat="1" ht="19.5">
      <c r="A146" s="263" t="s">
        <v>1552</v>
      </c>
      <c r="B146" s="264"/>
      <c r="C146" s="265"/>
      <c r="D146" s="266" t="s">
        <v>1553</v>
      </c>
      <c r="E146" s="458">
        <f t="shared" si="58"/>
        <v>0</v>
      </c>
      <c r="F146" s="460">
        <f>F149</f>
        <v>0</v>
      </c>
      <c r="G146" s="460">
        <f aca="true" t="shared" si="98" ref="G146:M146">G149</f>
        <v>0</v>
      </c>
      <c r="H146" s="460">
        <f t="shared" si="98"/>
        <v>0</v>
      </c>
      <c r="I146" s="460">
        <f t="shared" si="98"/>
        <v>0</v>
      </c>
      <c r="J146" s="460">
        <f t="shared" si="98"/>
        <v>0</v>
      </c>
      <c r="K146" s="460">
        <f t="shared" si="98"/>
        <v>0</v>
      </c>
      <c r="L146" s="460">
        <f t="shared" si="98"/>
        <v>0</v>
      </c>
      <c r="M146" s="461">
        <f t="shared" si="98"/>
        <v>0</v>
      </c>
    </row>
    <row r="147" spans="1:13" s="238" customFormat="1" ht="18.75">
      <c r="A147" s="267" t="s">
        <v>750</v>
      </c>
      <c r="B147" s="264"/>
      <c r="C147" s="268"/>
      <c r="D147" s="266"/>
      <c r="E147" s="458"/>
      <c r="F147" s="460"/>
      <c r="G147" s="460"/>
      <c r="H147" s="460"/>
      <c r="I147" s="460"/>
      <c r="J147" s="462"/>
      <c r="K147" s="460"/>
      <c r="L147" s="460"/>
      <c r="M147" s="461"/>
    </row>
    <row r="148" spans="1:13" s="238" customFormat="1" ht="18.75">
      <c r="A148" s="269"/>
      <c r="B148" s="270" t="s">
        <v>1554</v>
      </c>
      <c r="C148" s="268"/>
      <c r="D148" s="266" t="s">
        <v>1555</v>
      </c>
      <c r="E148" s="458">
        <f t="shared" si="58"/>
        <v>0</v>
      </c>
      <c r="F148" s="460">
        <f>F149</f>
        <v>0</v>
      </c>
      <c r="G148" s="460">
        <f aca="true" t="shared" si="99" ref="G148:M148">G149</f>
        <v>0</v>
      </c>
      <c r="H148" s="460">
        <f t="shared" si="99"/>
        <v>0</v>
      </c>
      <c r="I148" s="460">
        <f t="shared" si="99"/>
        <v>0</v>
      </c>
      <c r="J148" s="460">
        <f t="shared" si="99"/>
        <v>0</v>
      </c>
      <c r="K148" s="460">
        <f t="shared" si="99"/>
        <v>0</v>
      </c>
      <c r="L148" s="460">
        <f t="shared" si="99"/>
        <v>0</v>
      </c>
      <c r="M148" s="461">
        <f t="shared" si="99"/>
        <v>0</v>
      </c>
    </row>
    <row r="149" spans="1:13" s="238" customFormat="1" ht="18.75">
      <c r="A149" s="269"/>
      <c r="B149" s="270"/>
      <c r="C149" s="268" t="s">
        <v>753</v>
      </c>
      <c r="D149" s="266" t="s">
        <v>1556</v>
      </c>
      <c r="E149" s="458">
        <f t="shared" si="58"/>
        <v>0</v>
      </c>
      <c r="F149" s="460"/>
      <c r="G149" s="460"/>
      <c r="H149" s="460"/>
      <c r="I149" s="460"/>
      <c r="J149" s="462"/>
      <c r="K149" s="460"/>
      <c r="L149" s="460"/>
      <c r="M149" s="461"/>
    </row>
    <row r="150" spans="1:13" s="89" customFormat="1" ht="18.75">
      <c r="A150" s="109" t="s">
        <v>1557</v>
      </c>
      <c r="B150" s="271"/>
      <c r="C150" s="272"/>
      <c r="D150" s="103" t="s">
        <v>1558</v>
      </c>
      <c r="E150" s="458">
        <f t="shared" si="58"/>
        <v>0</v>
      </c>
      <c r="F150" s="463">
        <f>F151+F152</f>
        <v>0</v>
      </c>
      <c r="G150" s="463">
        <f aca="true" t="shared" si="100" ref="G150:M150">G151+G152</f>
        <v>0</v>
      </c>
      <c r="H150" s="463">
        <f t="shared" si="100"/>
        <v>0</v>
      </c>
      <c r="I150" s="463">
        <f t="shared" si="100"/>
        <v>0</v>
      </c>
      <c r="J150" s="463">
        <f t="shared" si="100"/>
        <v>0</v>
      </c>
      <c r="K150" s="463">
        <f t="shared" si="100"/>
        <v>0</v>
      </c>
      <c r="L150" s="463">
        <f t="shared" si="100"/>
        <v>0</v>
      </c>
      <c r="M150" s="464">
        <f t="shared" si="100"/>
        <v>0</v>
      </c>
    </row>
    <row r="151" spans="1:13" s="89" customFormat="1" ht="18.75">
      <c r="A151" s="273"/>
      <c r="B151" s="274" t="s">
        <v>763</v>
      </c>
      <c r="C151" s="272"/>
      <c r="D151" s="107" t="s">
        <v>1559</v>
      </c>
      <c r="E151" s="458">
        <f t="shared" si="58"/>
        <v>0</v>
      </c>
      <c r="F151" s="463"/>
      <c r="G151" s="463"/>
      <c r="H151" s="463"/>
      <c r="I151" s="463"/>
      <c r="J151" s="465"/>
      <c r="K151" s="463"/>
      <c r="L151" s="463"/>
      <c r="M151" s="464"/>
    </row>
    <row r="152" spans="1:13" s="89" customFormat="1" ht="18.75">
      <c r="A152" s="213"/>
      <c r="B152" s="214" t="s">
        <v>765</v>
      </c>
      <c r="C152" s="275"/>
      <c r="D152" s="107" t="s">
        <v>1560</v>
      </c>
      <c r="E152" s="458">
        <f t="shared" si="58"/>
        <v>0</v>
      </c>
      <c r="F152" s="463"/>
      <c r="G152" s="463"/>
      <c r="H152" s="463"/>
      <c r="I152" s="463"/>
      <c r="J152" s="465"/>
      <c r="K152" s="463"/>
      <c r="L152" s="463"/>
      <c r="M152" s="464"/>
    </row>
    <row r="153" spans="1:13" s="238" customFormat="1" ht="42.75" customHeight="1">
      <c r="A153" s="898" t="s">
        <v>1561</v>
      </c>
      <c r="B153" s="899"/>
      <c r="C153" s="899"/>
      <c r="D153" s="276" t="s">
        <v>1562</v>
      </c>
      <c r="E153" s="458">
        <f t="shared" si="58"/>
        <v>0</v>
      </c>
      <c r="F153" s="460">
        <f>F154+F157</f>
        <v>0</v>
      </c>
      <c r="G153" s="460">
        <f aca="true" t="shared" si="101" ref="G153:M153">G154+G157</f>
        <v>0</v>
      </c>
      <c r="H153" s="460">
        <f t="shared" si="101"/>
        <v>0</v>
      </c>
      <c r="I153" s="460">
        <f t="shared" si="101"/>
        <v>0</v>
      </c>
      <c r="J153" s="460">
        <f t="shared" si="101"/>
        <v>0</v>
      </c>
      <c r="K153" s="460">
        <f t="shared" si="101"/>
        <v>0</v>
      </c>
      <c r="L153" s="460">
        <f t="shared" si="101"/>
        <v>0</v>
      </c>
      <c r="M153" s="461">
        <f t="shared" si="101"/>
        <v>0</v>
      </c>
    </row>
    <row r="154" spans="1:13" s="238" customFormat="1" ht="19.5">
      <c r="A154" s="263" t="s">
        <v>1563</v>
      </c>
      <c r="B154" s="264"/>
      <c r="C154" s="265"/>
      <c r="D154" s="266" t="s">
        <v>1564</v>
      </c>
      <c r="E154" s="458">
        <f t="shared" si="58"/>
        <v>0</v>
      </c>
      <c r="F154" s="460">
        <f>F156</f>
        <v>0</v>
      </c>
      <c r="G154" s="460">
        <f aca="true" t="shared" si="102" ref="G154:M154">G156</f>
        <v>0</v>
      </c>
      <c r="H154" s="460">
        <f t="shared" si="102"/>
        <v>0</v>
      </c>
      <c r="I154" s="460">
        <f t="shared" si="102"/>
        <v>0</v>
      </c>
      <c r="J154" s="460">
        <f t="shared" si="102"/>
        <v>0</v>
      </c>
      <c r="K154" s="460">
        <f t="shared" si="102"/>
        <v>0</v>
      </c>
      <c r="L154" s="460">
        <f t="shared" si="102"/>
        <v>0</v>
      </c>
      <c r="M154" s="461">
        <f t="shared" si="102"/>
        <v>0</v>
      </c>
    </row>
    <row r="155" spans="1:13" s="238" customFormat="1" ht="18.75">
      <c r="A155" s="267" t="s">
        <v>750</v>
      </c>
      <c r="B155" s="264"/>
      <c r="C155" s="268"/>
      <c r="D155" s="266"/>
      <c r="E155" s="458"/>
      <c r="F155" s="460"/>
      <c r="G155" s="460"/>
      <c r="H155" s="460"/>
      <c r="I155" s="460"/>
      <c r="J155" s="462"/>
      <c r="K155" s="460"/>
      <c r="L155" s="460"/>
      <c r="M155" s="461"/>
    </row>
    <row r="156" spans="1:13" s="238" customFormat="1" ht="18.75">
      <c r="A156" s="267"/>
      <c r="B156" s="277" t="s">
        <v>781</v>
      </c>
      <c r="C156" s="193"/>
      <c r="D156" s="94" t="s">
        <v>1565</v>
      </c>
      <c r="E156" s="458">
        <f t="shared" si="58"/>
        <v>0</v>
      </c>
      <c r="F156" s="460"/>
      <c r="G156" s="460"/>
      <c r="H156" s="460"/>
      <c r="I156" s="460"/>
      <c r="J156" s="462"/>
      <c r="K156" s="460"/>
      <c r="L156" s="460"/>
      <c r="M156" s="461"/>
    </row>
    <row r="157" spans="1:13" s="238" customFormat="1" ht="37.5" customHeight="1">
      <c r="A157" s="898" t="s">
        <v>1566</v>
      </c>
      <c r="B157" s="899"/>
      <c r="C157" s="899"/>
      <c r="D157" s="266" t="s">
        <v>1567</v>
      </c>
      <c r="E157" s="458">
        <f t="shared" si="58"/>
        <v>0</v>
      </c>
      <c r="F157" s="460">
        <f>F159+F161+F162</f>
        <v>0</v>
      </c>
      <c r="G157" s="460">
        <f aca="true" t="shared" si="103" ref="G157:M157">G159+G161+G162</f>
        <v>0</v>
      </c>
      <c r="H157" s="460">
        <f t="shared" si="103"/>
        <v>0</v>
      </c>
      <c r="I157" s="460">
        <f t="shared" si="103"/>
        <v>0</v>
      </c>
      <c r="J157" s="460">
        <f t="shared" si="103"/>
        <v>0</v>
      </c>
      <c r="K157" s="460">
        <f t="shared" si="103"/>
        <v>0</v>
      </c>
      <c r="L157" s="460">
        <f t="shared" si="103"/>
        <v>0</v>
      </c>
      <c r="M157" s="461">
        <f t="shared" si="103"/>
        <v>0</v>
      </c>
    </row>
    <row r="158" spans="1:13" s="238" customFormat="1" ht="18.75">
      <c r="A158" s="267" t="s">
        <v>750</v>
      </c>
      <c r="B158" s="264"/>
      <c r="C158" s="268"/>
      <c r="D158" s="266"/>
      <c r="E158" s="458">
        <f aca="true" t="shared" si="104" ref="E158:E221">G158+H158+I158+J158</f>
        <v>0</v>
      </c>
      <c r="F158" s="460"/>
      <c r="G158" s="460"/>
      <c r="H158" s="460"/>
      <c r="I158" s="460"/>
      <c r="J158" s="462"/>
      <c r="K158" s="460"/>
      <c r="L158" s="460"/>
      <c r="M158" s="461"/>
    </row>
    <row r="159" spans="1:13" s="89" customFormat="1" ht="18.75">
      <c r="A159" s="213"/>
      <c r="B159" s="278" t="s">
        <v>1568</v>
      </c>
      <c r="C159" s="272"/>
      <c r="D159" s="107" t="s">
        <v>1569</v>
      </c>
      <c r="E159" s="458">
        <f t="shared" si="104"/>
        <v>0</v>
      </c>
      <c r="F159" s="463">
        <f>F160</f>
        <v>0</v>
      </c>
      <c r="G159" s="463">
        <f aca="true" t="shared" si="105" ref="G159:M159">G160</f>
        <v>0</v>
      </c>
      <c r="H159" s="463">
        <f t="shared" si="105"/>
        <v>0</v>
      </c>
      <c r="I159" s="463">
        <f t="shared" si="105"/>
        <v>0</v>
      </c>
      <c r="J159" s="463">
        <f t="shared" si="105"/>
        <v>0</v>
      </c>
      <c r="K159" s="463">
        <f t="shared" si="105"/>
        <v>0</v>
      </c>
      <c r="L159" s="463">
        <f t="shared" si="105"/>
        <v>0</v>
      </c>
      <c r="M159" s="464">
        <f t="shared" si="105"/>
        <v>0</v>
      </c>
    </row>
    <row r="160" spans="1:13" s="89" customFormat="1" ht="18.75">
      <c r="A160" s="213"/>
      <c r="B160" s="278"/>
      <c r="C160" s="279" t="s">
        <v>787</v>
      </c>
      <c r="D160" s="107" t="s">
        <v>1570</v>
      </c>
      <c r="E160" s="458">
        <f t="shared" si="104"/>
        <v>0</v>
      </c>
      <c r="F160" s="463"/>
      <c r="G160" s="463"/>
      <c r="H160" s="463"/>
      <c r="I160" s="463"/>
      <c r="J160" s="465"/>
      <c r="K160" s="463"/>
      <c r="L160" s="463"/>
      <c r="M160" s="464"/>
    </row>
    <row r="161" spans="1:13" s="238" customFormat="1" ht="44.25" customHeight="1">
      <c r="A161" s="269"/>
      <c r="B161" s="900" t="s">
        <v>1571</v>
      </c>
      <c r="C161" s="900"/>
      <c r="D161" s="94" t="s">
        <v>1572</v>
      </c>
      <c r="E161" s="458">
        <f t="shared" si="104"/>
        <v>0</v>
      </c>
      <c r="F161" s="460"/>
      <c r="G161" s="460"/>
      <c r="H161" s="460"/>
      <c r="I161" s="460"/>
      <c r="J161" s="462"/>
      <c r="K161" s="460"/>
      <c r="L161" s="460"/>
      <c r="M161" s="461"/>
    </row>
    <row r="162" spans="1:13" s="238" customFormat="1" ht="18.75">
      <c r="A162" s="269"/>
      <c r="B162" s="270" t="s">
        <v>1573</v>
      </c>
      <c r="C162" s="268"/>
      <c r="D162" s="94" t="s">
        <v>1574</v>
      </c>
      <c r="E162" s="458">
        <f t="shared" si="104"/>
        <v>0</v>
      </c>
      <c r="F162" s="460"/>
      <c r="G162" s="460"/>
      <c r="H162" s="460"/>
      <c r="I162" s="460"/>
      <c r="J162" s="462"/>
      <c r="K162" s="460"/>
      <c r="L162" s="460"/>
      <c r="M162" s="461"/>
    </row>
    <row r="163" spans="1:13" s="238" customFormat="1" ht="41.25" customHeight="1">
      <c r="A163" s="898" t="s">
        <v>1575</v>
      </c>
      <c r="B163" s="899"/>
      <c r="C163" s="899"/>
      <c r="D163" s="115" t="s">
        <v>1576</v>
      </c>
      <c r="E163" s="458">
        <f t="shared" si="104"/>
        <v>0</v>
      </c>
      <c r="F163" s="460">
        <f>F164+F180+F188+F205</f>
        <v>0</v>
      </c>
      <c r="G163" s="460">
        <f aca="true" t="shared" si="106" ref="G163:M163">G164+G180+G188+G205</f>
        <v>0</v>
      </c>
      <c r="H163" s="460">
        <f t="shared" si="106"/>
        <v>0</v>
      </c>
      <c r="I163" s="460">
        <f t="shared" si="106"/>
        <v>0</v>
      </c>
      <c r="J163" s="460">
        <f t="shared" si="106"/>
        <v>0</v>
      </c>
      <c r="K163" s="460">
        <f t="shared" si="106"/>
        <v>0</v>
      </c>
      <c r="L163" s="460">
        <f t="shared" si="106"/>
        <v>0</v>
      </c>
      <c r="M163" s="461">
        <f t="shared" si="106"/>
        <v>0</v>
      </c>
    </row>
    <row r="164" spans="1:13" s="238" customFormat="1" ht="45" customHeight="1">
      <c r="A164" s="898" t="s">
        <v>1577</v>
      </c>
      <c r="B164" s="899"/>
      <c r="C164" s="899"/>
      <c r="D164" s="266" t="s">
        <v>1578</v>
      </c>
      <c r="E164" s="458">
        <f t="shared" si="104"/>
        <v>0</v>
      </c>
      <c r="F164" s="460">
        <f>F166+F169+F173+F174+F176+F179</f>
        <v>0</v>
      </c>
      <c r="G164" s="460">
        <f aca="true" t="shared" si="107" ref="G164:M164">G166+G169+G173+G174+G176+G179</f>
        <v>0</v>
      </c>
      <c r="H164" s="460">
        <f t="shared" si="107"/>
        <v>0</v>
      </c>
      <c r="I164" s="460">
        <f t="shared" si="107"/>
        <v>0</v>
      </c>
      <c r="J164" s="460">
        <f t="shared" si="107"/>
        <v>0</v>
      </c>
      <c r="K164" s="460">
        <f t="shared" si="107"/>
        <v>0</v>
      </c>
      <c r="L164" s="460">
        <f t="shared" si="107"/>
        <v>0</v>
      </c>
      <c r="M164" s="461">
        <f t="shared" si="107"/>
        <v>0</v>
      </c>
    </row>
    <row r="165" spans="1:13" s="238" customFormat="1" ht="18.75">
      <c r="A165" s="267" t="s">
        <v>750</v>
      </c>
      <c r="B165" s="264"/>
      <c r="C165" s="268"/>
      <c r="D165" s="266"/>
      <c r="E165" s="458"/>
      <c r="F165" s="460"/>
      <c r="G165" s="460"/>
      <c r="H165" s="460"/>
      <c r="I165" s="460"/>
      <c r="J165" s="462"/>
      <c r="K165" s="460"/>
      <c r="L165" s="460"/>
      <c r="M165" s="461"/>
    </row>
    <row r="166" spans="1:13" s="238" customFormat="1" ht="18.75">
      <c r="A166" s="267"/>
      <c r="B166" s="277" t="s">
        <v>1579</v>
      </c>
      <c r="C166" s="193"/>
      <c r="D166" s="94" t="s">
        <v>1580</v>
      </c>
      <c r="E166" s="458">
        <f t="shared" si="104"/>
        <v>0</v>
      </c>
      <c r="F166" s="460">
        <f>SUM(F167:F168)</f>
        <v>0</v>
      </c>
      <c r="G166" s="460">
        <f aca="true" t="shared" si="108" ref="G166:M166">SUM(G167:G168)</f>
        <v>0</v>
      </c>
      <c r="H166" s="460">
        <f t="shared" si="108"/>
        <v>0</v>
      </c>
      <c r="I166" s="460">
        <f t="shared" si="108"/>
        <v>0</v>
      </c>
      <c r="J166" s="460">
        <f t="shared" si="108"/>
        <v>0</v>
      </c>
      <c r="K166" s="460">
        <f t="shared" si="108"/>
        <v>0</v>
      </c>
      <c r="L166" s="460">
        <f t="shared" si="108"/>
        <v>0</v>
      </c>
      <c r="M166" s="461">
        <f t="shared" si="108"/>
        <v>0</v>
      </c>
    </row>
    <row r="167" spans="1:13" s="238" customFormat="1" ht="18.75">
      <c r="A167" s="267"/>
      <c r="B167" s="277"/>
      <c r="C167" s="216" t="s">
        <v>801</v>
      </c>
      <c r="D167" s="94" t="s">
        <v>1581</v>
      </c>
      <c r="E167" s="458">
        <f t="shared" si="104"/>
        <v>0</v>
      </c>
      <c r="F167" s="460"/>
      <c r="G167" s="460"/>
      <c r="H167" s="460"/>
      <c r="I167" s="460"/>
      <c r="J167" s="462"/>
      <c r="K167" s="460"/>
      <c r="L167" s="460"/>
      <c r="M167" s="461"/>
    </row>
    <row r="168" spans="1:13" s="238" customFormat="1" ht="18.75">
      <c r="A168" s="267"/>
      <c r="B168" s="277"/>
      <c r="C168" s="216" t="s">
        <v>803</v>
      </c>
      <c r="D168" s="94" t="s">
        <v>1582</v>
      </c>
      <c r="E168" s="458">
        <f t="shared" si="104"/>
        <v>0</v>
      </c>
      <c r="F168" s="460"/>
      <c r="G168" s="460"/>
      <c r="H168" s="460"/>
      <c r="I168" s="460"/>
      <c r="J168" s="462"/>
      <c r="K168" s="460"/>
      <c r="L168" s="460"/>
      <c r="M168" s="461"/>
    </row>
    <row r="169" spans="1:13" s="238" customFormat="1" ht="18.75">
      <c r="A169" s="267"/>
      <c r="B169" s="277" t="s">
        <v>1583</v>
      </c>
      <c r="C169" s="280"/>
      <c r="D169" s="94" t="s">
        <v>1584</v>
      </c>
      <c r="E169" s="458">
        <f t="shared" si="104"/>
        <v>0</v>
      </c>
      <c r="F169" s="460">
        <f>SUM(F170:F172)</f>
        <v>0</v>
      </c>
      <c r="G169" s="460">
        <f aca="true" t="shared" si="109" ref="G169:M169">SUM(G170:G172)</f>
        <v>0</v>
      </c>
      <c r="H169" s="460">
        <f t="shared" si="109"/>
        <v>0</v>
      </c>
      <c r="I169" s="460">
        <f t="shared" si="109"/>
        <v>0</v>
      </c>
      <c r="J169" s="460">
        <f t="shared" si="109"/>
        <v>0</v>
      </c>
      <c r="K169" s="460">
        <f t="shared" si="109"/>
        <v>0</v>
      </c>
      <c r="L169" s="460">
        <f t="shared" si="109"/>
        <v>0</v>
      </c>
      <c r="M169" s="461">
        <f t="shared" si="109"/>
        <v>0</v>
      </c>
    </row>
    <row r="170" spans="1:13" s="238" customFormat="1" ht="18.75">
      <c r="A170" s="267"/>
      <c r="B170" s="277"/>
      <c r="C170" s="216" t="s">
        <v>807</v>
      </c>
      <c r="D170" s="94" t="s">
        <v>1585</v>
      </c>
      <c r="E170" s="458">
        <f t="shared" si="104"/>
        <v>0</v>
      </c>
      <c r="F170" s="460"/>
      <c r="G170" s="460"/>
      <c r="H170" s="460"/>
      <c r="I170" s="460"/>
      <c r="J170" s="462"/>
      <c r="K170" s="460"/>
      <c r="L170" s="460"/>
      <c r="M170" s="461"/>
    </row>
    <row r="171" spans="1:13" s="238" customFormat="1" ht="18.75">
      <c r="A171" s="267"/>
      <c r="B171" s="277"/>
      <c r="C171" s="216" t="s">
        <v>809</v>
      </c>
      <c r="D171" s="94" t="s">
        <v>1586</v>
      </c>
      <c r="E171" s="458">
        <f t="shared" si="104"/>
        <v>0</v>
      </c>
      <c r="F171" s="460"/>
      <c r="G171" s="460"/>
      <c r="H171" s="460"/>
      <c r="I171" s="460"/>
      <c r="J171" s="462"/>
      <c r="K171" s="460"/>
      <c r="L171" s="460"/>
      <c r="M171" s="461"/>
    </row>
    <row r="172" spans="1:13" s="238" customFormat="1" ht="18.75">
      <c r="A172" s="267"/>
      <c r="B172" s="277"/>
      <c r="C172" s="281" t="s">
        <v>811</v>
      </c>
      <c r="D172" s="94" t="s">
        <v>1587</v>
      </c>
      <c r="E172" s="458">
        <f t="shared" si="104"/>
        <v>0</v>
      </c>
      <c r="F172" s="460"/>
      <c r="G172" s="460"/>
      <c r="H172" s="460"/>
      <c r="I172" s="460"/>
      <c r="J172" s="462"/>
      <c r="K172" s="460"/>
      <c r="L172" s="460"/>
      <c r="M172" s="461"/>
    </row>
    <row r="173" spans="1:13" s="89" customFormat="1" ht="18.75">
      <c r="A173" s="213"/>
      <c r="B173" s="214" t="s">
        <v>813</v>
      </c>
      <c r="C173" s="279"/>
      <c r="D173" s="107" t="s">
        <v>1588</v>
      </c>
      <c r="E173" s="458">
        <f t="shared" si="104"/>
        <v>0</v>
      </c>
      <c r="F173" s="463"/>
      <c r="G173" s="463"/>
      <c r="H173" s="463"/>
      <c r="I173" s="463"/>
      <c r="J173" s="465"/>
      <c r="K173" s="463"/>
      <c r="L173" s="463"/>
      <c r="M173" s="464"/>
    </row>
    <row r="174" spans="1:13" s="238" customFormat="1" ht="18.75">
      <c r="A174" s="282"/>
      <c r="B174" s="277" t="s">
        <v>1589</v>
      </c>
      <c r="C174" s="193"/>
      <c r="D174" s="94" t="s">
        <v>1590</v>
      </c>
      <c r="E174" s="458">
        <f t="shared" si="104"/>
        <v>0</v>
      </c>
      <c r="F174" s="99">
        <f>F175</f>
        <v>0</v>
      </c>
      <c r="G174" s="99">
        <f aca="true" t="shared" si="110" ref="G174:M174">G175</f>
        <v>0</v>
      </c>
      <c r="H174" s="99">
        <f t="shared" si="110"/>
        <v>0</v>
      </c>
      <c r="I174" s="99">
        <f t="shared" si="110"/>
        <v>0</v>
      </c>
      <c r="J174" s="99">
        <f t="shared" si="110"/>
        <v>0</v>
      </c>
      <c r="K174" s="99">
        <f t="shared" si="110"/>
        <v>0</v>
      </c>
      <c r="L174" s="99">
        <f t="shared" si="110"/>
        <v>0</v>
      </c>
      <c r="M174" s="441">
        <f t="shared" si="110"/>
        <v>0</v>
      </c>
    </row>
    <row r="175" spans="1:13" s="238" customFormat="1" ht="18.75">
      <c r="A175" s="282"/>
      <c r="B175" s="277"/>
      <c r="C175" s="216" t="s">
        <v>817</v>
      </c>
      <c r="D175" s="94" t="s">
        <v>1591</v>
      </c>
      <c r="E175" s="458">
        <f t="shared" si="104"/>
        <v>0</v>
      </c>
      <c r="F175" s="99"/>
      <c r="G175" s="99"/>
      <c r="H175" s="99"/>
      <c r="I175" s="99"/>
      <c r="J175" s="471"/>
      <c r="K175" s="99"/>
      <c r="L175" s="99"/>
      <c r="M175" s="441"/>
    </row>
    <row r="176" spans="1:13" s="89" customFormat="1" ht="18.75">
      <c r="A176" s="213"/>
      <c r="B176" s="214" t="s">
        <v>1592</v>
      </c>
      <c r="C176" s="279"/>
      <c r="D176" s="107" t="s">
        <v>1593</v>
      </c>
      <c r="E176" s="458">
        <f t="shared" si="104"/>
        <v>0</v>
      </c>
      <c r="F176" s="463">
        <f>SUM(F177:F178)</f>
        <v>0</v>
      </c>
      <c r="G176" s="463">
        <f aca="true" t="shared" si="111" ref="G176:M176">SUM(G177:G178)</f>
        <v>0</v>
      </c>
      <c r="H176" s="463">
        <f t="shared" si="111"/>
        <v>0</v>
      </c>
      <c r="I176" s="463">
        <f t="shared" si="111"/>
        <v>0</v>
      </c>
      <c r="J176" s="463">
        <f t="shared" si="111"/>
        <v>0</v>
      </c>
      <c r="K176" s="463">
        <f t="shared" si="111"/>
        <v>0</v>
      </c>
      <c r="L176" s="463">
        <f t="shared" si="111"/>
        <v>0</v>
      </c>
      <c r="M176" s="464">
        <f t="shared" si="111"/>
        <v>0</v>
      </c>
    </row>
    <row r="177" spans="1:13" s="89" customFormat="1" ht="18.75">
      <c r="A177" s="213"/>
      <c r="B177" s="214"/>
      <c r="C177" s="279" t="s">
        <v>821</v>
      </c>
      <c r="D177" s="107" t="s">
        <v>1594</v>
      </c>
      <c r="E177" s="458">
        <f t="shared" si="104"/>
        <v>0</v>
      </c>
      <c r="F177" s="463"/>
      <c r="G177" s="463"/>
      <c r="H177" s="463"/>
      <c r="I177" s="463"/>
      <c r="J177" s="465"/>
      <c r="K177" s="463"/>
      <c r="L177" s="463"/>
      <c r="M177" s="464"/>
    </row>
    <row r="178" spans="1:13" s="89" customFormat="1" ht="18.75">
      <c r="A178" s="213"/>
      <c r="B178" s="214"/>
      <c r="C178" s="279" t="s">
        <v>823</v>
      </c>
      <c r="D178" s="107" t="s">
        <v>1595</v>
      </c>
      <c r="E178" s="458">
        <f t="shared" si="104"/>
        <v>0</v>
      </c>
      <c r="F178" s="463"/>
      <c r="G178" s="463"/>
      <c r="H178" s="463"/>
      <c r="I178" s="463"/>
      <c r="J178" s="465"/>
      <c r="K178" s="463"/>
      <c r="L178" s="463"/>
      <c r="M178" s="464"/>
    </row>
    <row r="179" spans="1:13" s="238" customFormat="1" ht="18.75">
      <c r="A179" s="267"/>
      <c r="B179" s="283" t="s">
        <v>829</v>
      </c>
      <c r="C179" s="281"/>
      <c r="D179" s="94" t="s">
        <v>1596</v>
      </c>
      <c r="E179" s="458">
        <f t="shared" si="104"/>
        <v>0</v>
      </c>
      <c r="F179" s="460"/>
      <c r="G179" s="460"/>
      <c r="H179" s="460"/>
      <c r="I179" s="460"/>
      <c r="J179" s="462"/>
      <c r="K179" s="460"/>
      <c r="L179" s="460"/>
      <c r="M179" s="461"/>
    </row>
    <row r="180" spans="1:13" s="238" customFormat="1" ht="18.75">
      <c r="A180" s="284" t="s">
        <v>1597</v>
      </c>
      <c r="B180" s="283"/>
      <c r="C180" s="281"/>
      <c r="D180" s="94" t="s">
        <v>1598</v>
      </c>
      <c r="E180" s="458">
        <f t="shared" si="104"/>
        <v>0</v>
      </c>
      <c r="F180" s="460">
        <f>F182+F185+F186</f>
        <v>0</v>
      </c>
      <c r="G180" s="460">
        <f aca="true" t="shared" si="112" ref="G180:M180">G182+G185+G186</f>
        <v>0</v>
      </c>
      <c r="H180" s="460">
        <f t="shared" si="112"/>
        <v>0</v>
      </c>
      <c r="I180" s="460">
        <f t="shared" si="112"/>
        <v>0</v>
      </c>
      <c r="J180" s="460">
        <f t="shared" si="112"/>
        <v>0</v>
      </c>
      <c r="K180" s="460">
        <f t="shared" si="112"/>
        <v>0</v>
      </c>
      <c r="L180" s="460">
        <f t="shared" si="112"/>
        <v>0</v>
      </c>
      <c r="M180" s="461">
        <f t="shared" si="112"/>
        <v>0</v>
      </c>
    </row>
    <row r="181" spans="1:13" s="238" customFormat="1" ht="18.75">
      <c r="A181" s="267" t="s">
        <v>750</v>
      </c>
      <c r="B181" s="283"/>
      <c r="C181" s="281"/>
      <c r="D181" s="94"/>
      <c r="E181" s="458"/>
      <c r="F181" s="460"/>
      <c r="G181" s="460"/>
      <c r="H181" s="460"/>
      <c r="I181" s="460"/>
      <c r="J181" s="462"/>
      <c r="K181" s="460"/>
      <c r="L181" s="460"/>
      <c r="M181" s="461"/>
    </row>
    <row r="182" spans="1:13" s="238" customFormat="1" ht="46.5" customHeight="1">
      <c r="A182" s="267"/>
      <c r="B182" s="756" t="s">
        <v>1599</v>
      </c>
      <c r="C182" s="756"/>
      <c r="D182" s="94" t="s">
        <v>1600</v>
      </c>
      <c r="E182" s="458">
        <f t="shared" si="104"/>
        <v>0</v>
      </c>
      <c r="F182" s="460">
        <f>F183+F184</f>
        <v>0</v>
      </c>
      <c r="G182" s="460">
        <f aca="true" t="shared" si="113" ref="G182:M182">G183+G184</f>
        <v>0</v>
      </c>
      <c r="H182" s="460">
        <f t="shared" si="113"/>
        <v>0</v>
      </c>
      <c r="I182" s="460">
        <f t="shared" si="113"/>
        <v>0</v>
      </c>
      <c r="J182" s="460">
        <f t="shared" si="113"/>
        <v>0</v>
      </c>
      <c r="K182" s="460">
        <f t="shared" si="113"/>
        <v>0</v>
      </c>
      <c r="L182" s="460">
        <f t="shared" si="113"/>
        <v>0</v>
      </c>
      <c r="M182" s="461">
        <f t="shared" si="113"/>
        <v>0</v>
      </c>
    </row>
    <row r="183" spans="1:13" s="238" customFormat="1" ht="18.75">
      <c r="A183" s="267"/>
      <c r="B183" s="283"/>
      <c r="C183" s="281" t="s">
        <v>835</v>
      </c>
      <c r="D183" s="107" t="s">
        <v>1601</v>
      </c>
      <c r="E183" s="458">
        <f t="shared" si="104"/>
        <v>0</v>
      </c>
      <c r="F183" s="460"/>
      <c r="G183" s="460"/>
      <c r="H183" s="460"/>
      <c r="I183" s="460"/>
      <c r="J183" s="462"/>
      <c r="K183" s="460"/>
      <c r="L183" s="460"/>
      <c r="M183" s="461"/>
    </row>
    <row r="184" spans="1:13" s="89" customFormat="1" ht="18.75">
      <c r="A184" s="217"/>
      <c r="B184" s="274"/>
      <c r="C184" s="215" t="s">
        <v>837</v>
      </c>
      <c r="D184" s="285" t="s">
        <v>1602</v>
      </c>
      <c r="E184" s="458">
        <f t="shared" si="104"/>
        <v>0</v>
      </c>
      <c r="F184" s="463"/>
      <c r="G184" s="463"/>
      <c r="H184" s="463"/>
      <c r="I184" s="463"/>
      <c r="J184" s="465"/>
      <c r="K184" s="463"/>
      <c r="L184" s="463"/>
      <c r="M184" s="464"/>
    </row>
    <row r="185" spans="1:13" s="89" customFormat="1" ht="18.75">
      <c r="A185" s="217"/>
      <c r="B185" s="274" t="s">
        <v>839</v>
      </c>
      <c r="C185" s="215"/>
      <c r="D185" s="107" t="s">
        <v>1603</v>
      </c>
      <c r="E185" s="458">
        <f t="shared" si="104"/>
        <v>0</v>
      </c>
      <c r="F185" s="463"/>
      <c r="G185" s="463"/>
      <c r="H185" s="463"/>
      <c r="I185" s="463"/>
      <c r="J185" s="465"/>
      <c r="K185" s="463"/>
      <c r="L185" s="463"/>
      <c r="M185" s="464"/>
    </row>
    <row r="186" spans="1:13" s="238" customFormat="1" ht="18.75">
      <c r="A186" s="267"/>
      <c r="B186" s="283" t="s">
        <v>1604</v>
      </c>
      <c r="C186" s="281"/>
      <c r="D186" s="94" t="s">
        <v>1605</v>
      </c>
      <c r="E186" s="458">
        <f t="shared" si="104"/>
        <v>0</v>
      </c>
      <c r="F186" s="460">
        <f>F187</f>
        <v>0</v>
      </c>
      <c r="G186" s="460">
        <f aca="true" t="shared" si="114" ref="G186:M186">G187</f>
        <v>0</v>
      </c>
      <c r="H186" s="460">
        <f t="shared" si="114"/>
        <v>0</v>
      </c>
      <c r="I186" s="460">
        <f t="shared" si="114"/>
        <v>0</v>
      </c>
      <c r="J186" s="460">
        <f t="shared" si="114"/>
        <v>0</v>
      </c>
      <c r="K186" s="460">
        <f t="shared" si="114"/>
        <v>0</v>
      </c>
      <c r="L186" s="460">
        <f t="shared" si="114"/>
        <v>0</v>
      </c>
      <c r="M186" s="461">
        <f t="shared" si="114"/>
        <v>0</v>
      </c>
    </row>
    <row r="187" spans="1:13" s="238" customFormat="1" ht="18.75">
      <c r="A187" s="267"/>
      <c r="B187" s="283"/>
      <c r="C187" s="281" t="s">
        <v>843</v>
      </c>
      <c r="D187" s="94" t="s">
        <v>1606</v>
      </c>
      <c r="E187" s="458">
        <f t="shared" si="104"/>
        <v>0</v>
      </c>
      <c r="F187" s="460"/>
      <c r="G187" s="460"/>
      <c r="H187" s="460"/>
      <c r="I187" s="460"/>
      <c r="J187" s="462"/>
      <c r="K187" s="460"/>
      <c r="L187" s="460"/>
      <c r="M187" s="461"/>
    </row>
    <row r="188" spans="1:13" s="238" customFormat="1" ht="27.75" customHeight="1">
      <c r="A188" s="898" t="s">
        <v>1607</v>
      </c>
      <c r="B188" s="899"/>
      <c r="C188" s="899"/>
      <c r="D188" s="286" t="s">
        <v>1608</v>
      </c>
      <c r="E188" s="458">
        <f t="shared" si="104"/>
        <v>0</v>
      </c>
      <c r="F188" s="460">
        <f>F190+F200+F204</f>
        <v>0</v>
      </c>
      <c r="G188" s="460">
        <f aca="true" t="shared" si="115" ref="G188:M188">G190+G200+G204</f>
        <v>0</v>
      </c>
      <c r="H188" s="460">
        <f t="shared" si="115"/>
        <v>0</v>
      </c>
      <c r="I188" s="460">
        <f t="shared" si="115"/>
        <v>0</v>
      </c>
      <c r="J188" s="460">
        <f t="shared" si="115"/>
        <v>0</v>
      </c>
      <c r="K188" s="460">
        <f t="shared" si="115"/>
        <v>0</v>
      </c>
      <c r="L188" s="460">
        <f t="shared" si="115"/>
        <v>0</v>
      </c>
      <c r="M188" s="461">
        <f t="shared" si="115"/>
        <v>0</v>
      </c>
    </row>
    <row r="189" spans="1:13" s="238" customFormat="1" ht="18.75">
      <c r="A189" s="267" t="s">
        <v>750</v>
      </c>
      <c r="B189" s="264"/>
      <c r="C189" s="268"/>
      <c r="D189" s="266"/>
      <c r="E189" s="458"/>
      <c r="F189" s="460"/>
      <c r="G189" s="460"/>
      <c r="H189" s="460"/>
      <c r="I189" s="460"/>
      <c r="J189" s="462"/>
      <c r="K189" s="460"/>
      <c r="L189" s="460"/>
      <c r="M189" s="461"/>
    </row>
    <row r="190" spans="1:13" s="238" customFormat="1" ht="24" customHeight="1">
      <c r="A190" s="267"/>
      <c r="B190" s="901" t="s">
        <v>1609</v>
      </c>
      <c r="C190" s="901"/>
      <c r="D190" s="266" t="s">
        <v>1610</v>
      </c>
      <c r="E190" s="458">
        <f t="shared" si="104"/>
        <v>0</v>
      </c>
      <c r="F190" s="460">
        <f>SUM(F191:F199)</f>
        <v>0</v>
      </c>
      <c r="G190" s="460">
        <f aca="true" t="shared" si="116" ref="G190:M190">SUM(G191:G199)</f>
        <v>0</v>
      </c>
      <c r="H190" s="460">
        <f t="shared" si="116"/>
        <v>0</v>
      </c>
      <c r="I190" s="460">
        <f t="shared" si="116"/>
        <v>0</v>
      </c>
      <c r="J190" s="460">
        <f t="shared" si="116"/>
        <v>0</v>
      </c>
      <c r="K190" s="460">
        <f t="shared" si="116"/>
        <v>0</v>
      </c>
      <c r="L190" s="460">
        <f t="shared" si="116"/>
        <v>0</v>
      </c>
      <c r="M190" s="461">
        <f t="shared" si="116"/>
        <v>0</v>
      </c>
    </row>
    <row r="191" spans="1:13" s="238" customFormat="1" ht="18.75">
      <c r="A191" s="267"/>
      <c r="B191" s="264"/>
      <c r="C191" s="268" t="s">
        <v>849</v>
      </c>
      <c r="D191" s="266" t="s">
        <v>1611</v>
      </c>
      <c r="E191" s="458">
        <f t="shared" si="104"/>
        <v>0</v>
      </c>
      <c r="F191" s="460"/>
      <c r="G191" s="460"/>
      <c r="H191" s="460"/>
      <c r="I191" s="460"/>
      <c r="J191" s="462"/>
      <c r="K191" s="460"/>
      <c r="L191" s="460"/>
      <c r="M191" s="461"/>
    </row>
    <row r="192" spans="1:13" s="238" customFormat="1" ht="18.75">
      <c r="A192" s="267"/>
      <c r="B192" s="264"/>
      <c r="C192" s="268" t="s">
        <v>851</v>
      </c>
      <c r="D192" s="266" t="s">
        <v>1612</v>
      </c>
      <c r="E192" s="458">
        <f t="shared" si="104"/>
        <v>0</v>
      </c>
      <c r="F192" s="460"/>
      <c r="G192" s="460"/>
      <c r="H192" s="460"/>
      <c r="I192" s="460"/>
      <c r="J192" s="462"/>
      <c r="K192" s="460"/>
      <c r="L192" s="460"/>
      <c r="M192" s="461"/>
    </row>
    <row r="193" spans="1:13" s="238" customFormat="1" ht="18.75">
      <c r="A193" s="267"/>
      <c r="B193" s="264"/>
      <c r="C193" s="268" t="s">
        <v>853</v>
      </c>
      <c r="D193" s="266" t="s">
        <v>1613</v>
      </c>
      <c r="E193" s="458">
        <f t="shared" si="104"/>
        <v>0</v>
      </c>
      <c r="F193" s="460"/>
      <c r="G193" s="460"/>
      <c r="H193" s="460"/>
      <c r="I193" s="460"/>
      <c r="J193" s="462"/>
      <c r="K193" s="460"/>
      <c r="L193" s="460"/>
      <c r="M193" s="461"/>
    </row>
    <row r="194" spans="1:13" s="238" customFormat="1" ht="18.75">
      <c r="A194" s="267"/>
      <c r="B194" s="264"/>
      <c r="C194" s="268" t="s">
        <v>855</v>
      </c>
      <c r="D194" s="266" t="s">
        <v>1614</v>
      </c>
      <c r="E194" s="458">
        <f t="shared" si="104"/>
        <v>0</v>
      </c>
      <c r="F194" s="460"/>
      <c r="G194" s="460"/>
      <c r="H194" s="460"/>
      <c r="I194" s="460"/>
      <c r="J194" s="462"/>
      <c r="K194" s="460"/>
      <c r="L194" s="460"/>
      <c r="M194" s="461"/>
    </row>
    <row r="195" spans="1:13" s="238" customFormat="1" ht="18.75">
      <c r="A195" s="267"/>
      <c r="B195" s="264"/>
      <c r="C195" s="268" t="s">
        <v>857</v>
      </c>
      <c r="D195" s="266" t="s">
        <v>1615</v>
      </c>
      <c r="E195" s="458">
        <f t="shared" si="104"/>
        <v>0</v>
      </c>
      <c r="F195" s="460"/>
      <c r="G195" s="460"/>
      <c r="H195" s="460"/>
      <c r="I195" s="460"/>
      <c r="J195" s="462"/>
      <c r="K195" s="460"/>
      <c r="L195" s="460"/>
      <c r="M195" s="461"/>
    </row>
    <row r="196" spans="1:13" s="238" customFormat="1" ht="18.75">
      <c r="A196" s="287"/>
      <c r="B196" s="288"/>
      <c r="C196" s="289" t="s">
        <v>859</v>
      </c>
      <c r="D196" s="266" t="s">
        <v>1616</v>
      </c>
      <c r="E196" s="458">
        <f t="shared" si="104"/>
        <v>0</v>
      </c>
      <c r="F196" s="460"/>
      <c r="G196" s="460"/>
      <c r="H196" s="460"/>
      <c r="I196" s="460"/>
      <c r="J196" s="462"/>
      <c r="K196" s="460"/>
      <c r="L196" s="460"/>
      <c r="M196" s="461"/>
    </row>
    <row r="197" spans="1:13" s="238" customFormat="1" ht="18.75">
      <c r="A197" s="267"/>
      <c r="B197" s="264"/>
      <c r="C197" s="268" t="s">
        <v>1617</v>
      </c>
      <c r="D197" s="266" t="s">
        <v>1618</v>
      </c>
      <c r="E197" s="458">
        <f t="shared" si="104"/>
        <v>0</v>
      </c>
      <c r="F197" s="460"/>
      <c r="G197" s="460"/>
      <c r="H197" s="460"/>
      <c r="I197" s="460"/>
      <c r="J197" s="462"/>
      <c r="K197" s="460"/>
      <c r="L197" s="460"/>
      <c r="M197" s="461"/>
    </row>
    <row r="198" spans="1:13" s="238" customFormat="1" ht="18.75">
      <c r="A198" s="267"/>
      <c r="B198" s="264"/>
      <c r="C198" s="268" t="s">
        <v>863</v>
      </c>
      <c r="D198" s="266" t="s">
        <v>1619</v>
      </c>
      <c r="E198" s="458">
        <f t="shared" si="104"/>
        <v>0</v>
      </c>
      <c r="F198" s="460"/>
      <c r="G198" s="460"/>
      <c r="H198" s="460"/>
      <c r="I198" s="460"/>
      <c r="J198" s="462"/>
      <c r="K198" s="460"/>
      <c r="L198" s="460"/>
      <c r="M198" s="461"/>
    </row>
    <row r="199" spans="1:13" s="238" customFormat="1" ht="18.75">
      <c r="A199" s="267"/>
      <c r="B199" s="264"/>
      <c r="C199" s="268" t="s">
        <v>865</v>
      </c>
      <c r="D199" s="266" t="s">
        <v>1620</v>
      </c>
      <c r="E199" s="458">
        <f t="shared" si="104"/>
        <v>0</v>
      </c>
      <c r="F199" s="460"/>
      <c r="G199" s="460"/>
      <c r="H199" s="460"/>
      <c r="I199" s="460"/>
      <c r="J199" s="462"/>
      <c r="K199" s="460"/>
      <c r="L199" s="460"/>
      <c r="M199" s="461"/>
    </row>
    <row r="200" spans="1:13" s="89" customFormat="1" ht="45.75" customHeight="1">
      <c r="A200" s="217"/>
      <c r="B200" s="756" t="s">
        <v>1621</v>
      </c>
      <c r="C200" s="756"/>
      <c r="D200" s="107" t="s">
        <v>1622</v>
      </c>
      <c r="E200" s="458">
        <f t="shared" si="104"/>
        <v>0</v>
      </c>
      <c r="F200" s="466">
        <f>SUM(F201:F203)</f>
        <v>0</v>
      </c>
      <c r="G200" s="466">
        <f aca="true" t="shared" si="117" ref="G200:M200">SUM(G201:G203)</f>
        <v>0</v>
      </c>
      <c r="H200" s="466">
        <f t="shared" si="117"/>
        <v>0</v>
      </c>
      <c r="I200" s="466">
        <f t="shared" si="117"/>
        <v>0</v>
      </c>
      <c r="J200" s="466">
        <f t="shared" si="117"/>
        <v>0</v>
      </c>
      <c r="K200" s="466">
        <f t="shared" si="117"/>
        <v>0</v>
      </c>
      <c r="L200" s="466">
        <f t="shared" si="117"/>
        <v>0</v>
      </c>
      <c r="M200" s="467">
        <f t="shared" si="117"/>
        <v>0</v>
      </c>
    </row>
    <row r="201" spans="1:13" s="89" customFormat="1" ht="18.75">
      <c r="A201" s="217"/>
      <c r="B201" s="214"/>
      <c r="C201" s="215" t="s">
        <v>869</v>
      </c>
      <c r="D201" s="290" t="s">
        <v>1623</v>
      </c>
      <c r="E201" s="458">
        <f t="shared" si="104"/>
        <v>0</v>
      </c>
      <c r="F201" s="463"/>
      <c r="G201" s="463"/>
      <c r="H201" s="463"/>
      <c r="I201" s="463"/>
      <c r="J201" s="465"/>
      <c r="K201" s="463"/>
      <c r="L201" s="463"/>
      <c r="M201" s="464"/>
    </row>
    <row r="202" spans="1:13" s="89" customFormat="1" ht="18.75">
      <c r="A202" s="217"/>
      <c r="B202" s="214"/>
      <c r="C202" s="215" t="s">
        <v>871</v>
      </c>
      <c r="D202" s="290" t="s">
        <v>1624</v>
      </c>
      <c r="E202" s="458">
        <f t="shared" si="104"/>
        <v>0</v>
      </c>
      <c r="F202" s="463"/>
      <c r="G202" s="463"/>
      <c r="H202" s="463"/>
      <c r="I202" s="463"/>
      <c r="J202" s="465"/>
      <c r="K202" s="463"/>
      <c r="L202" s="463"/>
      <c r="M202" s="464"/>
    </row>
    <row r="203" spans="1:13" s="89" customFormat="1" ht="46.5" customHeight="1">
      <c r="A203" s="217"/>
      <c r="B203" s="214"/>
      <c r="C203" s="111" t="s">
        <v>873</v>
      </c>
      <c r="D203" s="290" t="s">
        <v>1625</v>
      </c>
      <c r="E203" s="458">
        <f t="shared" si="104"/>
        <v>0</v>
      </c>
      <c r="F203" s="463"/>
      <c r="G203" s="463"/>
      <c r="H203" s="463"/>
      <c r="I203" s="463"/>
      <c r="J203" s="465"/>
      <c r="K203" s="463"/>
      <c r="L203" s="463"/>
      <c r="M203" s="464"/>
    </row>
    <row r="204" spans="1:13" s="238" customFormat="1" ht="27.75" customHeight="1">
      <c r="A204" s="269"/>
      <c r="B204" s="277" t="s">
        <v>877</v>
      </c>
      <c r="C204" s="280"/>
      <c r="D204" s="94" t="s">
        <v>1626</v>
      </c>
      <c r="E204" s="458">
        <f t="shared" si="104"/>
        <v>0</v>
      </c>
      <c r="F204" s="460"/>
      <c r="G204" s="460"/>
      <c r="H204" s="460"/>
      <c r="I204" s="460"/>
      <c r="J204" s="462"/>
      <c r="K204" s="460"/>
      <c r="L204" s="460"/>
      <c r="M204" s="461"/>
    </row>
    <row r="205" spans="1:13" s="238" customFormat="1" ht="41.25" customHeight="1">
      <c r="A205" s="898" t="s">
        <v>1627</v>
      </c>
      <c r="B205" s="899"/>
      <c r="C205" s="899"/>
      <c r="D205" s="291" t="s">
        <v>1628</v>
      </c>
      <c r="E205" s="458">
        <f t="shared" si="104"/>
        <v>0</v>
      </c>
      <c r="F205" s="460">
        <f>F207+F208+F209+F210+F211</f>
        <v>0</v>
      </c>
      <c r="G205" s="460">
        <f aca="true" t="shared" si="118" ref="G205:M205">G207+G208+G209+G210+G211</f>
        <v>0</v>
      </c>
      <c r="H205" s="460">
        <f t="shared" si="118"/>
        <v>0</v>
      </c>
      <c r="I205" s="460">
        <f t="shared" si="118"/>
        <v>0</v>
      </c>
      <c r="J205" s="460">
        <f t="shared" si="118"/>
        <v>0</v>
      </c>
      <c r="K205" s="460">
        <f t="shared" si="118"/>
        <v>0</v>
      </c>
      <c r="L205" s="460">
        <f t="shared" si="118"/>
        <v>0</v>
      </c>
      <c r="M205" s="461">
        <f t="shared" si="118"/>
        <v>0</v>
      </c>
    </row>
    <row r="206" spans="1:13" s="238" customFormat="1" ht="18.75">
      <c r="A206" s="267" t="s">
        <v>750</v>
      </c>
      <c r="B206" s="264"/>
      <c r="C206" s="268"/>
      <c r="D206" s="291"/>
      <c r="E206" s="458"/>
      <c r="F206" s="460"/>
      <c r="G206" s="460"/>
      <c r="H206" s="460"/>
      <c r="I206" s="460"/>
      <c r="J206" s="462"/>
      <c r="K206" s="460"/>
      <c r="L206" s="460"/>
      <c r="M206" s="461"/>
    </row>
    <row r="207" spans="1:13" s="238" customFormat="1" ht="18.75">
      <c r="A207" s="269"/>
      <c r="B207" s="264" t="s">
        <v>881</v>
      </c>
      <c r="C207" s="292"/>
      <c r="D207" s="291" t="s">
        <v>1629</v>
      </c>
      <c r="E207" s="458">
        <f t="shared" si="104"/>
        <v>0</v>
      </c>
      <c r="F207" s="460"/>
      <c r="G207" s="460"/>
      <c r="H207" s="460"/>
      <c r="I207" s="460"/>
      <c r="J207" s="462"/>
      <c r="K207" s="460"/>
      <c r="L207" s="460"/>
      <c r="M207" s="461"/>
    </row>
    <row r="208" spans="1:13" s="53" customFormat="1" ht="18.75">
      <c r="A208" s="293"/>
      <c r="B208" s="294" t="s">
        <v>887</v>
      </c>
      <c r="C208" s="295"/>
      <c r="D208" s="296" t="s">
        <v>1630</v>
      </c>
      <c r="E208" s="458">
        <f t="shared" si="104"/>
        <v>0</v>
      </c>
      <c r="F208" s="99"/>
      <c r="G208" s="99"/>
      <c r="H208" s="99"/>
      <c r="I208" s="99"/>
      <c r="J208" s="471"/>
      <c r="K208" s="99"/>
      <c r="L208" s="99"/>
      <c r="M208" s="441"/>
    </row>
    <row r="209" spans="1:13" s="89" customFormat="1" ht="18.75">
      <c r="A209" s="217"/>
      <c r="B209" s="274" t="s">
        <v>1631</v>
      </c>
      <c r="C209" s="215"/>
      <c r="D209" s="107" t="s">
        <v>1632</v>
      </c>
      <c r="E209" s="458">
        <f t="shared" si="104"/>
        <v>0</v>
      </c>
      <c r="F209" s="474"/>
      <c r="G209" s="474"/>
      <c r="H209" s="474"/>
      <c r="I209" s="463"/>
      <c r="J209" s="465"/>
      <c r="K209" s="474"/>
      <c r="L209" s="474"/>
      <c r="M209" s="475"/>
    </row>
    <row r="210" spans="1:13" s="89" customFormat="1" ht="18.75">
      <c r="A210" s="217"/>
      <c r="B210" s="274" t="s">
        <v>891</v>
      </c>
      <c r="C210" s="274"/>
      <c r="D210" s="107" t="s">
        <v>1633</v>
      </c>
      <c r="E210" s="458">
        <f t="shared" si="104"/>
        <v>0</v>
      </c>
      <c r="F210" s="463"/>
      <c r="G210" s="463"/>
      <c r="H210" s="463"/>
      <c r="I210" s="463"/>
      <c r="J210" s="465"/>
      <c r="K210" s="463"/>
      <c r="L210" s="463"/>
      <c r="M210" s="464"/>
    </row>
    <row r="211" spans="1:13" s="53" customFormat="1" ht="18.75">
      <c r="A211" s="293"/>
      <c r="B211" s="294" t="s">
        <v>1634</v>
      </c>
      <c r="C211" s="295"/>
      <c r="D211" s="296" t="s">
        <v>1635</v>
      </c>
      <c r="E211" s="458">
        <f t="shared" si="104"/>
        <v>0</v>
      </c>
      <c r="F211" s="99">
        <f>F212+F213</f>
        <v>0</v>
      </c>
      <c r="G211" s="99">
        <f aca="true" t="shared" si="119" ref="G211:M211">G212+G213</f>
        <v>0</v>
      </c>
      <c r="H211" s="99">
        <f t="shared" si="119"/>
        <v>0</v>
      </c>
      <c r="I211" s="99">
        <f t="shared" si="119"/>
        <v>0</v>
      </c>
      <c r="J211" s="99">
        <f t="shared" si="119"/>
        <v>0</v>
      </c>
      <c r="K211" s="99">
        <f t="shared" si="119"/>
        <v>0</v>
      </c>
      <c r="L211" s="99">
        <f t="shared" si="119"/>
        <v>0</v>
      </c>
      <c r="M211" s="441">
        <f t="shared" si="119"/>
        <v>0</v>
      </c>
    </row>
    <row r="212" spans="1:13" s="53" customFormat="1" ht="18.75">
      <c r="A212" s="293"/>
      <c r="B212" s="294"/>
      <c r="C212" s="297" t="s">
        <v>897</v>
      </c>
      <c r="D212" s="296" t="s">
        <v>1636</v>
      </c>
      <c r="E212" s="458">
        <f t="shared" si="104"/>
        <v>0</v>
      </c>
      <c r="F212" s="99"/>
      <c r="G212" s="99"/>
      <c r="H212" s="99"/>
      <c r="I212" s="99"/>
      <c r="J212" s="471"/>
      <c r="K212" s="99"/>
      <c r="L212" s="99"/>
      <c r="M212" s="441"/>
    </row>
    <row r="213" spans="1:13" s="53" customFormat="1" ht="18.75">
      <c r="A213" s="293"/>
      <c r="B213" s="294"/>
      <c r="C213" s="297" t="s">
        <v>1637</v>
      </c>
      <c r="D213" s="296" t="s">
        <v>1638</v>
      </c>
      <c r="E213" s="458">
        <f t="shared" si="104"/>
        <v>0</v>
      </c>
      <c r="F213" s="99"/>
      <c r="G213" s="99"/>
      <c r="H213" s="99"/>
      <c r="I213" s="99"/>
      <c r="J213" s="471"/>
      <c r="K213" s="99"/>
      <c r="L213" s="99"/>
      <c r="M213" s="441"/>
    </row>
    <row r="214" spans="1:13" s="190" customFormat="1" ht="42.75" customHeight="1">
      <c r="A214" s="902" t="s">
        <v>1639</v>
      </c>
      <c r="B214" s="903"/>
      <c r="C214" s="903"/>
      <c r="D214" s="298"/>
      <c r="E214" s="458"/>
      <c r="F214" s="468"/>
      <c r="G214" s="468"/>
      <c r="H214" s="468"/>
      <c r="I214" s="468"/>
      <c r="J214" s="469"/>
      <c r="K214" s="468"/>
      <c r="L214" s="468"/>
      <c r="M214" s="470"/>
    </row>
    <row r="215" spans="1:13" s="53" customFormat="1" ht="41.25" customHeight="1">
      <c r="A215" s="902" t="s">
        <v>1640</v>
      </c>
      <c r="B215" s="903"/>
      <c r="C215" s="903"/>
      <c r="D215" s="107" t="s">
        <v>1641</v>
      </c>
      <c r="E215" s="458">
        <f t="shared" si="104"/>
        <v>0</v>
      </c>
      <c r="F215" s="99">
        <f>F217+F220+F223+F224+F225</f>
        <v>0</v>
      </c>
      <c r="G215" s="99">
        <f aca="true" t="shared" si="120" ref="G215:M215">G217+G220+G223+G224+G225</f>
        <v>0</v>
      </c>
      <c r="H215" s="99">
        <f t="shared" si="120"/>
        <v>0</v>
      </c>
      <c r="I215" s="99">
        <f t="shared" si="120"/>
        <v>0</v>
      </c>
      <c r="J215" s="99">
        <f t="shared" si="120"/>
        <v>0</v>
      </c>
      <c r="K215" s="99">
        <f t="shared" si="120"/>
        <v>0</v>
      </c>
      <c r="L215" s="99">
        <f t="shared" si="120"/>
        <v>0</v>
      </c>
      <c r="M215" s="441">
        <f t="shared" si="120"/>
        <v>0</v>
      </c>
    </row>
    <row r="216" spans="1:13" s="53" customFormat="1" ht="18.75">
      <c r="A216" s="282" t="s">
        <v>750</v>
      </c>
      <c r="B216" s="294"/>
      <c r="C216" s="299"/>
      <c r="D216" s="107"/>
      <c r="E216" s="458"/>
      <c r="F216" s="99"/>
      <c r="G216" s="99"/>
      <c r="H216" s="99"/>
      <c r="I216" s="99"/>
      <c r="J216" s="471"/>
      <c r="K216" s="99"/>
      <c r="L216" s="99"/>
      <c r="M216" s="441"/>
    </row>
    <row r="217" spans="1:37" s="53" customFormat="1" ht="18.75">
      <c r="A217" s="282"/>
      <c r="B217" s="904" t="s">
        <v>1642</v>
      </c>
      <c r="C217" s="904"/>
      <c r="D217" s="94" t="s">
        <v>1643</v>
      </c>
      <c r="E217" s="458">
        <f t="shared" si="104"/>
        <v>0</v>
      </c>
      <c r="F217" s="99">
        <f>SUM(F218:F219)</f>
        <v>0</v>
      </c>
      <c r="G217" s="99">
        <f aca="true" t="shared" si="121" ref="G217:M217">SUM(G218:G219)</f>
        <v>0</v>
      </c>
      <c r="H217" s="99">
        <f t="shared" si="121"/>
        <v>0</v>
      </c>
      <c r="I217" s="99">
        <f t="shared" si="121"/>
        <v>0</v>
      </c>
      <c r="J217" s="99">
        <f t="shared" si="121"/>
        <v>0</v>
      </c>
      <c r="K217" s="99">
        <f t="shared" si="121"/>
        <v>0</v>
      </c>
      <c r="L217" s="99">
        <f t="shared" si="121"/>
        <v>0</v>
      </c>
      <c r="M217" s="441">
        <f t="shared" si="121"/>
        <v>0</v>
      </c>
      <c r="AH217" s="190"/>
      <c r="AI217" s="190"/>
      <c r="AJ217" s="190"/>
      <c r="AK217" s="190"/>
    </row>
    <row r="218" spans="1:13" s="53" customFormat="1" ht="18.75">
      <c r="A218" s="282"/>
      <c r="B218" s="277"/>
      <c r="C218" s="281" t="s">
        <v>908</v>
      </c>
      <c r="D218" s="94" t="s">
        <v>1644</v>
      </c>
      <c r="E218" s="458">
        <f t="shared" si="104"/>
        <v>0</v>
      </c>
      <c r="F218" s="99"/>
      <c r="G218" s="99"/>
      <c r="H218" s="99"/>
      <c r="I218" s="99"/>
      <c r="J218" s="471"/>
      <c r="K218" s="99"/>
      <c r="L218" s="99"/>
      <c r="M218" s="441"/>
    </row>
    <row r="219" spans="1:13" s="53" customFormat="1" ht="18.75">
      <c r="A219" s="282"/>
      <c r="B219" s="277"/>
      <c r="C219" s="193" t="s">
        <v>910</v>
      </c>
      <c r="D219" s="94" t="s">
        <v>1645</v>
      </c>
      <c r="E219" s="458">
        <f t="shared" si="104"/>
        <v>0</v>
      </c>
      <c r="F219" s="99"/>
      <c r="G219" s="99"/>
      <c r="H219" s="99"/>
      <c r="I219" s="99"/>
      <c r="J219" s="471"/>
      <c r="K219" s="99"/>
      <c r="L219" s="99"/>
      <c r="M219" s="441"/>
    </row>
    <row r="220" spans="1:13" s="53" customFormat="1" ht="44.25" customHeight="1">
      <c r="A220" s="282"/>
      <c r="B220" s="756" t="s">
        <v>1646</v>
      </c>
      <c r="C220" s="756"/>
      <c r="D220" s="94" t="s">
        <v>1647</v>
      </c>
      <c r="E220" s="458">
        <f t="shared" si="104"/>
        <v>0</v>
      </c>
      <c r="F220" s="99">
        <f>SUM(F221:F222)</f>
        <v>0</v>
      </c>
      <c r="G220" s="99">
        <f aca="true" t="shared" si="122" ref="G220:M220">SUM(G221:G222)</f>
        <v>0</v>
      </c>
      <c r="H220" s="99">
        <f t="shared" si="122"/>
        <v>0</v>
      </c>
      <c r="I220" s="99">
        <f t="shared" si="122"/>
        <v>0</v>
      </c>
      <c r="J220" s="99">
        <f t="shared" si="122"/>
        <v>0</v>
      </c>
      <c r="K220" s="99">
        <f t="shared" si="122"/>
        <v>0</v>
      </c>
      <c r="L220" s="99">
        <f t="shared" si="122"/>
        <v>0</v>
      </c>
      <c r="M220" s="441">
        <f t="shared" si="122"/>
        <v>0</v>
      </c>
    </row>
    <row r="221" spans="1:13" s="53" customFormat="1" ht="18.75">
      <c r="A221" s="282"/>
      <c r="B221" s="283"/>
      <c r="C221" s="216" t="s">
        <v>914</v>
      </c>
      <c r="D221" s="94" t="s">
        <v>1648</v>
      </c>
      <c r="E221" s="458">
        <f t="shared" si="104"/>
        <v>0</v>
      </c>
      <c r="F221" s="99"/>
      <c r="G221" s="99"/>
      <c r="H221" s="99"/>
      <c r="I221" s="99"/>
      <c r="J221" s="471"/>
      <c r="K221" s="99"/>
      <c r="L221" s="99"/>
      <c r="M221" s="441"/>
    </row>
    <row r="222" spans="1:13" s="53" customFormat="1" ht="18.75">
      <c r="A222" s="282"/>
      <c r="B222" s="283"/>
      <c r="C222" s="216" t="s">
        <v>916</v>
      </c>
      <c r="D222" s="94" t="s">
        <v>1649</v>
      </c>
      <c r="E222" s="458">
        <f aca="true" t="shared" si="123" ref="E222:E285">G222+H222+I222+J222</f>
        <v>0</v>
      </c>
      <c r="F222" s="99"/>
      <c r="G222" s="99"/>
      <c r="H222" s="99"/>
      <c r="I222" s="99"/>
      <c r="J222" s="471"/>
      <c r="K222" s="99"/>
      <c r="L222" s="99"/>
      <c r="M222" s="441"/>
    </row>
    <row r="223" spans="1:14" ht="18.75">
      <c r="A223" s="267"/>
      <c r="B223" s="277" t="s">
        <v>918</v>
      </c>
      <c r="C223" s="216"/>
      <c r="D223" s="94" t="s">
        <v>1650</v>
      </c>
      <c r="E223" s="458">
        <f t="shared" si="123"/>
        <v>0</v>
      </c>
      <c r="F223" s="460"/>
      <c r="G223" s="460"/>
      <c r="H223" s="460"/>
      <c r="I223" s="460"/>
      <c r="J223" s="462"/>
      <c r="K223" s="460"/>
      <c r="L223" s="460"/>
      <c r="M223" s="461"/>
      <c r="N223" s="238"/>
    </row>
    <row r="224" spans="1:14" ht="18.75">
      <c r="A224" s="267"/>
      <c r="B224" s="277" t="s">
        <v>920</v>
      </c>
      <c r="C224" s="216"/>
      <c r="D224" s="94" t="s">
        <v>1651</v>
      </c>
      <c r="E224" s="458">
        <f t="shared" si="123"/>
        <v>0</v>
      </c>
      <c r="F224" s="460"/>
      <c r="G224" s="460"/>
      <c r="H224" s="460"/>
      <c r="I224" s="460"/>
      <c r="J224" s="462"/>
      <c r="K224" s="460"/>
      <c r="L224" s="460"/>
      <c r="M224" s="461"/>
      <c r="N224" s="238"/>
    </row>
    <row r="225" spans="1:13" s="238" customFormat="1" ht="27.75" customHeight="1">
      <c r="A225" s="267"/>
      <c r="B225" s="756" t="s">
        <v>922</v>
      </c>
      <c r="C225" s="756"/>
      <c r="D225" s="94" t="s">
        <v>1652</v>
      </c>
      <c r="E225" s="458">
        <f t="shared" si="123"/>
        <v>0</v>
      </c>
      <c r="F225" s="460"/>
      <c r="G225" s="460"/>
      <c r="H225" s="460"/>
      <c r="I225" s="460"/>
      <c r="J225" s="462"/>
      <c r="K225" s="460"/>
      <c r="L225" s="460"/>
      <c r="M225" s="461"/>
    </row>
    <row r="226" spans="1:13" s="238" customFormat="1" ht="19.5">
      <c r="A226" s="263" t="s">
        <v>1653</v>
      </c>
      <c r="B226" s="264"/>
      <c r="C226" s="265"/>
      <c r="D226" s="266" t="s">
        <v>1654</v>
      </c>
      <c r="E226" s="458">
        <f t="shared" si="123"/>
        <v>0</v>
      </c>
      <c r="F226" s="460">
        <f>F228+F229+F232</f>
        <v>0</v>
      </c>
      <c r="G226" s="460">
        <f aca="true" t="shared" si="124" ref="G226:M226">G228+G229+G232</f>
        <v>0</v>
      </c>
      <c r="H226" s="460">
        <f t="shared" si="124"/>
        <v>0</v>
      </c>
      <c r="I226" s="460">
        <f t="shared" si="124"/>
        <v>0</v>
      </c>
      <c r="J226" s="460">
        <f t="shared" si="124"/>
        <v>0</v>
      </c>
      <c r="K226" s="460">
        <f t="shared" si="124"/>
        <v>0</v>
      </c>
      <c r="L226" s="460">
        <f t="shared" si="124"/>
        <v>0</v>
      </c>
      <c r="M226" s="461">
        <f t="shared" si="124"/>
        <v>0</v>
      </c>
    </row>
    <row r="227" spans="1:13" s="238" customFormat="1" ht="22.5" customHeight="1">
      <c r="A227" s="267" t="s">
        <v>750</v>
      </c>
      <c r="B227" s="264"/>
      <c r="C227" s="268"/>
      <c r="D227" s="266"/>
      <c r="E227" s="458"/>
      <c r="F227" s="460"/>
      <c r="G227" s="460"/>
      <c r="H227" s="460"/>
      <c r="I227" s="460"/>
      <c r="J227" s="462"/>
      <c r="K227" s="460"/>
      <c r="L227" s="460"/>
      <c r="M227" s="461"/>
    </row>
    <row r="228" spans="1:13" s="89" customFormat="1" ht="18.75">
      <c r="A228" s="300"/>
      <c r="B228" s="301" t="s">
        <v>926</v>
      </c>
      <c r="C228" s="302"/>
      <c r="D228" s="107" t="s">
        <v>1655</v>
      </c>
      <c r="E228" s="458">
        <f t="shared" si="123"/>
        <v>0</v>
      </c>
      <c r="F228" s="463"/>
      <c r="G228" s="463"/>
      <c r="H228" s="463"/>
      <c r="I228" s="463"/>
      <c r="J228" s="465"/>
      <c r="K228" s="463"/>
      <c r="L228" s="463"/>
      <c r="M228" s="464"/>
    </row>
    <row r="229" spans="1:13" s="238" customFormat="1" ht="18.75">
      <c r="A229" s="267"/>
      <c r="B229" s="756" t="s">
        <v>1656</v>
      </c>
      <c r="C229" s="756"/>
      <c r="D229" s="94" t="s">
        <v>1657</v>
      </c>
      <c r="E229" s="458">
        <f t="shared" si="123"/>
        <v>0</v>
      </c>
      <c r="F229" s="460">
        <f>SUM(F230:F231)</f>
        <v>0</v>
      </c>
      <c r="G229" s="460">
        <f aca="true" t="shared" si="125" ref="G229:M229">SUM(G230:G231)</f>
        <v>0</v>
      </c>
      <c r="H229" s="460">
        <f t="shared" si="125"/>
        <v>0</v>
      </c>
      <c r="I229" s="460">
        <f t="shared" si="125"/>
        <v>0</v>
      </c>
      <c r="J229" s="460">
        <f t="shared" si="125"/>
        <v>0</v>
      </c>
      <c r="K229" s="460">
        <f t="shared" si="125"/>
        <v>0</v>
      </c>
      <c r="L229" s="460">
        <f t="shared" si="125"/>
        <v>0</v>
      </c>
      <c r="M229" s="461">
        <f t="shared" si="125"/>
        <v>0</v>
      </c>
    </row>
    <row r="230" spans="1:13" s="238" customFormat="1" ht="18.75">
      <c r="A230" s="267"/>
      <c r="B230" s="277"/>
      <c r="C230" s="216" t="s">
        <v>930</v>
      </c>
      <c r="D230" s="94" t="s">
        <v>1658</v>
      </c>
      <c r="E230" s="458">
        <f t="shared" si="123"/>
        <v>0</v>
      </c>
      <c r="F230" s="460"/>
      <c r="G230" s="460"/>
      <c r="H230" s="460"/>
      <c r="I230" s="460"/>
      <c r="J230" s="462"/>
      <c r="K230" s="460"/>
      <c r="L230" s="460"/>
      <c r="M230" s="461"/>
    </row>
    <row r="231" spans="1:13" s="238" customFormat="1" ht="18.75">
      <c r="A231" s="267"/>
      <c r="B231" s="277"/>
      <c r="C231" s="216" t="s">
        <v>932</v>
      </c>
      <c r="D231" s="94" t="s">
        <v>1659</v>
      </c>
      <c r="E231" s="458">
        <f t="shared" si="123"/>
        <v>0</v>
      </c>
      <c r="F231" s="460"/>
      <c r="G231" s="460"/>
      <c r="H231" s="460"/>
      <c r="I231" s="460"/>
      <c r="J231" s="462"/>
      <c r="K231" s="460"/>
      <c r="L231" s="460"/>
      <c r="M231" s="461"/>
    </row>
    <row r="232" spans="1:13" s="238" customFormat="1" ht="18.75">
      <c r="A232" s="267"/>
      <c r="B232" s="277" t="s">
        <v>934</v>
      </c>
      <c r="C232" s="216"/>
      <c r="D232" s="94" t="s">
        <v>1660</v>
      </c>
      <c r="E232" s="458">
        <f t="shared" si="123"/>
        <v>0</v>
      </c>
      <c r="F232" s="460"/>
      <c r="G232" s="460"/>
      <c r="H232" s="460"/>
      <c r="I232" s="460"/>
      <c r="J232" s="462"/>
      <c r="K232" s="460"/>
      <c r="L232" s="460"/>
      <c r="M232" s="461"/>
    </row>
    <row r="233" spans="1:13" s="238" customFormat="1" ht="18.75">
      <c r="A233" s="303" t="s">
        <v>1661</v>
      </c>
      <c r="B233" s="304"/>
      <c r="C233" s="305"/>
      <c r="D233" s="276" t="s">
        <v>1662</v>
      </c>
      <c r="E233" s="458">
        <f t="shared" si="123"/>
        <v>0</v>
      </c>
      <c r="F233" s="460">
        <f>F234+F239+F243+F249</f>
        <v>0</v>
      </c>
      <c r="G233" s="460">
        <f aca="true" t="shared" si="126" ref="G233:M233">G234+G239+G243+G249</f>
        <v>0</v>
      </c>
      <c r="H233" s="460">
        <f t="shared" si="126"/>
        <v>0</v>
      </c>
      <c r="I233" s="460">
        <f t="shared" si="126"/>
        <v>0</v>
      </c>
      <c r="J233" s="460">
        <f t="shared" si="126"/>
        <v>0</v>
      </c>
      <c r="K233" s="460">
        <f t="shared" si="126"/>
        <v>0</v>
      </c>
      <c r="L233" s="460">
        <f t="shared" si="126"/>
        <v>0</v>
      </c>
      <c r="M233" s="461">
        <f t="shared" si="126"/>
        <v>0</v>
      </c>
    </row>
    <row r="234" spans="1:13" s="238" customFormat="1" ht="18.75">
      <c r="A234" s="306" t="s">
        <v>1663</v>
      </c>
      <c r="B234" s="307"/>
      <c r="C234" s="308"/>
      <c r="D234" s="107" t="s">
        <v>1664</v>
      </c>
      <c r="E234" s="458">
        <f t="shared" si="123"/>
        <v>0</v>
      </c>
      <c r="F234" s="99"/>
      <c r="G234" s="99"/>
      <c r="H234" s="99"/>
      <c r="I234" s="99"/>
      <c r="J234" s="471"/>
      <c r="K234" s="99"/>
      <c r="L234" s="99"/>
      <c r="M234" s="441"/>
    </row>
    <row r="235" spans="1:13" s="238" customFormat="1" ht="18.75">
      <c r="A235" s="309" t="s">
        <v>750</v>
      </c>
      <c r="B235" s="310"/>
      <c r="C235" s="311"/>
      <c r="D235" s="107"/>
      <c r="E235" s="458"/>
      <c r="F235" s="99"/>
      <c r="G235" s="99"/>
      <c r="H235" s="99"/>
      <c r="I235" s="99"/>
      <c r="J235" s="471"/>
      <c r="K235" s="99"/>
      <c r="L235" s="99"/>
      <c r="M235" s="441"/>
    </row>
    <row r="236" spans="1:13" s="238" customFormat="1" ht="24" customHeight="1">
      <c r="A236" s="309"/>
      <c r="B236" s="905" t="s">
        <v>1665</v>
      </c>
      <c r="C236" s="905"/>
      <c r="D236" s="107" t="s">
        <v>1666</v>
      </c>
      <c r="E236" s="458">
        <f t="shared" si="123"/>
        <v>0</v>
      </c>
      <c r="F236" s="99">
        <f>F237+F238</f>
        <v>0</v>
      </c>
      <c r="G236" s="99">
        <f aca="true" t="shared" si="127" ref="G236:M236">G237+G238</f>
        <v>0</v>
      </c>
      <c r="H236" s="99">
        <f t="shared" si="127"/>
        <v>0</v>
      </c>
      <c r="I236" s="99">
        <f t="shared" si="127"/>
        <v>0</v>
      </c>
      <c r="J236" s="99">
        <f t="shared" si="127"/>
        <v>0</v>
      </c>
      <c r="K236" s="99">
        <f t="shared" si="127"/>
        <v>0</v>
      </c>
      <c r="L236" s="99">
        <f t="shared" si="127"/>
        <v>0</v>
      </c>
      <c r="M236" s="441">
        <f t="shared" si="127"/>
        <v>0</v>
      </c>
    </row>
    <row r="237" spans="1:13" s="238" customFormat="1" ht="18.75">
      <c r="A237" s="309"/>
      <c r="B237" s="310"/>
      <c r="C237" s="311" t="s">
        <v>944</v>
      </c>
      <c r="D237" s="107" t="s">
        <v>1667</v>
      </c>
      <c r="E237" s="458">
        <f t="shared" si="123"/>
        <v>0</v>
      </c>
      <c r="F237" s="99"/>
      <c r="G237" s="99"/>
      <c r="H237" s="99"/>
      <c r="I237" s="99"/>
      <c r="J237" s="471"/>
      <c r="K237" s="99"/>
      <c r="L237" s="99"/>
      <c r="M237" s="441"/>
    </row>
    <row r="238" spans="1:13" s="238" customFormat="1" ht="18.75">
      <c r="A238" s="309"/>
      <c r="B238" s="310"/>
      <c r="C238" s="311" t="s">
        <v>1668</v>
      </c>
      <c r="D238" s="107" t="s">
        <v>1669</v>
      </c>
      <c r="E238" s="458">
        <f t="shared" si="123"/>
        <v>0</v>
      </c>
      <c r="F238" s="99"/>
      <c r="G238" s="99"/>
      <c r="H238" s="99"/>
      <c r="I238" s="99"/>
      <c r="J238" s="471"/>
      <c r="K238" s="99"/>
      <c r="L238" s="99"/>
      <c r="M238" s="441"/>
    </row>
    <row r="239" spans="1:13" s="238" customFormat="1" ht="24.75" customHeight="1">
      <c r="A239" s="303" t="s">
        <v>1670</v>
      </c>
      <c r="B239" s="312"/>
      <c r="C239" s="313"/>
      <c r="D239" s="266" t="s">
        <v>1671</v>
      </c>
      <c r="E239" s="458">
        <f t="shared" si="123"/>
        <v>0</v>
      </c>
      <c r="F239" s="460">
        <f>F241+F242</f>
        <v>0</v>
      </c>
      <c r="G239" s="460">
        <f aca="true" t="shared" si="128" ref="G239:M239">G241+G242</f>
        <v>0</v>
      </c>
      <c r="H239" s="460">
        <f t="shared" si="128"/>
        <v>0</v>
      </c>
      <c r="I239" s="460">
        <f t="shared" si="128"/>
        <v>0</v>
      </c>
      <c r="J239" s="460">
        <f t="shared" si="128"/>
        <v>0</v>
      </c>
      <c r="K239" s="460">
        <f t="shared" si="128"/>
        <v>0</v>
      </c>
      <c r="L239" s="460">
        <f t="shared" si="128"/>
        <v>0</v>
      </c>
      <c r="M239" s="461">
        <f t="shared" si="128"/>
        <v>0</v>
      </c>
    </row>
    <row r="240" spans="1:13" s="238" customFormat="1" ht="18.75">
      <c r="A240" s="267" t="s">
        <v>750</v>
      </c>
      <c r="B240" s="264"/>
      <c r="C240" s="268"/>
      <c r="D240" s="266"/>
      <c r="E240" s="458"/>
      <c r="F240" s="460"/>
      <c r="G240" s="460"/>
      <c r="H240" s="460"/>
      <c r="I240" s="460"/>
      <c r="J240" s="462"/>
      <c r="K240" s="460"/>
      <c r="L240" s="460"/>
      <c r="M240" s="461"/>
    </row>
    <row r="241" spans="1:13" s="238" customFormat="1" ht="18.75">
      <c r="A241" s="284"/>
      <c r="B241" s="264" t="s">
        <v>958</v>
      </c>
      <c r="C241" s="268"/>
      <c r="D241" s="266" t="s">
        <v>1672</v>
      </c>
      <c r="E241" s="458">
        <f t="shared" si="123"/>
        <v>0</v>
      </c>
      <c r="F241" s="460"/>
      <c r="G241" s="460"/>
      <c r="H241" s="460"/>
      <c r="I241" s="460"/>
      <c r="J241" s="462"/>
      <c r="K241" s="460"/>
      <c r="L241" s="460"/>
      <c r="M241" s="461"/>
    </row>
    <row r="242" spans="1:13" s="238" customFormat="1" ht="18.75">
      <c r="A242" s="284"/>
      <c r="B242" s="264" t="s">
        <v>1673</v>
      </c>
      <c r="C242" s="268"/>
      <c r="D242" s="266" t="s">
        <v>1674</v>
      </c>
      <c r="E242" s="458">
        <f t="shared" si="123"/>
        <v>0</v>
      </c>
      <c r="F242" s="460"/>
      <c r="G242" s="460"/>
      <c r="H242" s="460"/>
      <c r="I242" s="460"/>
      <c r="J242" s="462"/>
      <c r="K242" s="460"/>
      <c r="L242" s="460"/>
      <c r="M242" s="461"/>
    </row>
    <row r="243" spans="1:13" s="89" customFormat="1" ht="20.25" customHeight="1">
      <c r="A243" s="109" t="s">
        <v>1675</v>
      </c>
      <c r="B243" s="274"/>
      <c r="C243" s="314"/>
      <c r="D243" s="103">
        <v>83.06</v>
      </c>
      <c r="E243" s="458">
        <f t="shared" si="123"/>
        <v>0</v>
      </c>
      <c r="F243" s="463">
        <f>F245</f>
        <v>0</v>
      </c>
      <c r="G243" s="463">
        <f aca="true" t="shared" si="129" ref="G243:M243">G245</f>
        <v>0</v>
      </c>
      <c r="H243" s="463">
        <f t="shared" si="129"/>
        <v>0</v>
      </c>
      <c r="I243" s="463">
        <f t="shared" si="129"/>
        <v>0</v>
      </c>
      <c r="J243" s="463">
        <f t="shared" si="129"/>
        <v>0</v>
      </c>
      <c r="K243" s="463">
        <f t="shared" si="129"/>
        <v>0</v>
      </c>
      <c r="L243" s="463">
        <f t="shared" si="129"/>
        <v>0</v>
      </c>
      <c r="M243" s="464">
        <f t="shared" si="129"/>
        <v>0</v>
      </c>
    </row>
    <row r="244" spans="1:13" s="89" customFormat="1" ht="18.75">
      <c r="A244" s="300" t="s">
        <v>750</v>
      </c>
      <c r="B244" s="315"/>
      <c r="C244" s="302"/>
      <c r="D244" s="107"/>
      <c r="E244" s="458"/>
      <c r="F244" s="463"/>
      <c r="G244" s="463"/>
      <c r="H244" s="463"/>
      <c r="I244" s="463"/>
      <c r="J244" s="465"/>
      <c r="K244" s="463"/>
      <c r="L244" s="463"/>
      <c r="M244" s="464"/>
    </row>
    <row r="245" spans="1:13" s="89" customFormat="1" ht="18.75">
      <c r="A245" s="217"/>
      <c r="B245" s="274" t="s">
        <v>1676</v>
      </c>
      <c r="C245" s="314"/>
      <c r="D245" s="107" t="s">
        <v>1677</v>
      </c>
      <c r="E245" s="458">
        <f t="shared" si="123"/>
        <v>0</v>
      </c>
      <c r="F245" s="463">
        <f>SUM(F246:F248)</f>
        <v>0</v>
      </c>
      <c r="G245" s="463">
        <f aca="true" t="shared" si="130" ref="G245:M245">SUM(G246:G248)</f>
        <v>0</v>
      </c>
      <c r="H245" s="463">
        <f t="shared" si="130"/>
        <v>0</v>
      </c>
      <c r="I245" s="463">
        <f t="shared" si="130"/>
        <v>0</v>
      </c>
      <c r="J245" s="463">
        <f t="shared" si="130"/>
        <v>0</v>
      </c>
      <c r="K245" s="463">
        <f t="shared" si="130"/>
        <v>0</v>
      </c>
      <c r="L245" s="463">
        <f t="shared" si="130"/>
        <v>0</v>
      </c>
      <c r="M245" s="464">
        <f t="shared" si="130"/>
        <v>0</v>
      </c>
    </row>
    <row r="246" spans="1:13" s="89" customFormat="1" ht="18.75">
      <c r="A246" s="217"/>
      <c r="B246" s="274"/>
      <c r="C246" s="279" t="s">
        <v>968</v>
      </c>
      <c r="D246" s="107" t="s">
        <v>1678</v>
      </c>
      <c r="E246" s="458">
        <f t="shared" si="123"/>
        <v>0</v>
      </c>
      <c r="F246" s="463"/>
      <c r="G246" s="463"/>
      <c r="H246" s="463"/>
      <c r="I246" s="463"/>
      <c r="J246" s="465"/>
      <c r="K246" s="463"/>
      <c r="L246" s="463"/>
      <c r="M246" s="464"/>
    </row>
    <row r="247" spans="1:13" s="89" customFormat="1" ht="18.75">
      <c r="A247" s="217"/>
      <c r="B247" s="274"/>
      <c r="C247" s="279" t="s">
        <v>970</v>
      </c>
      <c r="D247" s="107" t="s">
        <v>1679</v>
      </c>
      <c r="E247" s="458">
        <f t="shared" si="123"/>
        <v>0</v>
      </c>
      <c r="F247" s="463"/>
      <c r="G247" s="463"/>
      <c r="H247" s="463"/>
      <c r="I247" s="463"/>
      <c r="J247" s="465"/>
      <c r="K247" s="463"/>
      <c r="L247" s="463"/>
      <c r="M247" s="464"/>
    </row>
    <row r="248" spans="1:13" s="89" customFormat="1" ht="18.75">
      <c r="A248" s="217"/>
      <c r="B248" s="274"/>
      <c r="C248" s="215" t="s">
        <v>972</v>
      </c>
      <c r="D248" s="218" t="s">
        <v>1680</v>
      </c>
      <c r="E248" s="458">
        <f t="shared" si="123"/>
        <v>0</v>
      </c>
      <c r="F248" s="463"/>
      <c r="G248" s="463"/>
      <c r="H248" s="463"/>
      <c r="I248" s="463"/>
      <c r="J248" s="465"/>
      <c r="K248" s="463"/>
      <c r="L248" s="463"/>
      <c r="M248" s="464"/>
    </row>
    <row r="249" spans="1:13" s="238" customFormat="1" ht="19.5">
      <c r="A249" s="263" t="s">
        <v>1681</v>
      </c>
      <c r="B249" s="264"/>
      <c r="C249" s="265"/>
      <c r="D249" s="266" t="s">
        <v>1682</v>
      </c>
      <c r="E249" s="458">
        <f t="shared" si="123"/>
        <v>0</v>
      </c>
      <c r="F249" s="460">
        <f>F251+F255+F257</f>
        <v>0</v>
      </c>
      <c r="G249" s="460">
        <f aca="true" t="shared" si="131" ref="G249:M249">G251+G255+G257</f>
        <v>0</v>
      </c>
      <c r="H249" s="460">
        <f t="shared" si="131"/>
        <v>0</v>
      </c>
      <c r="I249" s="460">
        <f t="shared" si="131"/>
        <v>0</v>
      </c>
      <c r="J249" s="460">
        <f t="shared" si="131"/>
        <v>0</v>
      </c>
      <c r="K249" s="460">
        <f t="shared" si="131"/>
        <v>0</v>
      </c>
      <c r="L249" s="460">
        <f t="shared" si="131"/>
        <v>0</v>
      </c>
      <c r="M249" s="461">
        <f t="shared" si="131"/>
        <v>0</v>
      </c>
    </row>
    <row r="250" spans="1:13" s="238" customFormat="1" ht="18.75">
      <c r="A250" s="267" t="s">
        <v>750</v>
      </c>
      <c r="B250" s="264"/>
      <c r="C250" s="268"/>
      <c r="D250" s="266"/>
      <c r="E250" s="458"/>
      <c r="F250" s="460"/>
      <c r="G250" s="460"/>
      <c r="H250" s="460"/>
      <c r="I250" s="460"/>
      <c r="J250" s="462"/>
      <c r="K250" s="460"/>
      <c r="L250" s="460"/>
      <c r="M250" s="461"/>
    </row>
    <row r="251" spans="1:13" s="238" customFormat="1" ht="18.75">
      <c r="A251" s="267"/>
      <c r="B251" s="277" t="s">
        <v>1683</v>
      </c>
      <c r="C251" s="280"/>
      <c r="D251" s="94" t="s">
        <v>1684</v>
      </c>
      <c r="E251" s="458">
        <f t="shared" si="123"/>
        <v>0</v>
      </c>
      <c r="F251" s="460">
        <f>SUM(F252:F254)</f>
        <v>0</v>
      </c>
      <c r="G251" s="460">
        <f aca="true" t="shared" si="132" ref="G251:M251">SUM(G252:G254)</f>
        <v>0</v>
      </c>
      <c r="H251" s="460">
        <f t="shared" si="132"/>
        <v>0</v>
      </c>
      <c r="I251" s="460">
        <f t="shared" si="132"/>
        <v>0</v>
      </c>
      <c r="J251" s="460">
        <f t="shared" si="132"/>
        <v>0</v>
      </c>
      <c r="K251" s="460">
        <f t="shared" si="132"/>
        <v>0</v>
      </c>
      <c r="L251" s="460">
        <f t="shared" si="132"/>
        <v>0</v>
      </c>
      <c r="M251" s="461">
        <f t="shared" si="132"/>
        <v>0</v>
      </c>
    </row>
    <row r="252" spans="1:13" s="238" customFormat="1" ht="18.75">
      <c r="A252" s="267"/>
      <c r="B252" s="277"/>
      <c r="C252" s="281" t="s">
        <v>980</v>
      </c>
      <c r="D252" s="316" t="s">
        <v>1685</v>
      </c>
      <c r="E252" s="458">
        <f t="shared" si="123"/>
        <v>0</v>
      </c>
      <c r="F252" s="460"/>
      <c r="G252" s="460"/>
      <c r="H252" s="460"/>
      <c r="I252" s="460"/>
      <c r="J252" s="462"/>
      <c r="K252" s="460"/>
      <c r="L252" s="460"/>
      <c r="M252" s="461"/>
    </row>
    <row r="253" spans="1:13" s="238" customFormat="1" ht="18.75">
      <c r="A253" s="287"/>
      <c r="B253" s="317"/>
      <c r="C253" s="318" t="s">
        <v>982</v>
      </c>
      <c r="D253" s="316" t="s">
        <v>1686</v>
      </c>
      <c r="E253" s="458">
        <f t="shared" si="123"/>
        <v>0</v>
      </c>
      <c r="F253" s="460"/>
      <c r="G253" s="460"/>
      <c r="H253" s="460"/>
      <c r="I253" s="460"/>
      <c r="J253" s="462"/>
      <c r="K253" s="460"/>
      <c r="L253" s="460"/>
      <c r="M253" s="461"/>
    </row>
    <row r="254" spans="1:13" s="238" customFormat="1" ht="18.75">
      <c r="A254" s="267"/>
      <c r="B254" s="277"/>
      <c r="C254" s="216" t="s">
        <v>984</v>
      </c>
      <c r="D254" s="316" t="s">
        <v>1687</v>
      </c>
      <c r="E254" s="458">
        <f t="shared" si="123"/>
        <v>0</v>
      </c>
      <c r="F254" s="460"/>
      <c r="G254" s="460"/>
      <c r="H254" s="460"/>
      <c r="I254" s="460"/>
      <c r="J254" s="462"/>
      <c r="K254" s="460"/>
      <c r="L254" s="460"/>
      <c r="M254" s="461"/>
    </row>
    <row r="255" spans="1:13" s="238" customFormat="1" ht="18.75">
      <c r="A255" s="267"/>
      <c r="B255" s="277" t="s">
        <v>1688</v>
      </c>
      <c r="C255" s="216"/>
      <c r="D255" s="94" t="s">
        <v>1689</v>
      </c>
      <c r="E255" s="458">
        <f t="shared" si="123"/>
        <v>0</v>
      </c>
      <c r="F255" s="460">
        <f>F256</f>
        <v>0</v>
      </c>
      <c r="G255" s="460">
        <f aca="true" t="shared" si="133" ref="G255:M255">G256</f>
        <v>0</v>
      </c>
      <c r="H255" s="460">
        <f t="shared" si="133"/>
        <v>0</v>
      </c>
      <c r="I255" s="460">
        <f t="shared" si="133"/>
        <v>0</v>
      </c>
      <c r="J255" s="460">
        <f t="shared" si="133"/>
        <v>0</v>
      </c>
      <c r="K255" s="460">
        <f t="shared" si="133"/>
        <v>0</v>
      </c>
      <c r="L255" s="460">
        <f t="shared" si="133"/>
        <v>0</v>
      </c>
      <c r="M255" s="461">
        <f t="shared" si="133"/>
        <v>0</v>
      </c>
    </row>
    <row r="256" spans="1:13" s="238" customFormat="1" ht="18.75">
      <c r="A256" s="267"/>
      <c r="B256" s="277"/>
      <c r="C256" s="216" t="s">
        <v>994</v>
      </c>
      <c r="D256" s="94" t="s">
        <v>1690</v>
      </c>
      <c r="E256" s="458">
        <f t="shared" si="123"/>
        <v>0</v>
      </c>
      <c r="F256" s="460"/>
      <c r="G256" s="460"/>
      <c r="H256" s="460"/>
      <c r="I256" s="460"/>
      <c r="J256" s="462"/>
      <c r="K256" s="460"/>
      <c r="L256" s="460"/>
      <c r="M256" s="461"/>
    </row>
    <row r="257" spans="1:13" s="238" customFormat="1" ht="18.75">
      <c r="A257" s="267"/>
      <c r="B257" s="277" t="s">
        <v>996</v>
      </c>
      <c r="C257" s="319"/>
      <c r="D257" s="94" t="s">
        <v>1691</v>
      </c>
      <c r="E257" s="458">
        <f t="shared" si="123"/>
        <v>0</v>
      </c>
      <c r="F257" s="460"/>
      <c r="G257" s="460"/>
      <c r="H257" s="460"/>
      <c r="I257" s="460"/>
      <c r="J257" s="462"/>
      <c r="K257" s="460"/>
      <c r="L257" s="460"/>
      <c r="M257" s="461"/>
    </row>
    <row r="258" spans="1:13" s="238" customFormat="1" ht="18.75">
      <c r="A258" s="320" t="s">
        <v>1692</v>
      </c>
      <c r="B258" s="321"/>
      <c r="C258" s="322"/>
      <c r="D258" s="291" t="s">
        <v>1693</v>
      </c>
      <c r="E258" s="458">
        <f t="shared" si="123"/>
        <v>0</v>
      </c>
      <c r="F258" s="460">
        <f>F259</f>
        <v>0</v>
      </c>
      <c r="G258" s="460">
        <f aca="true" t="shared" si="134" ref="G258:M258">G259</f>
        <v>0</v>
      </c>
      <c r="H258" s="460">
        <f t="shared" si="134"/>
        <v>0</v>
      </c>
      <c r="I258" s="460">
        <f t="shared" si="134"/>
        <v>0</v>
      </c>
      <c r="J258" s="460">
        <f t="shared" si="134"/>
        <v>0</v>
      </c>
      <c r="K258" s="460">
        <f t="shared" si="134"/>
        <v>0</v>
      </c>
      <c r="L258" s="460">
        <f t="shared" si="134"/>
        <v>0</v>
      </c>
      <c r="M258" s="461">
        <f t="shared" si="134"/>
        <v>0</v>
      </c>
    </row>
    <row r="259" spans="1:13" s="238" customFormat="1" ht="19.5" thickBot="1">
      <c r="A259" s="323" t="s">
        <v>1694</v>
      </c>
      <c r="B259" s="324"/>
      <c r="C259" s="325"/>
      <c r="D259" s="326" t="s">
        <v>1695</v>
      </c>
      <c r="E259" s="458">
        <f t="shared" si="123"/>
        <v>0</v>
      </c>
      <c r="F259" s="472"/>
      <c r="G259" s="472">
        <f>G18-G144</f>
        <v>0</v>
      </c>
      <c r="H259" s="472">
        <f aca="true" t="shared" si="135" ref="H259:M259">H18-H144</f>
        <v>0</v>
      </c>
      <c r="I259" s="472">
        <f t="shared" si="135"/>
        <v>0</v>
      </c>
      <c r="J259" s="472">
        <f t="shared" si="135"/>
        <v>0</v>
      </c>
      <c r="K259" s="472">
        <f t="shared" si="135"/>
        <v>0</v>
      </c>
      <c r="L259" s="472">
        <f t="shared" si="135"/>
        <v>0</v>
      </c>
      <c r="M259" s="473">
        <f t="shared" si="135"/>
        <v>0</v>
      </c>
    </row>
    <row r="260" spans="1:13" s="238" customFormat="1" ht="36" customHeight="1">
      <c r="A260" s="894" t="s">
        <v>1697</v>
      </c>
      <c r="B260" s="895"/>
      <c r="C260" s="895"/>
      <c r="D260" s="261"/>
      <c r="E260" s="456">
        <f>G260+H260+I260+J260</f>
        <v>96006</v>
      </c>
      <c r="F260" s="456">
        <f>F261+F269+F279+F331+F342+F349</f>
        <v>0</v>
      </c>
      <c r="G260" s="456">
        <f aca="true" t="shared" si="136" ref="G260:M260">G261+G269+G279+G331+G342+G349</f>
        <v>21775</v>
      </c>
      <c r="H260" s="456">
        <f t="shared" si="136"/>
        <v>29038</v>
      </c>
      <c r="I260" s="456">
        <f t="shared" si="136"/>
        <v>29231</v>
      </c>
      <c r="J260" s="456">
        <f t="shared" si="136"/>
        <v>15962</v>
      </c>
      <c r="K260" s="456">
        <f t="shared" si="136"/>
        <v>101094</v>
      </c>
      <c r="L260" s="456">
        <f t="shared" si="136"/>
        <v>106148</v>
      </c>
      <c r="M260" s="457">
        <f t="shared" si="136"/>
        <v>110925</v>
      </c>
    </row>
    <row r="261" spans="1:13" s="238" customFormat="1" ht="18.75">
      <c r="A261" s="896" t="s">
        <v>1705</v>
      </c>
      <c r="B261" s="897"/>
      <c r="C261" s="897"/>
      <c r="D261" s="262" t="s">
        <v>1551</v>
      </c>
      <c r="E261" s="458">
        <f t="shared" si="123"/>
        <v>0</v>
      </c>
      <c r="F261" s="458">
        <f>F262+F266</f>
        <v>0</v>
      </c>
      <c r="G261" s="458">
        <f aca="true" t="shared" si="137" ref="G261:M261">G262+G266</f>
        <v>0</v>
      </c>
      <c r="H261" s="458">
        <f t="shared" si="137"/>
        <v>0</v>
      </c>
      <c r="I261" s="458">
        <f t="shared" si="137"/>
        <v>0</v>
      </c>
      <c r="J261" s="458">
        <f t="shared" si="137"/>
        <v>0</v>
      </c>
      <c r="K261" s="458">
        <f t="shared" si="137"/>
        <v>0</v>
      </c>
      <c r="L261" s="458">
        <f t="shared" si="137"/>
        <v>0</v>
      </c>
      <c r="M261" s="459">
        <f t="shared" si="137"/>
        <v>0</v>
      </c>
    </row>
    <row r="262" spans="1:13" s="238" customFormat="1" ht="19.5" customHeight="1">
      <c r="A262" s="263" t="s">
        <v>1552</v>
      </c>
      <c r="B262" s="264"/>
      <c r="C262" s="265"/>
      <c r="D262" s="266" t="s">
        <v>1553</v>
      </c>
      <c r="E262" s="458">
        <f t="shared" si="123"/>
        <v>0</v>
      </c>
      <c r="F262" s="460">
        <f>F264</f>
        <v>0</v>
      </c>
      <c r="G262" s="460">
        <f aca="true" t="shared" si="138" ref="G262:M262">G264</f>
        <v>0</v>
      </c>
      <c r="H262" s="460">
        <f t="shared" si="138"/>
        <v>0</v>
      </c>
      <c r="I262" s="460">
        <f t="shared" si="138"/>
        <v>0</v>
      </c>
      <c r="J262" s="460">
        <f t="shared" si="138"/>
        <v>0</v>
      </c>
      <c r="K262" s="460">
        <f t="shared" si="138"/>
        <v>0</v>
      </c>
      <c r="L262" s="460">
        <f t="shared" si="138"/>
        <v>0</v>
      </c>
      <c r="M262" s="461">
        <f t="shared" si="138"/>
        <v>0</v>
      </c>
    </row>
    <row r="263" spans="1:13" s="238" customFormat="1" ht="18.75">
      <c r="A263" s="267" t="s">
        <v>750</v>
      </c>
      <c r="B263" s="264"/>
      <c r="C263" s="268"/>
      <c r="D263" s="266"/>
      <c r="E263" s="458"/>
      <c r="F263" s="460"/>
      <c r="G263" s="460"/>
      <c r="H263" s="460"/>
      <c r="I263" s="460"/>
      <c r="J263" s="462"/>
      <c r="K263" s="460"/>
      <c r="L263" s="460"/>
      <c r="M263" s="461"/>
    </row>
    <row r="264" spans="1:13" s="238" customFormat="1" ht="18.75">
      <c r="A264" s="269"/>
      <c r="B264" s="270" t="s">
        <v>1554</v>
      </c>
      <c r="C264" s="268"/>
      <c r="D264" s="266" t="s">
        <v>1555</v>
      </c>
      <c r="E264" s="458">
        <f t="shared" si="123"/>
        <v>0</v>
      </c>
      <c r="F264" s="460">
        <f>F265</f>
        <v>0</v>
      </c>
      <c r="G264" s="460">
        <f aca="true" t="shared" si="139" ref="G264:M264">G265</f>
        <v>0</v>
      </c>
      <c r="H264" s="460">
        <f t="shared" si="139"/>
        <v>0</v>
      </c>
      <c r="I264" s="460">
        <f t="shared" si="139"/>
        <v>0</v>
      </c>
      <c r="J264" s="460">
        <f t="shared" si="139"/>
        <v>0</v>
      </c>
      <c r="K264" s="460">
        <f t="shared" si="139"/>
        <v>0</v>
      </c>
      <c r="L264" s="460">
        <f t="shared" si="139"/>
        <v>0</v>
      </c>
      <c r="M264" s="461">
        <f t="shared" si="139"/>
        <v>0</v>
      </c>
    </row>
    <row r="265" spans="1:13" s="238" customFormat="1" ht="18.75">
      <c r="A265" s="269"/>
      <c r="B265" s="270"/>
      <c r="C265" s="268" t="s">
        <v>753</v>
      </c>
      <c r="D265" s="266" t="s">
        <v>1556</v>
      </c>
      <c r="E265" s="458">
        <f t="shared" si="123"/>
        <v>0</v>
      </c>
      <c r="F265" s="460"/>
      <c r="G265" s="460"/>
      <c r="H265" s="460"/>
      <c r="I265" s="460"/>
      <c r="J265" s="462"/>
      <c r="K265" s="460"/>
      <c r="L265" s="460"/>
      <c r="M265" s="461"/>
    </row>
    <row r="266" spans="1:13" s="89" customFormat="1" ht="18.75">
      <c r="A266" s="109" t="s">
        <v>1557</v>
      </c>
      <c r="B266" s="271"/>
      <c r="C266" s="272"/>
      <c r="D266" s="103" t="s">
        <v>1558</v>
      </c>
      <c r="E266" s="458">
        <f t="shared" si="123"/>
        <v>0</v>
      </c>
      <c r="F266" s="463">
        <f>F267+F268</f>
        <v>0</v>
      </c>
      <c r="G266" s="463">
        <f aca="true" t="shared" si="140" ref="G266:M266">G267+G268</f>
        <v>0</v>
      </c>
      <c r="H266" s="463">
        <f t="shared" si="140"/>
        <v>0</v>
      </c>
      <c r="I266" s="463">
        <f t="shared" si="140"/>
        <v>0</v>
      </c>
      <c r="J266" s="463">
        <f t="shared" si="140"/>
        <v>0</v>
      </c>
      <c r="K266" s="463">
        <f t="shared" si="140"/>
        <v>0</v>
      </c>
      <c r="L266" s="463">
        <f t="shared" si="140"/>
        <v>0</v>
      </c>
      <c r="M266" s="464">
        <f t="shared" si="140"/>
        <v>0</v>
      </c>
    </row>
    <row r="267" spans="1:13" s="89" customFormat="1" ht="18" customHeight="1">
      <c r="A267" s="273"/>
      <c r="B267" s="274" t="s">
        <v>763</v>
      </c>
      <c r="C267" s="272"/>
      <c r="D267" s="107" t="s">
        <v>1559</v>
      </c>
      <c r="E267" s="458">
        <f t="shared" si="123"/>
        <v>0</v>
      </c>
      <c r="F267" s="463"/>
      <c r="G267" s="463"/>
      <c r="H267" s="463"/>
      <c r="I267" s="463"/>
      <c r="J267" s="465"/>
      <c r="K267" s="463"/>
      <c r="L267" s="463"/>
      <c r="M267" s="464"/>
    </row>
    <row r="268" spans="1:13" s="89" customFormat="1" ht="18" customHeight="1">
      <c r="A268" s="213"/>
      <c r="B268" s="214" t="s">
        <v>765</v>
      </c>
      <c r="C268" s="275"/>
      <c r="D268" s="107" t="s">
        <v>1560</v>
      </c>
      <c r="E268" s="458">
        <f t="shared" si="123"/>
        <v>0</v>
      </c>
      <c r="F268" s="463"/>
      <c r="G268" s="463"/>
      <c r="H268" s="463"/>
      <c r="I268" s="463"/>
      <c r="J268" s="465"/>
      <c r="K268" s="463"/>
      <c r="L268" s="463"/>
      <c r="M268" s="464"/>
    </row>
    <row r="269" spans="1:13" s="238" customFormat="1" ht="43.5" customHeight="1">
      <c r="A269" s="898" t="s">
        <v>1561</v>
      </c>
      <c r="B269" s="899"/>
      <c r="C269" s="899"/>
      <c r="D269" s="276" t="s">
        <v>1562</v>
      </c>
      <c r="E269" s="458">
        <f t="shared" si="123"/>
        <v>0</v>
      </c>
      <c r="F269" s="460">
        <f>F270+F273</f>
        <v>0</v>
      </c>
      <c r="G269" s="460">
        <f aca="true" t="shared" si="141" ref="G269:M269">G270+G273</f>
        <v>0</v>
      </c>
      <c r="H269" s="460">
        <f t="shared" si="141"/>
        <v>0</v>
      </c>
      <c r="I269" s="460">
        <f t="shared" si="141"/>
        <v>0</v>
      </c>
      <c r="J269" s="460">
        <f t="shared" si="141"/>
        <v>0</v>
      </c>
      <c r="K269" s="460">
        <f t="shared" si="141"/>
        <v>0</v>
      </c>
      <c r="L269" s="460">
        <f t="shared" si="141"/>
        <v>0</v>
      </c>
      <c r="M269" s="461">
        <f t="shared" si="141"/>
        <v>0</v>
      </c>
    </row>
    <row r="270" spans="1:13" s="238" customFormat="1" ht="19.5">
      <c r="A270" s="263" t="s">
        <v>1563</v>
      </c>
      <c r="B270" s="264"/>
      <c r="C270" s="265"/>
      <c r="D270" s="266" t="s">
        <v>1564</v>
      </c>
      <c r="E270" s="458">
        <f t="shared" si="123"/>
        <v>0</v>
      </c>
      <c r="F270" s="460">
        <f>F272</f>
        <v>0</v>
      </c>
      <c r="G270" s="460">
        <f aca="true" t="shared" si="142" ref="G270:M270">G272</f>
        <v>0</v>
      </c>
      <c r="H270" s="460">
        <f t="shared" si="142"/>
        <v>0</v>
      </c>
      <c r="I270" s="460">
        <f t="shared" si="142"/>
        <v>0</v>
      </c>
      <c r="J270" s="460">
        <f t="shared" si="142"/>
        <v>0</v>
      </c>
      <c r="K270" s="460">
        <f t="shared" si="142"/>
        <v>0</v>
      </c>
      <c r="L270" s="460">
        <f t="shared" si="142"/>
        <v>0</v>
      </c>
      <c r="M270" s="461">
        <f t="shared" si="142"/>
        <v>0</v>
      </c>
    </row>
    <row r="271" spans="1:13" s="238" customFormat="1" ht="18.75">
      <c r="A271" s="267" t="s">
        <v>750</v>
      </c>
      <c r="B271" s="264"/>
      <c r="C271" s="268"/>
      <c r="D271" s="266"/>
      <c r="E271" s="458"/>
      <c r="F271" s="460"/>
      <c r="G271" s="460"/>
      <c r="H271" s="460"/>
      <c r="I271" s="460"/>
      <c r="J271" s="462"/>
      <c r="K271" s="460"/>
      <c r="L271" s="460"/>
      <c r="M271" s="461"/>
    </row>
    <row r="272" spans="1:13" s="238" customFormat="1" ht="18.75">
      <c r="A272" s="267"/>
      <c r="B272" s="277" t="s">
        <v>781</v>
      </c>
      <c r="C272" s="193"/>
      <c r="D272" s="94" t="s">
        <v>1565</v>
      </c>
      <c r="E272" s="458">
        <f t="shared" si="123"/>
        <v>0</v>
      </c>
      <c r="F272" s="460"/>
      <c r="G272" s="460"/>
      <c r="H272" s="460"/>
      <c r="I272" s="460"/>
      <c r="J272" s="462"/>
      <c r="K272" s="460"/>
      <c r="L272" s="460"/>
      <c r="M272" s="461"/>
    </row>
    <row r="273" spans="1:13" s="238" customFormat="1" ht="44.25" customHeight="1">
      <c r="A273" s="898" t="s">
        <v>1566</v>
      </c>
      <c r="B273" s="899"/>
      <c r="C273" s="899"/>
      <c r="D273" s="266" t="s">
        <v>1567</v>
      </c>
      <c r="E273" s="458">
        <f t="shared" si="123"/>
        <v>0</v>
      </c>
      <c r="F273" s="460">
        <f>F275+F277+F278</f>
        <v>0</v>
      </c>
      <c r="G273" s="460">
        <f aca="true" t="shared" si="143" ref="G273:M273">G275+G277+G278</f>
        <v>0</v>
      </c>
      <c r="H273" s="460">
        <f t="shared" si="143"/>
        <v>0</v>
      </c>
      <c r="I273" s="460">
        <f t="shared" si="143"/>
        <v>0</v>
      </c>
      <c r="J273" s="460">
        <f t="shared" si="143"/>
        <v>0</v>
      </c>
      <c r="K273" s="460">
        <f t="shared" si="143"/>
        <v>0</v>
      </c>
      <c r="L273" s="460">
        <f t="shared" si="143"/>
        <v>0</v>
      </c>
      <c r="M273" s="461">
        <f t="shared" si="143"/>
        <v>0</v>
      </c>
    </row>
    <row r="274" spans="1:13" s="238" customFormat="1" ht="18.75">
      <c r="A274" s="267" t="s">
        <v>750</v>
      </c>
      <c r="B274" s="264"/>
      <c r="C274" s="268"/>
      <c r="D274" s="266"/>
      <c r="E274" s="458"/>
      <c r="F274" s="460"/>
      <c r="G274" s="460"/>
      <c r="H274" s="460"/>
      <c r="I274" s="460"/>
      <c r="J274" s="462"/>
      <c r="K274" s="460"/>
      <c r="L274" s="460"/>
      <c r="M274" s="461"/>
    </row>
    <row r="275" spans="1:13" s="89" customFormat="1" ht="18.75">
      <c r="A275" s="213"/>
      <c r="B275" s="278" t="s">
        <v>1568</v>
      </c>
      <c r="C275" s="272"/>
      <c r="D275" s="107" t="s">
        <v>1569</v>
      </c>
      <c r="E275" s="458">
        <f t="shared" si="123"/>
        <v>0</v>
      </c>
      <c r="F275" s="463">
        <f>F276</f>
        <v>0</v>
      </c>
      <c r="G275" s="463">
        <f aca="true" t="shared" si="144" ref="G275:M275">G276</f>
        <v>0</v>
      </c>
      <c r="H275" s="463">
        <f t="shared" si="144"/>
        <v>0</v>
      </c>
      <c r="I275" s="463">
        <f t="shared" si="144"/>
        <v>0</v>
      </c>
      <c r="J275" s="463">
        <f t="shared" si="144"/>
        <v>0</v>
      </c>
      <c r="K275" s="463">
        <f t="shared" si="144"/>
        <v>0</v>
      </c>
      <c r="L275" s="463">
        <f t="shared" si="144"/>
        <v>0</v>
      </c>
      <c r="M275" s="464">
        <f t="shared" si="144"/>
        <v>0</v>
      </c>
    </row>
    <row r="276" spans="1:13" s="89" customFormat="1" ht="18.75">
      <c r="A276" s="213"/>
      <c r="B276" s="278"/>
      <c r="C276" s="279" t="s">
        <v>787</v>
      </c>
      <c r="D276" s="107" t="s">
        <v>1570</v>
      </c>
      <c r="E276" s="458">
        <f t="shared" si="123"/>
        <v>0</v>
      </c>
      <c r="F276" s="463"/>
      <c r="G276" s="463"/>
      <c r="H276" s="463"/>
      <c r="I276" s="463"/>
      <c r="J276" s="465"/>
      <c r="K276" s="463"/>
      <c r="L276" s="463"/>
      <c r="M276" s="464"/>
    </row>
    <row r="277" spans="1:13" s="238" customFormat="1" ht="31.5" customHeight="1">
      <c r="A277" s="269"/>
      <c r="B277" s="900" t="s">
        <v>1571</v>
      </c>
      <c r="C277" s="900"/>
      <c r="D277" s="94" t="s">
        <v>1572</v>
      </c>
      <c r="E277" s="458">
        <f t="shared" si="123"/>
        <v>0</v>
      </c>
      <c r="F277" s="460"/>
      <c r="G277" s="460"/>
      <c r="H277" s="460"/>
      <c r="I277" s="460"/>
      <c r="J277" s="462"/>
      <c r="K277" s="460"/>
      <c r="L277" s="460"/>
      <c r="M277" s="461"/>
    </row>
    <row r="278" spans="1:13" s="238" customFormat="1" ht="18.75">
      <c r="A278" s="269"/>
      <c r="B278" s="270" t="s">
        <v>1573</v>
      </c>
      <c r="C278" s="268"/>
      <c r="D278" s="94" t="s">
        <v>1574</v>
      </c>
      <c r="E278" s="458">
        <f t="shared" si="123"/>
        <v>0</v>
      </c>
      <c r="F278" s="460"/>
      <c r="G278" s="460"/>
      <c r="H278" s="460"/>
      <c r="I278" s="460"/>
      <c r="J278" s="462"/>
      <c r="K278" s="460"/>
      <c r="L278" s="460"/>
      <c r="M278" s="461"/>
    </row>
    <row r="279" spans="1:13" s="238" customFormat="1" ht="37.5" customHeight="1">
      <c r="A279" s="898" t="s">
        <v>1575</v>
      </c>
      <c r="B279" s="899"/>
      <c r="C279" s="899"/>
      <c r="D279" s="115" t="s">
        <v>1576</v>
      </c>
      <c r="E279" s="458">
        <f t="shared" si="123"/>
        <v>93480</v>
      </c>
      <c r="F279" s="460">
        <f>F280+F296+F304+F321</f>
        <v>0</v>
      </c>
      <c r="G279" s="460">
        <f aca="true" t="shared" si="145" ref="G279:M279">G280+G296+G304+G321</f>
        <v>21775</v>
      </c>
      <c r="H279" s="460">
        <f t="shared" si="145"/>
        <v>27775</v>
      </c>
      <c r="I279" s="460">
        <f t="shared" si="145"/>
        <v>27968</v>
      </c>
      <c r="J279" s="460">
        <f t="shared" si="145"/>
        <v>15962</v>
      </c>
      <c r="K279" s="460">
        <f t="shared" si="145"/>
        <v>98434</v>
      </c>
      <c r="L279" s="460">
        <f t="shared" si="145"/>
        <v>103355</v>
      </c>
      <c r="M279" s="461">
        <f t="shared" si="145"/>
        <v>108006</v>
      </c>
    </row>
    <row r="280" spans="1:13" s="238" customFormat="1" ht="39.75" customHeight="1">
      <c r="A280" s="898" t="s">
        <v>1577</v>
      </c>
      <c r="B280" s="899"/>
      <c r="C280" s="899"/>
      <c r="D280" s="266" t="s">
        <v>1578</v>
      </c>
      <c r="E280" s="458">
        <f t="shared" si="123"/>
        <v>93480</v>
      </c>
      <c r="F280" s="460">
        <f>F282+F285+F289+F290+F292+F295</f>
        <v>0</v>
      </c>
      <c r="G280" s="460">
        <f aca="true" t="shared" si="146" ref="G280:M280">G282+G285+G289+G290+G292+G295</f>
        <v>21775</v>
      </c>
      <c r="H280" s="460">
        <f t="shared" si="146"/>
        <v>27775</v>
      </c>
      <c r="I280" s="460">
        <f t="shared" si="146"/>
        <v>27968</v>
      </c>
      <c r="J280" s="460">
        <f t="shared" si="146"/>
        <v>15962</v>
      </c>
      <c r="K280" s="460">
        <f t="shared" si="146"/>
        <v>98434</v>
      </c>
      <c r="L280" s="460">
        <f t="shared" si="146"/>
        <v>103355</v>
      </c>
      <c r="M280" s="461">
        <f t="shared" si="146"/>
        <v>108006</v>
      </c>
    </row>
    <row r="281" spans="1:13" s="238" customFormat="1" ht="18.75">
      <c r="A281" s="267" t="s">
        <v>750</v>
      </c>
      <c r="B281" s="264"/>
      <c r="C281" s="268"/>
      <c r="D281" s="266"/>
      <c r="E281" s="458"/>
      <c r="F281" s="460"/>
      <c r="G281" s="460"/>
      <c r="H281" s="460"/>
      <c r="I281" s="460"/>
      <c r="J281" s="462"/>
      <c r="K281" s="460"/>
      <c r="L281" s="460"/>
      <c r="M281" s="461"/>
    </row>
    <row r="282" spans="1:13" s="238" customFormat="1" ht="18.75">
      <c r="A282" s="267"/>
      <c r="B282" s="277" t="s">
        <v>1579</v>
      </c>
      <c r="C282" s="193"/>
      <c r="D282" s="94" t="s">
        <v>1580</v>
      </c>
      <c r="E282" s="458">
        <f t="shared" si="123"/>
        <v>90642</v>
      </c>
      <c r="F282" s="460">
        <f>F283+F284</f>
        <v>0</v>
      </c>
      <c r="G282" s="460">
        <f aca="true" t="shared" si="147" ref="G282:M282">G283+G284</f>
        <v>21775</v>
      </c>
      <c r="H282" s="460">
        <f t="shared" si="147"/>
        <v>27775</v>
      </c>
      <c r="I282" s="460">
        <f t="shared" si="147"/>
        <v>26549</v>
      </c>
      <c r="J282" s="460">
        <f t="shared" si="147"/>
        <v>14543</v>
      </c>
      <c r="K282" s="460">
        <f t="shared" si="147"/>
        <v>95446</v>
      </c>
      <c r="L282" s="460">
        <f t="shared" si="147"/>
        <v>100218</v>
      </c>
      <c r="M282" s="461">
        <f t="shared" si="147"/>
        <v>104728</v>
      </c>
    </row>
    <row r="283" spans="1:13" s="238" customFormat="1" ht="18.75">
      <c r="A283" s="267"/>
      <c r="B283" s="277"/>
      <c r="C283" s="216" t="s">
        <v>801</v>
      </c>
      <c r="D283" s="94" t="s">
        <v>1581</v>
      </c>
      <c r="E283" s="458">
        <f t="shared" si="123"/>
        <v>36247</v>
      </c>
      <c r="F283" s="460"/>
      <c r="G283" s="460">
        <v>11450</v>
      </c>
      <c r="H283" s="460">
        <v>13450</v>
      </c>
      <c r="I283" s="460">
        <v>5676</v>
      </c>
      <c r="J283" s="462">
        <v>5671</v>
      </c>
      <c r="K283" s="460">
        <v>36062</v>
      </c>
      <c r="L283" s="460">
        <v>37865</v>
      </c>
      <c r="M283" s="461">
        <v>39569</v>
      </c>
    </row>
    <row r="284" spans="1:13" s="238" customFormat="1" ht="18.75">
      <c r="A284" s="267"/>
      <c r="B284" s="277"/>
      <c r="C284" s="216" t="s">
        <v>803</v>
      </c>
      <c r="D284" s="94" t="s">
        <v>1582</v>
      </c>
      <c r="E284" s="458">
        <f t="shared" si="123"/>
        <v>54395</v>
      </c>
      <c r="F284" s="460"/>
      <c r="G284" s="460">
        <v>10325</v>
      </c>
      <c r="H284" s="460">
        <v>14325</v>
      </c>
      <c r="I284" s="460">
        <v>20873</v>
      </c>
      <c r="J284" s="462">
        <v>8872</v>
      </c>
      <c r="K284" s="460">
        <v>59384</v>
      </c>
      <c r="L284" s="460">
        <v>62353</v>
      </c>
      <c r="M284" s="461">
        <v>65159</v>
      </c>
    </row>
    <row r="285" spans="1:13" s="238" customFormat="1" ht="18.75">
      <c r="A285" s="267"/>
      <c r="B285" s="277" t="s">
        <v>1583</v>
      </c>
      <c r="C285" s="280"/>
      <c r="D285" s="94" t="s">
        <v>1584</v>
      </c>
      <c r="E285" s="458">
        <f t="shared" si="123"/>
        <v>2838</v>
      </c>
      <c r="F285" s="460">
        <f>F286+F287+F288</f>
        <v>0</v>
      </c>
      <c r="G285" s="460">
        <f aca="true" t="shared" si="148" ref="G285:M285">G286+G287+G288</f>
        <v>0</v>
      </c>
      <c r="H285" s="460">
        <f t="shared" si="148"/>
        <v>0</v>
      </c>
      <c r="I285" s="460">
        <f t="shared" si="148"/>
        <v>1419</v>
      </c>
      <c r="J285" s="460">
        <f t="shared" si="148"/>
        <v>1419</v>
      </c>
      <c r="K285" s="460">
        <f t="shared" si="148"/>
        <v>2988</v>
      </c>
      <c r="L285" s="460">
        <f t="shared" si="148"/>
        <v>3137</v>
      </c>
      <c r="M285" s="461">
        <f t="shared" si="148"/>
        <v>3278</v>
      </c>
    </row>
    <row r="286" spans="1:13" s="238" customFormat="1" ht="18.75">
      <c r="A286" s="267"/>
      <c r="B286" s="277"/>
      <c r="C286" s="216" t="s">
        <v>807</v>
      </c>
      <c r="D286" s="94" t="s">
        <v>1585</v>
      </c>
      <c r="E286" s="458">
        <f aca="true" t="shared" si="149" ref="E286:E349">G286+H286+I286+J286</f>
        <v>0</v>
      </c>
      <c r="F286" s="460"/>
      <c r="G286" s="460"/>
      <c r="H286" s="460"/>
      <c r="I286" s="460"/>
      <c r="J286" s="462"/>
      <c r="K286" s="460"/>
      <c r="L286" s="460"/>
      <c r="M286" s="461"/>
    </row>
    <row r="287" spans="1:13" s="238" customFormat="1" ht="18.75">
      <c r="A287" s="267"/>
      <c r="B287" s="277"/>
      <c r="C287" s="216" t="s">
        <v>809</v>
      </c>
      <c r="D287" s="94" t="s">
        <v>1586</v>
      </c>
      <c r="E287" s="458">
        <f t="shared" si="149"/>
        <v>2838</v>
      </c>
      <c r="F287" s="460"/>
      <c r="G287" s="460">
        <v>0</v>
      </c>
      <c r="H287" s="460">
        <v>0</v>
      </c>
      <c r="I287" s="460">
        <v>1419</v>
      </c>
      <c r="J287" s="462">
        <v>1419</v>
      </c>
      <c r="K287" s="460">
        <v>2988</v>
      </c>
      <c r="L287" s="460">
        <v>3137</v>
      </c>
      <c r="M287" s="461">
        <v>3278</v>
      </c>
    </row>
    <row r="288" spans="1:13" s="238" customFormat="1" ht="18.75">
      <c r="A288" s="267"/>
      <c r="B288" s="277"/>
      <c r="C288" s="281" t="s">
        <v>811</v>
      </c>
      <c r="D288" s="94" t="s">
        <v>1587</v>
      </c>
      <c r="E288" s="458">
        <f t="shared" si="149"/>
        <v>0</v>
      </c>
      <c r="F288" s="460"/>
      <c r="G288" s="460"/>
      <c r="H288" s="460"/>
      <c r="I288" s="460"/>
      <c r="J288" s="462"/>
      <c r="K288" s="460"/>
      <c r="L288" s="460"/>
      <c r="M288" s="461"/>
    </row>
    <row r="289" spans="1:13" s="89" customFormat="1" ht="18.75">
      <c r="A289" s="213"/>
      <c r="B289" s="214" t="s">
        <v>813</v>
      </c>
      <c r="C289" s="279"/>
      <c r="D289" s="107" t="s">
        <v>1588</v>
      </c>
      <c r="E289" s="458">
        <f t="shared" si="149"/>
        <v>0</v>
      </c>
      <c r="F289" s="463"/>
      <c r="G289" s="463"/>
      <c r="H289" s="463"/>
      <c r="I289" s="463"/>
      <c r="J289" s="465"/>
      <c r="K289" s="463"/>
      <c r="L289" s="463"/>
      <c r="M289" s="464"/>
    </row>
    <row r="290" spans="1:13" s="238" customFormat="1" ht="18.75">
      <c r="A290" s="282"/>
      <c r="B290" s="277" t="s">
        <v>1589</v>
      </c>
      <c r="C290" s="193"/>
      <c r="D290" s="94" t="s">
        <v>1590</v>
      </c>
      <c r="E290" s="458">
        <f t="shared" si="149"/>
        <v>0</v>
      </c>
      <c r="F290" s="99">
        <f>F291</f>
        <v>0</v>
      </c>
      <c r="G290" s="99">
        <f aca="true" t="shared" si="150" ref="G290:M290">G291</f>
        <v>0</v>
      </c>
      <c r="H290" s="99">
        <f t="shared" si="150"/>
        <v>0</v>
      </c>
      <c r="I290" s="99">
        <f t="shared" si="150"/>
        <v>0</v>
      </c>
      <c r="J290" s="99">
        <f t="shared" si="150"/>
        <v>0</v>
      </c>
      <c r="K290" s="99">
        <f t="shared" si="150"/>
        <v>0</v>
      </c>
      <c r="L290" s="99">
        <f t="shared" si="150"/>
        <v>0</v>
      </c>
      <c r="M290" s="441">
        <f t="shared" si="150"/>
        <v>0</v>
      </c>
    </row>
    <row r="291" spans="1:13" s="238" customFormat="1" ht="18.75">
      <c r="A291" s="282"/>
      <c r="B291" s="277"/>
      <c r="C291" s="216" t="s">
        <v>817</v>
      </c>
      <c r="D291" s="94" t="s">
        <v>1591</v>
      </c>
      <c r="E291" s="458">
        <f t="shared" si="149"/>
        <v>0</v>
      </c>
      <c r="F291" s="99"/>
      <c r="G291" s="99"/>
      <c r="H291" s="99"/>
      <c r="I291" s="99"/>
      <c r="J291" s="471"/>
      <c r="K291" s="99"/>
      <c r="L291" s="99"/>
      <c r="M291" s="441"/>
    </row>
    <row r="292" spans="1:13" s="89" customFormat="1" ht="18.75">
      <c r="A292" s="213"/>
      <c r="B292" s="214" t="s">
        <v>1592</v>
      </c>
      <c r="C292" s="279"/>
      <c r="D292" s="107" t="s">
        <v>1593</v>
      </c>
      <c r="E292" s="458">
        <f t="shared" si="149"/>
        <v>0</v>
      </c>
      <c r="F292" s="463">
        <f>F293+F294</f>
        <v>0</v>
      </c>
      <c r="G292" s="463">
        <f aca="true" t="shared" si="151" ref="G292:M292">G293+G294</f>
        <v>0</v>
      </c>
      <c r="H292" s="463">
        <f t="shared" si="151"/>
        <v>0</v>
      </c>
      <c r="I292" s="463">
        <f t="shared" si="151"/>
        <v>0</v>
      </c>
      <c r="J292" s="463">
        <f t="shared" si="151"/>
        <v>0</v>
      </c>
      <c r="K292" s="463">
        <f t="shared" si="151"/>
        <v>0</v>
      </c>
      <c r="L292" s="463">
        <f t="shared" si="151"/>
        <v>0</v>
      </c>
      <c r="M292" s="464">
        <f t="shared" si="151"/>
        <v>0</v>
      </c>
    </row>
    <row r="293" spans="1:13" s="89" customFormat="1" ht="18.75">
      <c r="A293" s="213"/>
      <c r="B293" s="214"/>
      <c r="C293" s="279" t="s">
        <v>821</v>
      </c>
      <c r="D293" s="107" t="s">
        <v>1594</v>
      </c>
      <c r="E293" s="458">
        <f t="shared" si="149"/>
        <v>0</v>
      </c>
      <c r="F293" s="463"/>
      <c r="G293" s="463"/>
      <c r="H293" s="463"/>
      <c r="I293" s="463"/>
      <c r="J293" s="465"/>
      <c r="K293" s="463"/>
      <c r="L293" s="463"/>
      <c r="M293" s="464"/>
    </row>
    <row r="294" spans="1:13" s="89" customFormat="1" ht="18.75">
      <c r="A294" s="213"/>
      <c r="B294" s="214"/>
      <c r="C294" s="279" t="s">
        <v>823</v>
      </c>
      <c r="D294" s="107" t="s">
        <v>1595</v>
      </c>
      <c r="E294" s="458">
        <f t="shared" si="149"/>
        <v>0</v>
      </c>
      <c r="F294" s="463"/>
      <c r="G294" s="463"/>
      <c r="H294" s="463"/>
      <c r="I294" s="463"/>
      <c r="J294" s="465"/>
      <c r="K294" s="463"/>
      <c r="L294" s="463"/>
      <c r="M294" s="464"/>
    </row>
    <row r="295" spans="1:13" s="238" customFormat="1" ht="18.75">
      <c r="A295" s="267"/>
      <c r="B295" s="283" t="s">
        <v>829</v>
      </c>
      <c r="C295" s="281"/>
      <c r="D295" s="94" t="s">
        <v>1596</v>
      </c>
      <c r="E295" s="458">
        <f t="shared" si="149"/>
        <v>0</v>
      </c>
      <c r="F295" s="460"/>
      <c r="G295" s="460"/>
      <c r="H295" s="460"/>
      <c r="I295" s="460"/>
      <c r="J295" s="462"/>
      <c r="K295" s="460"/>
      <c r="L295" s="460"/>
      <c r="M295" s="461"/>
    </row>
    <row r="296" spans="1:13" s="238" customFormat="1" ht="18.75">
      <c r="A296" s="284" t="s">
        <v>1597</v>
      </c>
      <c r="B296" s="283"/>
      <c r="C296" s="281"/>
      <c r="D296" s="94" t="s">
        <v>1598</v>
      </c>
      <c r="E296" s="458">
        <f t="shared" si="149"/>
        <v>0</v>
      </c>
      <c r="F296" s="460">
        <f>F298+F301+F302</f>
        <v>0</v>
      </c>
      <c r="G296" s="460">
        <f aca="true" t="shared" si="152" ref="G296:M296">G298+G301+G302</f>
        <v>0</v>
      </c>
      <c r="H296" s="460">
        <f t="shared" si="152"/>
        <v>0</v>
      </c>
      <c r="I296" s="460">
        <f t="shared" si="152"/>
        <v>0</v>
      </c>
      <c r="J296" s="460">
        <f t="shared" si="152"/>
        <v>0</v>
      </c>
      <c r="K296" s="460">
        <f t="shared" si="152"/>
        <v>0</v>
      </c>
      <c r="L296" s="460">
        <f t="shared" si="152"/>
        <v>0</v>
      </c>
      <c r="M296" s="461">
        <f t="shared" si="152"/>
        <v>0</v>
      </c>
    </row>
    <row r="297" spans="1:13" s="238" customFormat="1" ht="18.75">
      <c r="A297" s="267" t="s">
        <v>750</v>
      </c>
      <c r="B297" s="283"/>
      <c r="C297" s="281"/>
      <c r="D297" s="94"/>
      <c r="E297" s="458"/>
      <c r="F297" s="460"/>
      <c r="G297" s="460"/>
      <c r="H297" s="460"/>
      <c r="I297" s="460"/>
      <c r="J297" s="462"/>
      <c r="K297" s="460"/>
      <c r="L297" s="460"/>
      <c r="M297" s="461"/>
    </row>
    <row r="298" spans="1:13" s="238" customFormat="1" ht="44.25" customHeight="1">
      <c r="A298" s="267"/>
      <c r="B298" s="756" t="s">
        <v>1599</v>
      </c>
      <c r="C298" s="756"/>
      <c r="D298" s="94" t="s">
        <v>1600</v>
      </c>
      <c r="E298" s="458">
        <f t="shared" si="149"/>
        <v>0</v>
      </c>
      <c r="F298" s="460">
        <f>SUM(F299:F300)</f>
        <v>0</v>
      </c>
      <c r="G298" s="460">
        <f aca="true" t="shared" si="153" ref="G298:M298">SUM(G299:G300)</f>
        <v>0</v>
      </c>
      <c r="H298" s="460">
        <f t="shared" si="153"/>
        <v>0</v>
      </c>
      <c r="I298" s="460">
        <f t="shared" si="153"/>
        <v>0</v>
      </c>
      <c r="J298" s="460">
        <f t="shared" si="153"/>
        <v>0</v>
      </c>
      <c r="K298" s="460">
        <f t="shared" si="153"/>
        <v>0</v>
      </c>
      <c r="L298" s="460">
        <f t="shared" si="153"/>
        <v>0</v>
      </c>
      <c r="M298" s="461">
        <f t="shared" si="153"/>
        <v>0</v>
      </c>
    </row>
    <row r="299" spans="1:13" s="238" customFormat="1" ht="18.75">
      <c r="A299" s="267"/>
      <c r="B299" s="283"/>
      <c r="C299" s="281" t="s">
        <v>835</v>
      </c>
      <c r="D299" s="107" t="s">
        <v>1601</v>
      </c>
      <c r="E299" s="458">
        <f t="shared" si="149"/>
        <v>0</v>
      </c>
      <c r="F299" s="460"/>
      <c r="G299" s="460"/>
      <c r="H299" s="460"/>
      <c r="I299" s="460"/>
      <c r="J299" s="462"/>
      <c r="K299" s="460"/>
      <c r="L299" s="460"/>
      <c r="M299" s="461"/>
    </row>
    <row r="300" spans="1:13" s="89" customFormat="1" ht="18.75">
      <c r="A300" s="217"/>
      <c r="B300" s="274"/>
      <c r="C300" s="215" t="s">
        <v>837</v>
      </c>
      <c r="D300" s="285" t="s">
        <v>1602</v>
      </c>
      <c r="E300" s="458">
        <f t="shared" si="149"/>
        <v>0</v>
      </c>
      <c r="F300" s="463"/>
      <c r="G300" s="463"/>
      <c r="H300" s="463"/>
      <c r="I300" s="463"/>
      <c r="J300" s="465"/>
      <c r="K300" s="463"/>
      <c r="L300" s="463"/>
      <c r="M300" s="464"/>
    </row>
    <row r="301" spans="1:13" s="89" customFormat="1" ht="18.75">
      <c r="A301" s="217"/>
      <c r="B301" s="274" t="s">
        <v>839</v>
      </c>
      <c r="C301" s="215"/>
      <c r="D301" s="107" t="s">
        <v>1603</v>
      </c>
      <c r="E301" s="458">
        <f t="shared" si="149"/>
        <v>0</v>
      </c>
      <c r="F301" s="463"/>
      <c r="G301" s="463"/>
      <c r="H301" s="463"/>
      <c r="I301" s="463"/>
      <c r="J301" s="465"/>
      <c r="K301" s="463"/>
      <c r="L301" s="463"/>
      <c r="M301" s="464"/>
    </row>
    <row r="302" spans="1:13" s="238" customFormat="1" ht="18.75">
      <c r="A302" s="267"/>
      <c r="B302" s="283" t="s">
        <v>1604</v>
      </c>
      <c r="C302" s="281"/>
      <c r="D302" s="94" t="s">
        <v>1605</v>
      </c>
      <c r="E302" s="458">
        <f t="shared" si="149"/>
        <v>0</v>
      </c>
      <c r="F302" s="460">
        <f>F303</f>
        <v>0</v>
      </c>
      <c r="G302" s="460">
        <f aca="true" t="shared" si="154" ref="G302:M302">G303</f>
        <v>0</v>
      </c>
      <c r="H302" s="460">
        <f t="shared" si="154"/>
        <v>0</v>
      </c>
      <c r="I302" s="460">
        <f t="shared" si="154"/>
        <v>0</v>
      </c>
      <c r="J302" s="460">
        <f t="shared" si="154"/>
        <v>0</v>
      </c>
      <c r="K302" s="460">
        <f t="shared" si="154"/>
        <v>0</v>
      </c>
      <c r="L302" s="460">
        <f t="shared" si="154"/>
        <v>0</v>
      </c>
      <c r="M302" s="461">
        <f t="shared" si="154"/>
        <v>0</v>
      </c>
    </row>
    <row r="303" spans="1:13" s="238" customFormat="1" ht="18.75">
      <c r="A303" s="267"/>
      <c r="B303" s="283"/>
      <c r="C303" s="281" t="s">
        <v>843</v>
      </c>
      <c r="D303" s="94" t="s">
        <v>1606</v>
      </c>
      <c r="E303" s="458">
        <f t="shared" si="149"/>
        <v>0</v>
      </c>
      <c r="F303" s="460"/>
      <c r="G303" s="460"/>
      <c r="H303" s="460"/>
      <c r="I303" s="460"/>
      <c r="J303" s="462"/>
      <c r="K303" s="460"/>
      <c r="L303" s="460"/>
      <c r="M303" s="461"/>
    </row>
    <row r="304" spans="1:13" s="238" customFormat="1" ht="27.75" customHeight="1">
      <c r="A304" s="898" t="s">
        <v>1607</v>
      </c>
      <c r="B304" s="899"/>
      <c r="C304" s="899"/>
      <c r="D304" s="286" t="s">
        <v>1608</v>
      </c>
      <c r="E304" s="458">
        <f t="shared" si="149"/>
        <v>0</v>
      </c>
      <c r="F304" s="460">
        <f>F306+F316+F320</f>
        <v>0</v>
      </c>
      <c r="G304" s="460">
        <f aca="true" t="shared" si="155" ref="G304:M304">G306+G316+G320</f>
        <v>0</v>
      </c>
      <c r="H304" s="460">
        <f t="shared" si="155"/>
        <v>0</v>
      </c>
      <c r="I304" s="460">
        <f t="shared" si="155"/>
        <v>0</v>
      </c>
      <c r="J304" s="460">
        <f t="shared" si="155"/>
        <v>0</v>
      </c>
      <c r="K304" s="460">
        <f t="shared" si="155"/>
        <v>0</v>
      </c>
      <c r="L304" s="460">
        <f t="shared" si="155"/>
        <v>0</v>
      </c>
      <c r="M304" s="461">
        <f t="shared" si="155"/>
        <v>0</v>
      </c>
    </row>
    <row r="305" spans="1:13" s="238" customFormat="1" ht="18.75">
      <c r="A305" s="267" t="s">
        <v>750</v>
      </c>
      <c r="B305" s="264"/>
      <c r="C305" s="268"/>
      <c r="D305" s="266"/>
      <c r="E305" s="458"/>
      <c r="F305" s="460"/>
      <c r="G305" s="460"/>
      <c r="H305" s="460"/>
      <c r="I305" s="460"/>
      <c r="J305" s="462"/>
      <c r="K305" s="460"/>
      <c r="L305" s="460"/>
      <c r="M305" s="461"/>
    </row>
    <row r="306" spans="1:13" s="238" customFormat="1" ht="36.75" customHeight="1">
      <c r="A306" s="267"/>
      <c r="B306" s="901" t="s">
        <v>1609</v>
      </c>
      <c r="C306" s="901"/>
      <c r="D306" s="266" t="s">
        <v>1610</v>
      </c>
      <c r="E306" s="458">
        <f t="shared" si="149"/>
        <v>0</v>
      </c>
      <c r="F306" s="460">
        <f>SUM(F307:F315)</f>
        <v>0</v>
      </c>
      <c r="G306" s="460">
        <f aca="true" t="shared" si="156" ref="G306:M306">SUM(G307:G315)</f>
        <v>0</v>
      </c>
      <c r="H306" s="460">
        <f t="shared" si="156"/>
        <v>0</v>
      </c>
      <c r="I306" s="460">
        <f t="shared" si="156"/>
        <v>0</v>
      </c>
      <c r="J306" s="460">
        <f t="shared" si="156"/>
        <v>0</v>
      </c>
      <c r="K306" s="460">
        <f t="shared" si="156"/>
        <v>0</v>
      </c>
      <c r="L306" s="460">
        <f t="shared" si="156"/>
        <v>0</v>
      </c>
      <c r="M306" s="461">
        <f t="shared" si="156"/>
        <v>0</v>
      </c>
    </row>
    <row r="307" spans="1:13" s="238" customFormat="1" ht="18.75">
      <c r="A307" s="267"/>
      <c r="B307" s="264"/>
      <c r="C307" s="268" t="s">
        <v>849</v>
      </c>
      <c r="D307" s="266" t="s">
        <v>1611</v>
      </c>
      <c r="E307" s="458">
        <f t="shared" si="149"/>
        <v>0</v>
      </c>
      <c r="F307" s="460"/>
      <c r="G307" s="460"/>
      <c r="H307" s="460"/>
      <c r="I307" s="460"/>
      <c r="J307" s="462"/>
      <c r="K307" s="460"/>
      <c r="L307" s="460"/>
      <c r="M307" s="461"/>
    </row>
    <row r="308" spans="1:13" s="238" customFormat="1" ht="21.75" customHeight="1">
      <c r="A308" s="267"/>
      <c r="B308" s="264"/>
      <c r="C308" s="268" t="s">
        <v>851</v>
      </c>
      <c r="D308" s="266" t="s">
        <v>1612</v>
      </c>
      <c r="E308" s="458">
        <f t="shared" si="149"/>
        <v>0</v>
      </c>
      <c r="F308" s="460"/>
      <c r="G308" s="460"/>
      <c r="H308" s="460"/>
      <c r="I308" s="460"/>
      <c r="J308" s="462"/>
      <c r="K308" s="460"/>
      <c r="L308" s="460"/>
      <c r="M308" s="461"/>
    </row>
    <row r="309" spans="1:13" s="238" customFormat="1" ht="18.75">
      <c r="A309" s="267"/>
      <c r="B309" s="264"/>
      <c r="C309" s="268" t="s">
        <v>853</v>
      </c>
      <c r="D309" s="266" t="s">
        <v>1613</v>
      </c>
      <c r="E309" s="458">
        <f t="shared" si="149"/>
        <v>0</v>
      </c>
      <c r="F309" s="460"/>
      <c r="G309" s="460"/>
      <c r="H309" s="460"/>
      <c r="I309" s="460"/>
      <c r="J309" s="462"/>
      <c r="K309" s="460"/>
      <c r="L309" s="460"/>
      <c r="M309" s="461"/>
    </row>
    <row r="310" spans="1:13" s="238" customFormat="1" ht="18.75">
      <c r="A310" s="267"/>
      <c r="B310" s="264"/>
      <c r="C310" s="268" t="s">
        <v>855</v>
      </c>
      <c r="D310" s="266" t="s">
        <v>1614</v>
      </c>
      <c r="E310" s="458">
        <f t="shared" si="149"/>
        <v>0</v>
      </c>
      <c r="F310" s="460"/>
      <c r="G310" s="460"/>
      <c r="H310" s="460"/>
      <c r="I310" s="460"/>
      <c r="J310" s="462"/>
      <c r="K310" s="460"/>
      <c r="L310" s="460"/>
      <c r="M310" s="461"/>
    </row>
    <row r="311" spans="1:13" s="238" customFormat="1" ht="18.75">
      <c r="A311" s="267"/>
      <c r="B311" s="264"/>
      <c r="C311" s="268" t="s">
        <v>857</v>
      </c>
      <c r="D311" s="266" t="s">
        <v>1615</v>
      </c>
      <c r="E311" s="458">
        <f t="shared" si="149"/>
        <v>0</v>
      </c>
      <c r="F311" s="460"/>
      <c r="G311" s="460"/>
      <c r="H311" s="460"/>
      <c r="I311" s="460"/>
      <c r="J311" s="462"/>
      <c r="K311" s="460"/>
      <c r="L311" s="460"/>
      <c r="M311" s="461"/>
    </row>
    <row r="312" spans="1:13" s="238" customFormat="1" ht="18.75">
      <c r="A312" s="287"/>
      <c r="B312" s="288"/>
      <c r="C312" s="289" t="s">
        <v>859</v>
      </c>
      <c r="D312" s="266" t="s">
        <v>1616</v>
      </c>
      <c r="E312" s="458">
        <f t="shared" si="149"/>
        <v>0</v>
      </c>
      <c r="F312" s="460"/>
      <c r="G312" s="460"/>
      <c r="H312" s="460"/>
      <c r="I312" s="460"/>
      <c r="J312" s="462"/>
      <c r="K312" s="460"/>
      <c r="L312" s="460"/>
      <c r="M312" s="461"/>
    </row>
    <row r="313" spans="1:13" s="238" customFormat="1" ht="18.75">
      <c r="A313" s="267"/>
      <c r="B313" s="264"/>
      <c r="C313" s="268" t="s">
        <v>1617</v>
      </c>
      <c r="D313" s="266" t="s">
        <v>1618</v>
      </c>
      <c r="E313" s="458">
        <f t="shared" si="149"/>
        <v>0</v>
      </c>
      <c r="F313" s="460"/>
      <c r="G313" s="460"/>
      <c r="H313" s="460"/>
      <c r="I313" s="460"/>
      <c r="J313" s="462"/>
      <c r="K313" s="460"/>
      <c r="L313" s="460"/>
      <c r="M313" s="461"/>
    </row>
    <row r="314" spans="1:13" s="238" customFormat="1" ht="18.75">
      <c r="A314" s="267"/>
      <c r="B314" s="264"/>
      <c r="C314" s="268" t="s">
        <v>863</v>
      </c>
      <c r="D314" s="266" t="s">
        <v>1619</v>
      </c>
      <c r="E314" s="458">
        <f t="shared" si="149"/>
        <v>0</v>
      </c>
      <c r="F314" s="460"/>
      <c r="G314" s="460"/>
      <c r="H314" s="460"/>
      <c r="I314" s="460"/>
      <c r="J314" s="462"/>
      <c r="K314" s="460"/>
      <c r="L314" s="460"/>
      <c r="M314" s="461"/>
    </row>
    <row r="315" spans="1:13" s="238" customFormat="1" ht="18.75">
      <c r="A315" s="267"/>
      <c r="B315" s="264"/>
      <c r="C315" s="268" t="s">
        <v>865</v>
      </c>
      <c r="D315" s="266" t="s">
        <v>1620</v>
      </c>
      <c r="E315" s="458">
        <f t="shared" si="149"/>
        <v>0</v>
      </c>
      <c r="F315" s="460"/>
      <c r="G315" s="460"/>
      <c r="H315" s="460"/>
      <c r="I315" s="460"/>
      <c r="J315" s="462"/>
      <c r="K315" s="460"/>
      <c r="L315" s="460"/>
      <c r="M315" s="461"/>
    </row>
    <row r="316" spans="1:13" s="89" customFormat="1" ht="39" customHeight="1">
      <c r="A316" s="217"/>
      <c r="B316" s="756" t="s">
        <v>1621</v>
      </c>
      <c r="C316" s="756"/>
      <c r="D316" s="107" t="s">
        <v>1622</v>
      </c>
      <c r="E316" s="458">
        <f t="shared" si="149"/>
        <v>0</v>
      </c>
      <c r="F316" s="463">
        <f>SUM(F317:F319)</f>
        <v>0</v>
      </c>
      <c r="G316" s="463">
        <f aca="true" t="shared" si="157" ref="G316:M316">SUM(G317:G319)</f>
        <v>0</v>
      </c>
      <c r="H316" s="463">
        <f t="shared" si="157"/>
        <v>0</v>
      </c>
      <c r="I316" s="463">
        <f t="shared" si="157"/>
        <v>0</v>
      </c>
      <c r="J316" s="463">
        <f t="shared" si="157"/>
        <v>0</v>
      </c>
      <c r="K316" s="463">
        <f t="shared" si="157"/>
        <v>0</v>
      </c>
      <c r="L316" s="463">
        <f t="shared" si="157"/>
        <v>0</v>
      </c>
      <c r="M316" s="464">
        <f t="shared" si="157"/>
        <v>0</v>
      </c>
    </row>
    <row r="317" spans="1:13" s="89" customFormat="1" ht="18.75">
      <c r="A317" s="217"/>
      <c r="B317" s="214"/>
      <c r="C317" s="215" t="s">
        <v>869</v>
      </c>
      <c r="D317" s="290" t="s">
        <v>1623</v>
      </c>
      <c r="E317" s="458">
        <f t="shared" si="149"/>
        <v>0</v>
      </c>
      <c r="F317" s="463"/>
      <c r="G317" s="463"/>
      <c r="H317" s="463"/>
      <c r="I317" s="463"/>
      <c r="J317" s="465"/>
      <c r="K317" s="463"/>
      <c r="L317" s="463"/>
      <c r="M317" s="464"/>
    </row>
    <row r="318" spans="1:13" s="89" customFormat="1" ht="18.75">
      <c r="A318" s="217"/>
      <c r="B318" s="214"/>
      <c r="C318" s="215" t="s">
        <v>871</v>
      </c>
      <c r="D318" s="290" t="s">
        <v>1624</v>
      </c>
      <c r="E318" s="458">
        <f t="shared" si="149"/>
        <v>0</v>
      </c>
      <c r="F318" s="463"/>
      <c r="G318" s="463"/>
      <c r="H318" s="463"/>
      <c r="I318" s="463"/>
      <c r="J318" s="465"/>
      <c r="K318" s="463"/>
      <c r="L318" s="463"/>
      <c r="M318" s="464"/>
    </row>
    <row r="319" spans="1:13" s="89" customFormat="1" ht="34.5" customHeight="1">
      <c r="A319" s="217"/>
      <c r="B319" s="214"/>
      <c r="C319" s="111" t="s">
        <v>873</v>
      </c>
      <c r="D319" s="290" t="s">
        <v>1625</v>
      </c>
      <c r="E319" s="458">
        <f t="shared" si="149"/>
        <v>0</v>
      </c>
      <c r="F319" s="463"/>
      <c r="G319" s="463"/>
      <c r="H319" s="463"/>
      <c r="I319" s="463"/>
      <c r="J319" s="465"/>
      <c r="K319" s="463"/>
      <c r="L319" s="463"/>
      <c r="M319" s="464"/>
    </row>
    <row r="320" spans="1:13" s="238" customFormat="1" ht="18.75">
      <c r="A320" s="269"/>
      <c r="B320" s="277" t="s">
        <v>877</v>
      </c>
      <c r="C320" s="280"/>
      <c r="D320" s="94" t="s">
        <v>1626</v>
      </c>
      <c r="E320" s="458">
        <f t="shared" si="149"/>
        <v>0</v>
      </c>
      <c r="F320" s="460"/>
      <c r="G320" s="460"/>
      <c r="H320" s="460"/>
      <c r="I320" s="460"/>
      <c r="J320" s="462"/>
      <c r="K320" s="460"/>
      <c r="L320" s="460"/>
      <c r="M320" s="461"/>
    </row>
    <row r="321" spans="1:14" ht="33" customHeight="1">
      <c r="A321" s="898" t="s">
        <v>1627</v>
      </c>
      <c r="B321" s="899"/>
      <c r="C321" s="899"/>
      <c r="D321" s="291" t="s">
        <v>1628</v>
      </c>
      <c r="E321" s="458">
        <f t="shared" si="149"/>
        <v>0</v>
      </c>
      <c r="F321" s="460">
        <f>F323+F324+F325+F326+F327</f>
        <v>0</v>
      </c>
      <c r="G321" s="460">
        <f aca="true" t="shared" si="158" ref="G321:M321">G323+G324+G325+G326+G327</f>
        <v>0</v>
      </c>
      <c r="H321" s="460">
        <f t="shared" si="158"/>
        <v>0</v>
      </c>
      <c r="I321" s="460">
        <f t="shared" si="158"/>
        <v>0</v>
      </c>
      <c r="J321" s="460">
        <f t="shared" si="158"/>
        <v>0</v>
      </c>
      <c r="K321" s="460">
        <f t="shared" si="158"/>
        <v>0</v>
      </c>
      <c r="L321" s="460">
        <f t="shared" si="158"/>
        <v>0</v>
      </c>
      <c r="M321" s="461">
        <f t="shared" si="158"/>
        <v>0</v>
      </c>
      <c r="N321" s="238"/>
    </row>
    <row r="322" spans="1:14" ht="18.75">
      <c r="A322" s="267" t="s">
        <v>750</v>
      </c>
      <c r="B322" s="264"/>
      <c r="C322" s="268"/>
      <c r="D322" s="291"/>
      <c r="E322" s="458"/>
      <c r="F322" s="460"/>
      <c r="G322" s="460"/>
      <c r="H322" s="460"/>
      <c r="I322" s="460"/>
      <c r="J322" s="462"/>
      <c r="K322" s="460"/>
      <c r="L322" s="460"/>
      <c r="M322" s="461"/>
      <c r="N322" s="238"/>
    </row>
    <row r="323" spans="1:13" s="53" customFormat="1" ht="18.75">
      <c r="A323" s="293"/>
      <c r="B323" s="294" t="s">
        <v>881</v>
      </c>
      <c r="C323" s="295"/>
      <c r="D323" s="296" t="s">
        <v>1629</v>
      </c>
      <c r="E323" s="458">
        <f t="shared" si="149"/>
        <v>0</v>
      </c>
      <c r="F323" s="99"/>
      <c r="G323" s="99"/>
      <c r="H323" s="99"/>
      <c r="I323" s="99"/>
      <c r="J323" s="471"/>
      <c r="K323" s="99"/>
      <c r="L323" s="99"/>
      <c r="M323" s="441"/>
    </row>
    <row r="324" spans="1:13" s="53" customFormat="1" ht="18.75">
      <c r="A324" s="293"/>
      <c r="B324" s="294" t="s">
        <v>887</v>
      </c>
      <c r="C324" s="295"/>
      <c r="D324" s="296" t="s">
        <v>1630</v>
      </c>
      <c r="E324" s="458">
        <f t="shared" si="149"/>
        <v>0</v>
      </c>
      <c r="F324" s="99"/>
      <c r="G324" s="99"/>
      <c r="H324" s="99"/>
      <c r="I324" s="99"/>
      <c r="J324" s="471"/>
      <c r="K324" s="99"/>
      <c r="L324" s="99"/>
      <c r="M324" s="441"/>
    </row>
    <row r="325" spans="1:13" s="89" customFormat="1" ht="18.75">
      <c r="A325" s="217"/>
      <c r="B325" s="274" t="s">
        <v>1631</v>
      </c>
      <c r="C325" s="215"/>
      <c r="D325" s="107" t="s">
        <v>1632</v>
      </c>
      <c r="E325" s="458">
        <f t="shared" si="149"/>
        <v>0</v>
      </c>
      <c r="F325" s="474"/>
      <c r="G325" s="474"/>
      <c r="H325" s="474"/>
      <c r="I325" s="463"/>
      <c r="J325" s="465"/>
      <c r="K325" s="474"/>
      <c r="L325" s="474"/>
      <c r="M325" s="475"/>
    </row>
    <row r="326" spans="1:13" s="89" customFormat="1" ht="18.75">
      <c r="A326" s="217"/>
      <c r="B326" s="274" t="s">
        <v>891</v>
      </c>
      <c r="C326" s="274"/>
      <c r="D326" s="107" t="s">
        <v>1633</v>
      </c>
      <c r="E326" s="458">
        <f t="shared" si="149"/>
        <v>0</v>
      </c>
      <c r="F326" s="463"/>
      <c r="G326" s="463"/>
      <c r="H326" s="463"/>
      <c r="I326" s="463"/>
      <c r="J326" s="465"/>
      <c r="K326" s="463"/>
      <c r="L326" s="463"/>
      <c r="M326" s="464"/>
    </row>
    <row r="327" spans="1:13" s="53" customFormat="1" ht="18.75">
      <c r="A327" s="293"/>
      <c r="B327" s="294" t="s">
        <v>1634</v>
      </c>
      <c r="C327" s="295"/>
      <c r="D327" s="296" t="s">
        <v>1635</v>
      </c>
      <c r="E327" s="458">
        <f t="shared" si="149"/>
        <v>0</v>
      </c>
      <c r="F327" s="99">
        <f>SUM(F328:F329)</f>
        <v>0</v>
      </c>
      <c r="G327" s="99">
        <f aca="true" t="shared" si="159" ref="G327:M327">SUM(G328:G329)</f>
        <v>0</v>
      </c>
      <c r="H327" s="99">
        <f t="shared" si="159"/>
        <v>0</v>
      </c>
      <c r="I327" s="99">
        <f t="shared" si="159"/>
        <v>0</v>
      </c>
      <c r="J327" s="99">
        <f t="shared" si="159"/>
        <v>0</v>
      </c>
      <c r="K327" s="99">
        <f t="shared" si="159"/>
        <v>0</v>
      </c>
      <c r="L327" s="99">
        <f t="shared" si="159"/>
        <v>0</v>
      </c>
      <c r="M327" s="441">
        <f t="shared" si="159"/>
        <v>0</v>
      </c>
    </row>
    <row r="328" spans="1:13" s="53" customFormat="1" ht="18.75">
      <c r="A328" s="293"/>
      <c r="B328" s="294"/>
      <c r="C328" s="297" t="s">
        <v>897</v>
      </c>
      <c r="D328" s="296" t="s">
        <v>1636</v>
      </c>
      <c r="E328" s="458">
        <f t="shared" si="149"/>
        <v>0</v>
      </c>
      <c r="F328" s="99"/>
      <c r="G328" s="99"/>
      <c r="H328" s="99"/>
      <c r="I328" s="99"/>
      <c r="J328" s="471"/>
      <c r="K328" s="99"/>
      <c r="L328" s="99"/>
      <c r="M328" s="441"/>
    </row>
    <row r="329" spans="1:13" s="53" customFormat="1" ht="18.75">
      <c r="A329" s="293"/>
      <c r="B329" s="294"/>
      <c r="C329" s="297" t="s">
        <v>1637</v>
      </c>
      <c r="D329" s="296" t="s">
        <v>1638</v>
      </c>
      <c r="E329" s="458">
        <f t="shared" si="149"/>
        <v>0</v>
      </c>
      <c r="F329" s="99"/>
      <c r="G329" s="99"/>
      <c r="H329" s="99"/>
      <c r="I329" s="99"/>
      <c r="J329" s="471"/>
      <c r="K329" s="99"/>
      <c r="L329" s="99"/>
      <c r="M329" s="441"/>
    </row>
    <row r="330" spans="1:13" s="190" customFormat="1" ht="44.25" customHeight="1">
      <c r="A330" s="902" t="s">
        <v>1639</v>
      </c>
      <c r="B330" s="903"/>
      <c r="C330" s="903"/>
      <c r="D330" s="298"/>
      <c r="E330" s="458"/>
      <c r="F330" s="468"/>
      <c r="G330" s="468"/>
      <c r="H330" s="468"/>
      <c r="I330" s="468"/>
      <c r="J330" s="469"/>
      <c r="K330" s="468"/>
      <c r="L330" s="468"/>
      <c r="M330" s="470"/>
    </row>
    <row r="331" spans="1:13" s="53" customFormat="1" ht="37.5" customHeight="1">
      <c r="A331" s="902" t="s">
        <v>1640</v>
      </c>
      <c r="B331" s="903"/>
      <c r="C331" s="903"/>
      <c r="D331" s="107" t="s">
        <v>1641</v>
      </c>
      <c r="E331" s="458">
        <f t="shared" si="149"/>
        <v>2526</v>
      </c>
      <c r="F331" s="99">
        <f>F333+F336+F339+F340+F341</f>
        <v>0</v>
      </c>
      <c r="G331" s="99">
        <f aca="true" t="shared" si="160" ref="G331:M331">G333+G336+G339+G340+G341</f>
        <v>0</v>
      </c>
      <c r="H331" s="99">
        <f t="shared" si="160"/>
        <v>1263</v>
      </c>
      <c r="I331" s="99">
        <f t="shared" si="160"/>
        <v>1263</v>
      </c>
      <c r="J331" s="99">
        <f t="shared" si="160"/>
        <v>0</v>
      </c>
      <c r="K331" s="99">
        <f t="shared" si="160"/>
        <v>2660</v>
      </c>
      <c r="L331" s="99">
        <f t="shared" si="160"/>
        <v>2793</v>
      </c>
      <c r="M331" s="441">
        <f t="shared" si="160"/>
        <v>2919</v>
      </c>
    </row>
    <row r="332" spans="1:13" s="53" customFormat="1" ht="18.75">
      <c r="A332" s="282" t="s">
        <v>750</v>
      </c>
      <c r="B332" s="294"/>
      <c r="C332" s="299"/>
      <c r="D332" s="107"/>
      <c r="E332" s="458"/>
      <c r="F332" s="99"/>
      <c r="G332" s="99"/>
      <c r="H332" s="99"/>
      <c r="I332" s="99"/>
      <c r="J332" s="471"/>
      <c r="K332" s="99"/>
      <c r="L332" s="99"/>
      <c r="M332" s="441"/>
    </row>
    <row r="333" spans="1:37" s="53" customFormat="1" ht="18.75">
      <c r="A333" s="282"/>
      <c r="B333" s="904" t="s">
        <v>1642</v>
      </c>
      <c r="C333" s="904"/>
      <c r="D333" s="94" t="s">
        <v>1643</v>
      </c>
      <c r="E333" s="458">
        <f t="shared" si="149"/>
        <v>2526</v>
      </c>
      <c r="F333" s="99">
        <f>SUM(F334:F335)</f>
        <v>0</v>
      </c>
      <c r="G333" s="99">
        <f aca="true" t="shared" si="161" ref="G333:M333">SUM(G334:G335)</f>
        <v>0</v>
      </c>
      <c r="H333" s="99">
        <f t="shared" si="161"/>
        <v>1263</v>
      </c>
      <c r="I333" s="99">
        <f t="shared" si="161"/>
        <v>1263</v>
      </c>
      <c r="J333" s="99">
        <f t="shared" si="161"/>
        <v>0</v>
      </c>
      <c r="K333" s="99">
        <f t="shared" si="161"/>
        <v>2660</v>
      </c>
      <c r="L333" s="99">
        <f t="shared" si="161"/>
        <v>2793</v>
      </c>
      <c r="M333" s="441">
        <f t="shared" si="161"/>
        <v>2919</v>
      </c>
      <c r="AH333" s="190"/>
      <c r="AI333" s="190"/>
      <c r="AJ333" s="190"/>
      <c r="AK333" s="190"/>
    </row>
    <row r="334" spans="1:13" s="53" customFormat="1" ht="18.75">
      <c r="A334" s="282"/>
      <c r="B334" s="277"/>
      <c r="C334" s="281" t="s">
        <v>908</v>
      </c>
      <c r="D334" s="94" t="s">
        <v>1644</v>
      </c>
      <c r="E334" s="458">
        <f t="shared" si="149"/>
        <v>0</v>
      </c>
      <c r="F334" s="99"/>
      <c r="G334" s="99"/>
      <c r="H334" s="99"/>
      <c r="I334" s="99"/>
      <c r="J334" s="471"/>
      <c r="K334" s="99"/>
      <c r="L334" s="99"/>
      <c r="M334" s="441"/>
    </row>
    <row r="335" spans="1:13" s="53" customFormat="1" ht="18.75">
      <c r="A335" s="282"/>
      <c r="B335" s="277"/>
      <c r="C335" s="193" t="s">
        <v>910</v>
      </c>
      <c r="D335" s="94" t="s">
        <v>1645</v>
      </c>
      <c r="E335" s="458">
        <f t="shared" si="149"/>
        <v>2526</v>
      </c>
      <c r="F335" s="99"/>
      <c r="G335" s="99">
        <v>0</v>
      </c>
      <c r="H335" s="99">
        <v>1263</v>
      </c>
      <c r="I335" s="99">
        <v>1263</v>
      </c>
      <c r="J335" s="471">
        <v>0</v>
      </c>
      <c r="K335" s="99">
        <v>2660</v>
      </c>
      <c r="L335" s="99">
        <v>2793</v>
      </c>
      <c r="M335" s="441">
        <v>2919</v>
      </c>
    </row>
    <row r="336" spans="1:13" s="53" customFormat="1" ht="36.75" customHeight="1">
      <c r="A336" s="282"/>
      <c r="B336" s="756" t="s">
        <v>1646</v>
      </c>
      <c r="C336" s="756"/>
      <c r="D336" s="94" t="s">
        <v>1647</v>
      </c>
      <c r="E336" s="458">
        <f t="shared" si="149"/>
        <v>0</v>
      </c>
      <c r="F336" s="99">
        <f>SUM(F337:F338)</f>
        <v>0</v>
      </c>
      <c r="G336" s="99">
        <f aca="true" t="shared" si="162" ref="G336:M336">SUM(G337:G338)</f>
        <v>0</v>
      </c>
      <c r="H336" s="99">
        <f t="shared" si="162"/>
        <v>0</v>
      </c>
      <c r="I336" s="99">
        <f t="shared" si="162"/>
        <v>0</v>
      </c>
      <c r="J336" s="99">
        <f t="shared" si="162"/>
        <v>0</v>
      </c>
      <c r="K336" s="99">
        <f t="shared" si="162"/>
        <v>0</v>
      </c>
      <c r="L336" s="99">
        <f t="shared" si="162"/>
        <v>0</v>
      </c>
      <c r="M336" s="441">
        <f t="shared" si="162"/>
        <v>0</v>
      </c>
    </row>
    <row r="337" spans="1:13" s="53" customFormat="1" ht="18.75">
      <c r="A337" s="282"/>
      <c r="B337" s="283"/>
      <c r="C337" s="216" t="s">
        <v>914</v>
      </c>
      <c r="D337" s="94" t="s">
        <v>1648</v>
      </c>
      <c r="E337" s="458">
        <f t="shared" si="149"/>
        <v>0</v>
      </c>
      <c r="F337" s="99"/>
      <c r="G337" s="99"/>
      <c r="H337" s="99"/>
      <c r="I337" s="99"/>
      <c r="J337" s="471"/>
      <c r="K337" s="99"/>
      <c r="L337" s="99"/>
      <c r="M337" s="441"/>
    </row>
    <row r="338" spans="1:13" s="53" customFormat="1" ht="18.75">
      <c r="A338" s="282"/>
      <c r="B338" s="283"/>
      <c r="C338" s="216" t="s">
        <v>916</v>
      </c>
      <c r="D338" s="94" t="s">
        <v>1649</v>
      </c>
      <c r="E338" s="458">
        <f t="shared" si="149"/>
        <v>0</v>
      </c>
      <c r="F338" s="99"/>
      <c r="G338" s="99"/>
      <c r="H338" s="99"/>
      <c r="I338" s="99"/>
      <c r="J338" s="471"/>
      <c r="K338" s="99"/>
      <c r="L338" s="99"/>
      <c r="M338" s="441"/>
    </row>
    <row r="339" spans="1:13" s="53" customFormat="1" ht="18.75">
      <c r="A339" s="282"/>
      <c r="B339" s="277" t="s">
        <v>918</v>
      </c>
      <c r="C339" s="216"/>
      <c r="D339" s="94" t="s">
        <v>1650</v>
      </c>
      <c r="E339" s="458">
        <f t="shared" si="149"/>
        <v>0</v>
      </c>
      <c r="F339" s="99"/>
      <c r="G339" s="99"/>
      <c r="H339" s="99"/>
      <c r="I339" s="99"/>
      <c r="J339" s="471"/>
      <c r="K339" s="99"/>
      <c r="L339" s="99"/>
      <c r="M339" s="441"/>
    </row>
    <row r="340" spans="1:13" s="53" customFormat="1" ht="18.75">
      <c r="A340" s="282"/>
      <c r="B340" s="277" t="s">
        <v>920</v>
      </c>
      <c r="C340" s="216"/>
      <c r="D340" s="94" t="s">
        <v>1651</v>
      </c>
      <c r="E340" s="458">
        <f t="shared" si="149"/>
        <v>0</v>
      </c>
      <c r="F340" s="99"/>
      <c r="G340" s="99"/>
      <c r="H340" s="99"/>
      <c r="I340" s="99"/>
      <c r="J340" s="471"/>
      <c r="K340" s="99"/>
      <c r="L340" s="99"/>
      <c r="M340" s="441"/>
    </row>
    <row r="341" spans="1:13" s="53" customFormat="1" ht="21.75" customHeight="1">
      <c r="A341" s="282"/>
      <c r="B341" s="756" t="s">
        <v>922</v>
      </c>
      <c r="C341" s="756"/>
      <c r="D341" s="94" t="s">
        <v>1652</v>
      </c>
      <c r="E341" s="458">
        <f t="shared" si="149"/>
        <v>0</v>
      </c>
      <c r="F341" s="99"/>
      <c r="G341" s="99"/>
      <c r="H341" s="99"/>
      <c r="I341" s="99"/>
      <c r="J341" s="471"/>
      <c r="K341" s="99"/>
      <c r="L341" s="99"/>
      <c r="M341" s="441"/>
    </row>
    <row r="342" spans="1:13" s="238" customFormat="1" ht="24.75" customHeight="1">
      <c r="A342" s="263" t="s">
        <v>1653</v>
      </c>
      <c r="B342" s="264"/>
      <c r="C342" s="265"/>
      <c r="D342" s="266" t="s">
        <v>1654</v>
      </c>
      <c r="E342" s="458">
        <f t="shared" si="149"/>
        <v>0</v>
      </c>
      <c r="F342" s="460">
        <f>F344+F345+F348</f>
        <v>0</v>
      </c>
      <c r="G342" s="460">
        <f aca="true" t="shared" si="163" ref="G342:M342">G344+G345+G348</f>
        <v>0</v>
      </c>
      <c r="H342" s="460">
        <f t="shared" si="163"/>
        <v>0</v>
      </c>
      <c r="I342" s="460">
        <f t="shared" si="163"/>
        <v>0</v>
      </c>
      <c r="J342" s="460">
        <f t="shared" si="163"/>
        <v>0</v>
      </c>
      <c r="K342" s="460">
        <f t="shared" si="163"/>
        <v>0</v>
      </c>
      <c r="L342" s="460">
        <f t="shared" si="163"/>
        <v>0</v>
      </c>
      <c r="M342" s="461">
        <f t="shared" si="163"/>
        <v>0</v>
      </c>
    </row>
    <row r="343" spans="1:13" s="238" customFormat="1" ht="21.75" customHeight="1">
      <c r="A343" s="267" t="s">
        <v>750</v>
      </c>
      <c r="B343" s="264"/>
      <c r="C343" s="268"/>
      <c r="D343" s="266"/>
      <c r="E343" s="458"/>
      <c r="F343" s="460"/>
      <c r="G343" s="460"/>
      <c r="H343" s="460"/>
      <c r="I343" s="460"/>
      <c r="J343" s="462"/>
      <c r="K343" s="460"/>
      <c r="L343" s="460"/>
      <c r="M343" s="461"/>
    </row>
    <row r="344" spans="1:13" s="89" customFormat="1" ht="18.75">
      <c r="A344" s="300"/>
      <c r="B344" s="301" t="s">
        <v>926</v>
      </c>
      <c r="C344" s="302"/>
      <c r="D344" s="107" t="s">
        <v>1655</v>
      </c>
      <c r="E344" s="458">
        <f t="shared" si="149"/>
        <v>0</v>
      </c>
      <c r="F344" s="463"/>
      <c r="G344" s="463"/>
      <c r="H344" s="463"/>
      <c r="I344" s="463"/>
      <c r="J344" s="465"/>
      <c r="K344" s="463"/>
      <c r="L344" s="463"/>
      <c r="M344" s="464"/>
    </row>
    <row r="345" spans="1:13" s="238" customFormat="1" ht="18.75">
      <c r="A345" s="267"/>
      <c r="B345" s="756" t="s">
        <v>1656</v>
      </c>
      <c r="C345" s="756"/>
      <c r="D345" s="94" t="s">
        <v>1657</v>
      </c>
      <c r="E345" s="458">
        <f t="shared" si="149"/>
        <v>0</v>
      </c>
      <c r="F345" s="460">
        <f>F346+F347</f>
        <v>0</v>
      </c>
      <c r="G345" s="460">
        <f aca="true" t="shared" si="164" ref="G345:M345">G346+G347</f>
        <v>0</v>
      </c>
      <c r="H345" s="460">
        <f t="shared" si="164"/>
        <v>0</v>
      </c>
      <c r="I345" s="460">
        <f t="shared" si="164"/>
        <v>0</v>
      </c>
      <c r="J345" s="460">
        <f t="shared" si="164"/>
        <v>0</v>
      </c>
      <c r="K345" s="460">
        <f t="shared" si="164"/>
        <v>0</v>
      </c>
      <c r="L345" s="460">
        <f t="shared" si="164"/>
        <v>0</v>
      </c>
      <c r="M345" s="461">
        <f t="shared" si="164"/>
        <v>0</v>
      </c>
    </row>
    <row r="346" spans="1:13" s="238" customFormat="1" ht="18.75">
      <c r="A346" s="267"/>
      <c r="B346" s="277"/>
      <c r="C346" s="216" t="s">
        <v>930</v>
      </c>
      <c r="D346" s="94" t="s">
        <v>1658</v>
      </c>
      <c r="E346" s="458">
        <f t="shared" si="149"/>
        <v>0</v>
      </c>
      <c r="F346" s="460"/>
      <c r="G346" s="460"/>
      <c r="H346" s="460"/>
      <c r="I346" s="460"/>
      <c r="J346" s="462"/>
      <c r="K346" s="460"/>
      <c r="L346" s="460"/>
      <c r="M346" s="461"/>
    </row>
    <row r="347" spans="1:13" s="238" customFormat="1" ht="18.75">
      <c r="A347" s="267"/>
      <c r="B347" s="277"/>
      <c r="C347" s="216" t="s">
        <v>932</v>
      </c>
      <c r="D347" s="94" t="s">
        <v>1659</v>
      </c>
      <c r="E347" s="458">
        <f t="shared" si="149"/>
        <v>0</v>
      </c>
      <c r="F347" s="460"/>
      <c r="G347" s="460"/>
      <c r="H347" s="460"/>
      <c r="I347" s="460"/>
      <c r="J347" s="462"/>
      <c r="K347" s="460"/>
      <c r="L347" s="460"/>
      <c r="M347" s="461"/>
    </row>
    <row r="348" spans="1:13" s="238" customFormat="1" ht="18.75">
      <c r="A348" s="267"/>
      <c r="B348" s="277" t="s">
        <v>934</v>
      </c>
      <c r="C348" s="216"/>
      <c r="D348" s="94" t="s">
        <v>1660</v>
      </c>
      <c r="E348" s="458">
        <f t="shared" si="149"/>
        <v>0</v>
      </c>
      <c r="F348" s="460"/>
      <c r="G348" s="460"/>
      <c r="H348" s="460"/>
      <c r="I348" s="460"/>
      <c r="J348" s="462"/>
      <c r="K348" s="460"/>
      <c r="L348" s="460"/>
      <c r="M348" s="461"/>
    </row>
    <row r="349" spans="1:13" s="238" customFormat="1" ht="18.75">
      <c r="A349" s="303" t="s">
        <v>1661</v>
      </c>
      <c r="B349" s="304"/>
      <c r="C349" s="305"/>
      <c r="D349" s="276" t="s">
        <v>1662</v>
      </c>
      <c r="E349" s="458">
        <f t="shared" si="149"/>
        <v>0</v>
      </c>
      <c r="F349" s="460">
        <f>F350+F355+F359+F365</f>
        <v>0</v>
      </c>
      <c r="G349" s="460">
        <f aca="true" t="shared" si="165" ref="G349:M349">G350+G355+G359+G365</f>
        <v>0</v>
      </c>
      <c r="H349" s="460">
        <f t="shared" si="165"/>
        <v>0</v>
      </c>
      <c r="I349" s="460">
        <f t="shared" si="165"/>
        <v>0</v>
      </c>
      <c r="J349" s="460">
        <f t="shared" si="165"/>
        <v>0</v>
      </c>
      <c r="K349" s="460">
        <f t="shared" si="165"/>
        <v>0</v>
      </c>
      <c r="L349" s="460">
        <f t="shared" si="165"/>
        <v>0</v>
      </c>
      <c r="M349" s="461">
        <f t="shared" si="165"/>
        <v>0</v>
      </c>
    </row>
    <row r="350" spans="1:13" s="238" customFormat="1" ht="25.5" customHeight="1">
      <c r="A350" s="306" t="s">
        <v>1663</v>
      </c>
      <c r="B350" s="307"/>
      <c r="C350" s="308"/>
      <c r="D350" s="107" t="s">
        <v>1664</v>
      </c>
      <c r="E350" s="458">
        <f aca="true" t="shared" si="166" ref="E350:E375">G350+H350+I350+J350</f>
        <v>0</v>
      </c>
      <c r="F350" s="99">
        <f>F352</f>
        <v>0</v>
      </c>
      <c r="G350" s="99">
        <f aca="true" t="shared" si="167" ref="G350:M350">G352</f>
        <v>0</v>
      </c>
      <c r="H350" s="99">
        <f t="shared" si="167"/>
        <v>0</v>
      </c>
      <c r="I350" s="99">
        <f t="shared" si="167"/>
        <v>0</v>
      </c>
      <c r="J350" s="99">
        <f t="shared" si="167"/>
        <v>0</v>
      </c>
      <c r="K350" s="99">
        <f t="shared" si="167"/>
        <v>0</v>
      </c>
      <c r="L350" s="99">
        <f t="shared" si="167"/>
        <v>0</v>
      </c>
      <c r="M350" s="441">
        <f t="shared" si="167"/>
        <v>0</v>
      </c>
    </row>
    <row r="351" spans="1:13" s="238" customFormat="1" ht="18.75">
      <c r="A351" s="309" t="s">
        <v>750</v>
      </c>
      <c r="B351" s="310"/>
      <c r="C351" s="311"/>
      <c r="D351" s="107"/>
      <c r="E351" s="458"/>
      <c r="F351" s="99"/>
      <c r="G351" s="99"/>
      <c r="H351" s="99"/>
      <c r="I351" s="99"/>
      <c r="J351" s="471"/>
      <c r="K351" s="99"/>
      <c r="L351" s="99"/>
      <c r="M351" s="441"/>
    </row>
    <row r="352" spans="1:13" s="238" customFormat="1" ht="36.75" customHeight="1">
      <c r="A352" s="309"/>
      <c r="B352" s="905" t="s">
        <v>1665</v>
      </c>
      <c r="C352" s="905"/>
      <c r="D352" s="107" t="s">
        <v>1666</v>
      </c>
      <c r="E352" s="458">
        <f t="shared" si="166"/>
        <v>0</v>
      </c>
      <c r="F352" s="99">
        <f>F353+F354</f>
        <v>0</v>
      </c>
      <c r="G352" s="99">
        <f aca="true" t="shared" si="168" ref="G352:M352">G353+G354</f>
        <v>0</v>
      </c>
      <c r="H352" s="99">
        <f t="shared" si="168"/>
        <v>0</v>
      </c>
      <c r="I352" s="99">
        <f t="shared" si="168"/>
        <v>0</v>
      </c>
      <c r="J352" s="99">
        <f t="shared" si="168"/>
        <v>0</v>
      </c>
      <c r="K352" s="99">
        <f t="shared" si="168"/>
        <v>0</v>
      </c>
      <c r="L352" s="99">
        <f t="shared" si="168"/>
        <v>0</v>
      </c>
      <c r="M352" s="441">
        <f t="shared" si="168"/>
        <v>0</v>
      </c>
    </row>
    <row r="353" spans="1:13" s="238" customFormat="1" ht="18.75">
      <c r="A353" s="309"/>
      <c r="B353" s="310"/>
      <c r="C353" s="311" t="s">
        <v>944</v>
      </c>
      <c r="D353" s="107" t="s">
        <v>1667</v>
      </c>
      <c r="E353" s="458">
        <f t="shared" si="166"/>
        <v>0</v>
      </c>
      <c r="F353" s="99"/>
      <c r="G353" s="99"/>
      <c r="H353" s="99"/>
      <c r="I353" s="99"/>
      <c r="J353" s="471"/>
      <c r="K353" s="99"/>
      <c r="L353" s="99"/>
      <c r="M353" s="441"/>
    </row>
    <row r="354" spans="1:13" s="238" customFormat="1" ht="18.75">
      <c r="A354" s="309"/>
      <c r="B354" s="310"/>
      <c r="C354" s="311" t="s">
        <v>1668</v>
      </c>
      <c r="D354" s="107" t="s">
        <v>1669</v>
      </c>
      <c r="E354" s="458">
        <f t="shared" si="166"/>
        <v>0</v>
      </c>
      <c r="F354" s="99"/>
      <c r="G354" s="99"/>
      <c r="H354" s="99"/>
      <c r="I354" s="99"/>
      <c r="J354" s="471"/>
      <c r="K354" s="99"/>
      <c r="L354" s="99"/>
      <c r="M354" s="441"/>
    </row>
    <row r="355" spans="1:13" s="238" customFormat="1" ht="18.75">
      <c r="A355" s="303" t="s">
        <v>1670</v>
      </c>
      <c r="B355" s="312"/>
      <c r="C355" s="313"/>
      <c r="D355" s="266" t="s">
        <v>1671</v>
      </c>
      <c r="E355" s="458">
        <f t="shared" si="166"/>
        <v>0</v>
      </c>
      <c r="F355" s="460">
        <f>F357+F358</f>
        <v>0</v>
      </c>
      <c r="G355" s="460">
        <f aca="true" t="shared" si="169" ref="G355:M355">G357+G358</f>
        <v>0</v>
      </c>
      <c r="H355" s="460">
        <f t="shared" si="169"/>
        <v>0</v>
      </c>
      <c r="I355" s="460">
        <f t="shared" si="169"/>
        <v>0</v>
      </c>
      <c r="J355" s="460">
        <f t="shared" si="169"/>
        <v>0</v>
      </c>
      <c r="K355" s="460">
        <f t="shared" si="169"/>
        <v>0</v>
      </c>
      <c r="L355" s="460">
        <f t="shared" si="169"/>
        <v>0</v>
      </c>
      <c r="M355" s="461">
        <f t="shared" si="169"/>
        <v>0</v>
      </c>
    </row>
    <row r="356" spans="1:13" s="238" customFormat="1" ht="18.75">
      <c r="A356" s="267" t="s">
        <v>750</v>
      </c>
      <c r="B356" s="264"/>
      <c r="C356" s="268"/>
      <c r="D356" s="266"/>
      <c r="E356" s="458"/>
      <c r="F356" s="460"/>
      <c r="G356" s="460"/>
      <c r="H356" s="460"/>
      <c r="I356" s="460"/>
      <c r="J356" s="462"/>
      <c r="K356" s="460"/>
      <c r="L356" s="460"/>
      <c r="M356" s="461"/>
    </row>
    <row r="357" spans="1:13" s="238" customFormat="1" ht="18.75">
      <c r="A357" s="284"/>
      <c r="B357" s="264" t="s">
        <v>958</v>
      </c>
      <c r="C357" s="268"/>
      <c r="D357" s="266" t="s">
        <v>1672</v>
      </c>
      <c r="E357" s="458">
        <f t="shared" si="166"/>
        <v>0</v>
      </c>
      <c r="F357" s="460"/>
      <c r="G357" s="460"/>
      <c r="H357" s="460"/>
      <c r="I357" s="460"/>
      <c r="J357" s="462"/>
      <c r="K357" s="460"/>
      <c r="L357" s="460"/>
      <c r="M357" s="461"/>
    </row>
    <row r="358" spans="1:13" s="238" customFormat="1" ht="18.75">
      <c r="A358" s="284"/>
      <c r="B358" s="264" t="s">
        <v>1673</v>
      </c>
      <c r="C358" s="268"/>
      <c r="D358" s="266" t="s">
        <v>1674</v>
      </c>
      <c r="E358" s="458">
        <f t="shared" si="166"/>
        <v>0</v>
      </c>
      <c r="F358" s="460"/>
      <c r="G358" s="460"/>
      <c r="H358" s="460"/>
      <c r="I358" s="460"/>
      <c r="J358" s="462"/>
      <c r="K358" s="460"/>
      <c r="L358" s="460"/>
      <c r="M358" s="461"/>
    </row>
    <row r="359" spans="1:13" s="89" customFormat="1" ht="18.75">
      <c r="A359" s="109" t="s">
        <v>1675</v>
      </c>
      <c r="B359" s="274"/>
      <c r="C359" s="314"/>
      <c r="D359" s="103">
        <v>83.06</v>
      </c>
      <c r="E359" s="458">
        <f t="shared" si="166"/>
        <v>0</v>
      </c>
      <c r="F359" s="463">
        <f>F361</f>
        <v>0</v>
      </c>
      <c r="G359" s="463">
        <f aca="true" t="shared" si="170" ref="G359:M359">G361</f>
        <v>0</v>
      </c>
      <c r="H359" s="463">
        <f t="shared" si="170"/>
        <v>0</v>
      </c>
      <c r="I359" s="463">
        <f t="shared" si="170"/>
        <v>0</v>
      </c>
      <c r="J359" s="463">
        <f t="shared" si="170"/>
        <v>0</v>
      </c>
      <c r="K359" s="463">
        <f t="shared" si="170"/>
        <v>0</v>
      </c>
      <c r="L359" s="463">
        <f t="shared" si="170"/>
        <v>0</v>
      </c>
      <c r="M359" s="464">
        <f t="shared" si="170"/>
        <v>0</v>
      </c>
    </row>
    <row r="360" spans="1:13" s="89" customFormat="1" ht="18.75">
      <c r="A360" s="300" t="s">
        <v>750</v>
      </c>
      <c r="B360" s="315"/>
      <c r="C360" s="302"/>
      <c r="D360" s="107"/>
      <c r="E360" s="458"/>
      <c r="F360" s="463"/>
      <c r="G360" s="463"/>
      <c r="H360" s="463"/>
      <c r="I360" s="463"/>
      <c r="J360" s="465"/>
      <c r="K360" s="463"/>
      <c r="L360" s="463"/>
      <c r="M360" s="464"/>
    </row>
    <row r="361" spans="1:13" s="89" customFormat="1" ht="18.75">
      <c r="A361" s="217"/>
      <c r="B361" s="274" t="s">
        <v>1676</v>
      </c>
      <c r="C361" s="314"/>
      <c r="D361" s="107" t="s">
        <v>1677</v>
      </c>
      <c r="E361" s="458">
        <f t="shared" si="166"/>
        <v>0</v>
      </c>
      <c r="F361" s="463">
        <f>SUM(F362:F364)</f>
        <v>0</v>
      </c>
      <c r="G361" s="463">
        <f aca="true" t="shared" si="171" ref="G361:M361">SUM(G362:G364)</f>
        <v>0</v>
      </c>
      <c r="H361" s="463">
        <f t="shared" si="171"/>
        <v>0</v>
      </c>
      <c r="I361" s="463">
        <f t="shared" si="171"/>
        <v>0</v>
      </c>
      <c r="J361" s="463">
        <f t="shared" si="171"/>
        <v>0</v>
      </c>
      <c r="K361" s="463">
        <f t="shared" si="171"/>
        <v>0</v>
      </c>
      <c r="L361" s="463">
        <f t="shared" si="171"/>
        <v>0</v>
      </c>
      <c r="M361" s="464">
        <f t="shared" si="171"/>
        <v>0</v>
      </c>
    </row>
    <row r="362" spans="1:13" s="89" customFormat="1" ht="18.75">
      <c r="A362" s="217"/>
      <c r="B362" s="274"/>
      <c r="C362" s="279" t="s">
        <v>968</v>
      </c>
      <c r="D362" s="107" t="s">
        <v>1678</v>
      </c>
      <c r="E362" s="458">
        <f t="shared" si="166"/>
        <v>0</v>
      </c>
      <c r="F362" s="463"/>
      <c r="G362" s="463"/>
      <c r="H362" s="463"/>
      <c r="I362" s="463"/>
      <c r="J362" s="465"/>
      <c r="K362" s="463"/>
      <c r="L362" s="463"/>
      <c r="M362" s="464"/>
    </row>
    <row r="363" spans="1:13" s="89" customFormat="1" ht="18.75">
      <c r="A363" s="217"/>
      <c r="B363" s="274"/>
      <c r="C363" s="279" t="s">
        <v>970</v>
      </c>
      <c r="D363" s="107" t="s">
        <v>1679</v>
      </c>
      <c r="E363" s="458">
        <f t="shared" si="166"/>
        <v>0</v>
      </c>
      <c r="F363" s="463"/>
      <c r="G363" s="463"/>
      <c r="H363" s="463"/>
      <c r="I363" s="463"/>
      <c r="J363" s="465"/>
      <c r="K363" s="463"/>
      <c r="L363" s="463"/>
      <c r="M363" s="464"/>
    </row>
    <row r="364" spans="1:13" s="89" customFormat="1" ht="18.75">
      <c r="A364" s="217"/>
      <c r="B364" s="274"/>
      <c r="C364" s="215" t="s">
        <v>972</v>
      </c>
      <c r="D364" s="218" t="s">
        <v>1680</v>
      </c>
      <c r="E364" s="458">
        <f t="shared" si="166"/>
        <v>0</v>
      </c>
      <c r="F364" s="463"/>
      <c r="G364" s="463"/>
      <c r="H364" s="463"/>
      <c r="I364" s="463"/>
      <c r="J364" s="465"/>
      <c r="K364" s="463"/>
      <c r="L364" s="463"/>
      <c r="M364" s="464"/>
    </row>
    <row r="365" spans="1:13" s="238" customFormat="1" ht="19.5">
      <c r="A365" s="263" t="s">
        <v>1681</v>
      </c>
      <c r="B365" s="264"/>
      <c r="C365" s="265"/>
      <c r="D365" s="266" t="s">
        <v>1682</v>
      </c>
      <c r="E365" s="458">
        <f t="shared" si="166"/>
        <v>0</v>
      </c>
      <c r="F365" s="460">
        <f>F367+F371</f>
        <v>0</v>
      </c>
      <c r="G365" s="460">
        <f aca="true" t="shared" si="172" ref="G365:M365">G367+G371</f>
        <v>0</v>
      </c>
      <c r="H365" s="460">
        <f t="shared" si="172"/>
        <v>0</v>
      </c>
      <c r="I365" s="460">
        <f t="shared" si="172"/>
        <v>0</v>
      </c>
      <c r="J365" s="460">
        <f t="shared" si="172"/>
        <v>0</v>
      </c>
      <c r="K365" s="460">
        <f t="shared" si="172"/>
        <v>0</v>
      </c>
      <c r="L365" s="460">
        <f t="shared" si="172"/>
        <v>0</v>
      </c>
      <c r="M365" s="461">
        <f t="shared" si="172"/>
        <v>0</v>
      </c>
    </row>
    <row r="366" spans="1:13" s="238" customFormat="1" ht="18.75">
      <c r="A366" s="267" t="s">
        <v>750</v>
      </c>
      <c r="B366" s="264"/>
      <c r="C366" s="268"/>
      <c r="D366" s="266"/>
      <c r="E366" s="458"/>
      <c r="F366" s="460"/>
      <c r="G366" s="460"/>
      <c r="H366" s="460"/>
      <c r="I366" s="460"/>
      <c r="J366" s="462"/>
      <c r="K366" s="460"/>
      <c r="L366" s="460"/>
      <c r="M366" s="461"/>
    </row>
    <row r="367" spans="1:13" s="238" customFormat="1" ht="18.75">
      <c r="A367" s="267"/>
      <c r="B367" s="277" t="s">
        <v>1683</v>
      </c>
      <c r="C367" s="280"/>
      <c r="D367" s="94" t="s">
        <v>1684</v>
      </c>
      <c r="E367" s="458">
        <f t="shared" si="166"/>
        <v>0</v>
      </c>
      <c r="F367" s="460">
        <f>SUM(F368:F370)</f>
        <v>0</v>
      </c>
      <c r="G367" s="460">
        <f aca="true" t="shared" si="173" ref="G367:M367">SUM(G368:G370)</f>
        <v>0</v>
      </c>
      <c r="H367" s="460">
        <f t="shared" si="173"/>
        <v>0</v>
      </c>
      <c r="I367" s="460">
        <f t="shared" si="173"/>
        <v>0</v>
      </c>
      <c r="J367" s="460">
        <f t="shared" si="173"/>
        <v>0</v>
      </c>
      <c r="K367" s="460">
        <f t="shared" si="173"/>
        <v>0</v>
      </c>
      <c r="L367" s="460">
        <f t="shared" si="173"/>
        <v>0</v>
      </c>
      <c r="M367" s="461">
        <f t="shared" si="173"/>
        <v>0</v>
      </c>
    </row>
    <row r="368" spans="1:13" s="238" customFormat="1" ht="18.75">
      <c r="A368" s="267"/>
      <c r="B368" s="277"/>
      <c r="C368" s="281" t="s">
        <v>980</v>
      </c>
      <c r="D368" s="316" t="s">
        <v>1685</v>
      </c>
      <c r="E368" s="458">
        <f t="shared" si="166"/>
        <v>0</v>
      </c>
      <c r="F368" s="460"/>
      <c r="G368" s="460"/>
      <c r="H368" s="460"/>
      <c r="I368" s="460"/>
      <c r="J368" s="462"/>
      <c r="K368" s="460"/>
      <c r="L368" s="460"/>
      <c r="M368" s="461"/>
    </row>
    <row r="369" spans="1:14" ht="18.75">
      <c r="A369" s="287"/>
      <c r="B369" s="317"/>
      <c r="C369" s="318" t="s">
        <v>982</v>
      </c>
      <c r="D369" s="316" t="s">
        <v>1686</v>
      </c>
      <c r="E369" s="458">
        <f t="shared" si="166"/>
        <v>0</v>
      </c>
      <c r="F369" s="460"/>
      <c r="G369" s="460"/>
      <c r="H369" s="460"/>
      <c r="I369" s="460"/>
      <c r="J369" s="462"/>
      <c r="K369" s="460"/>
      <c r="L369" s="460"/>
      <c r="M369" s="461"/>
      <c r="N369" s="238"/>
    </row>
    <row r="370" spans="1:14" ht="18.75">
      <c r="A370" s="267"/>
      <c r="B370" s="277"/>
      <c r="C370" s="216" t="s">
        <v>984</v>
      </c>
      <c r="D370" s="316" t="s">
        <v>1687</v>
      </c>
      <c r="E370" s="458">
        <f t="shared" si="166"/>
        <v>0</v>
      </c>
      <c r="F370" s="460"/>
      <c r="G370" s="460"/>
      <c r="H370" s="460"/>
      <c r="I370" s="460"/>
      <c r="J370" s="462"/>
      <c r="K370" s="460"/>
      <c r="L370" s="460"/>
      <c r="M370" s="461"/>
      <c r="N370" s="238"/>
    </row>
    <row r="371" spans="1:14" ht="18.75">
      <c r="A371" s="267"/>
      <c r="B371" s="277" t="s">
        <v>1688</v>
      </c>
      <c r="C371" s="216"/>
      <c r="D371" s="94" t="s">
        <v>1689</v>
      </c>
      <c r="E371" s="458">
        <f t="shared" si="166"/>
        <v>0</v>
      </c>
      <c r="F371" s="460">
        <f>F372</f>
        <v>0</v>
      </c>
      <c r="G371" s="460">
        <f aca="true" t="shared" si="174" ref="G371:M371">G372</f>
        <v>0</v>
      </c>
      <c r="H371" s="460">
        <f t="shared" si="174"/>
        <v>0</v>
      </c>
      <c r="I371" s="460">
        <f t="shared" si="174"/>
        <v>0</v>
      </c>
      <c r="J371" s="460">
        <f t="shared" si="174"/>
        <v>0</v>
      </c>
      <c r="K371" s="460">
        <f t="shared" si="174"/>
        <v>0</v>
      </c>
      <c r="L371" s="460">
        <f t="shared" si="174"/>
        <v>0</v>
      </c>
      <c r="M371" s="461">
        <f t="shared" si="174"/>
        <v>0</v>
      </c>
      <c r="N371" s="238"/>
    </row>
    <row r="372" spans="1:14" ht="18.75">
      <c r="A372" s="267"/>
      <c r="B372" s="277"/>
      <c r="C372" s="216" t="s">
        <v>994</v>
      </c>
      <c r="D372" s="94" t="s">
        <v>1690</v>
      </c>
      <c r="E372" s="458">
        <f t="shared" si="166"/>
        <v>0</v>
      </c>
      <c r="F372" s="460"/>
      <c r="G372" s="460"/>
      <c r="H372" s="460"/>
      <c r="I372" s="460"/>
      <c r="J372" s="462"/>
      <c r="K372" s="460"/>
      <c r="L372" s="460"/>
      <c r="M372" s="461"/>
      <c r="N372" s="238"/>
    </row>
    <row r="373" spans="1:14" ht="18.75">
      <c r="A373" s="267"/>
      <c r="B373" s="277" t="s">
        <v>996</v>
      </c>
      <c r="C373" s="319"/>
      <c r="D373" s="94" t="s">
        <v>1691</v>
      </c>
      <c r="E373" s="458">
        <f t="shared" si="166"/>
        <v>0</v>
      </c>
      <c r="F373" s="460"/>
      <c r="G373" s="460"/>
      <c r="H373" s="460"/>
      <c r="I373" s="460"/>
      <c r="J373" s="462"/>
      <c r="K373" s="460"/>
      <c r="L373" s="460"/>
      <c r="M373" s="461"/>
      <c r="N373" s="238"/>
    </row>
    <row r="374" spans="1:14" ht="18.75">
      <c r="A374" s="320" t="s">
        <v>1692</v>
      </c>
      <c r="B374" s="321"/>
      <c r="C374" s="322"/>
      <c r="D374" s="291" t="s">
        <v>1693</v>
      </c>
      <c r="E374" s="458">
        <f t="shared" si="166"/>
        <v>0</v>
      </c>
      <c r="F374" s="460">
        <f>F375</f>
        <v>0</v>
      </c>
      <c r="G374" s="460">
        <f aca="true" t="shared" si="175" ref="G374:M374">G375</f>
        <v>0</v>
      </c>
      <c r="H374" s="460">
        <f t="shared" si="175"/>
        <v>0</v>
      </c>
      <c r="I374" s="460">
        <f t="shared" si="175"/>
        <v>0</v>
      </c>
      <c r="J374" s="460">
        <f t="shared" si="175"/>
        <v>0</v>
      </c>
      <c r="K374" s="460">
        <f t="shared" si="175"/>
        <v>0</v>
      </c>
      <c r="L374" s="460">
        <f t="shared" si="175"/>
        <v>0</v>
      </c>
      <c r="M374" s="461">
        <f t="shared" si="175"/>
        <v>0</v>
      </c>
      <c r="N374" s="238"/>
    </row>
    <row r="375" spans="1:14" ht="19.5" thickBot="1">
      <c r="A375" s="323" t="s">
        <v>1694</v>
      </c>
      <c r="B375" s="324"/>
      <c r="C375" s="325"/>
      <c r="D375" s="326" t="s">
        <v>1695</v>
      </c>
      <c r="E375" s="476">
        <f t="shared" si="166"/>
        <v>0</v>
      </c>
      <c r="F375" s="472"/>
      <c r="G375" s="472">
        <f>G23-G260</f>
        <v>0</v>
      </c>
      <c r="H375" s="472">
        <f aca="true" t="shared" si="176" ref="H375:M375">H23-H260</f>
        <v>0</v>
      </c>
      <c r="I375" s="472">
        <f t="shared" si="176"/>
        <v>0</v>
      </c>
      <c r="J375" s="472">
        <f t="shared" si="176"/>
        <v>0</v>
      </c>
      <c r="K375" s="472">
        <f t="shared" si="176"/>
        <v>0</v>
      </c>
      <c r="L375" s="472">
        <f t="shared" si="176"/>
        <v>0</v>
      </c>
      <c r="M375" s="473">
        <f t="shared" si="176"/>
        <v>0</v>
      </c>
      <c r="N375" s="238"/>
    </row>
    <row r="376" spans="1:14" ht="18.75">
      <c r="A376" s="178"/>
      <c r="B376" s="327"/>
      <c r="C376" s="328"/>
      <c r="D376" s="329"/>
      <c r="E376" s="477"/>
      <c r="F376" s="477"/>
      <c r="G376" s="477"/>
      <c r="H376" s="477"/>
      <c r="I376" s="477"/>
      <c r="J376" s="477"/>
      <c r="K376" s="477"/>
      <c r="L376" s="477"/>
      <c r="M376" s="477"/>
      <c r="N376" s="238"/>
    </row>
    <row r="378" spans="1:10" ht="12.75" customHeight="1">
      <c r="A378" s="908" t="s">
        <v>1698</v>
      </c>
      <c r="B378" s="908"/>
      <c r="C378" s="909" t="s">
        <v>1046</v>
      </c>
      <c r="D378" s="909"/>
      <c r="E378" s="478"/>
      <c r="F378" s="478"/>
      <c r="G378" s="478"/>
      <c r="H378" s="478"/>
      <c r="I378" s="478"/>
      <c r="J378" s="479"/>
    </row>
    <row r="379" spans="1:10" ht="33" customHeight="1">
      <c r="A379" s="908"/>
      <c r="B379" s="908"/>
      <c r="C379" s="909"/>
      <c r="D379" s="909"/>
      <c r="E379" s="478"/>
      <c r="F379" s="480"/>
      <c r="G379" s="480"/>
      <c r="H379" s="480"/>
      <c r="I379" s="478"/>
      <c r="J379" s="479"/>
    </row>
    <row r="380" spans="1:10" ht="41.25" customHeight="1">
      <c r="A380" s="330"/>
      <c r="B380" s="330"/>
      <c r="C380" s="185" t="s">
        <v>1699</v>
      </c>
      <c r="D380" s="331"/>
      <c r="E380" s="478"/>
      <c r="F380" s="478"/>
      <c r="G380" s="481" t="s">
        <v>118</v>
      </c>
      <c r="H380" s="478"/>
      <c r="I380" s="478"/>
      <c r="J380" s="479"/>
    </row>
    <row r="381" spans="1:10" ht="18.75">
      <c r="A381" s="330"/>
      <c r="B381" s="330"/>
      <c r="C381" s="332"/>
      <c r="D381" s="330"/>
      <c r="E381" s="478"/>
      <c r="F381" s="478"/>
      <c r="G381" s="482" t="s">
        <v>119</v>
      </c>
      <c r="H381" s="478"/>
      <c r="I381" s="483"/>
      <c r="J381" s="479"/>
    </row>
  </sheetData>
  <sheetProtection/>
  <mergeCells count="75">
    <mergeCell ref="K1:M1"/>
    <mergeCell ref="L8:M8"/>
    <mergeCell ref="A9:C11"/>
    <mergeCell ref="A378:B379"/>
    <mergeCell ref="C378:D379"/>
    <mergeCell ref="A331:C331"/>
    <mergeCell ref="B333:C333"/>
    <mergeCell ref="B336:C336"/>
    <mergeCell ref="B341:C341"/>
    <mergeCell ref="B345:C345"/>
    <mergeCell ref="B352:C352"/>
    <mergeCell ref="B298:C298"/>
    <mergeCell ref="A304:C304"/>
    <mergeCell ref="B306:C306"/>
    <mergeCell ref="B316:C316"/>
    <mergeCell ref="A321:C321"/>
    <mergeCell ref="A330:C330"/>
    <mergeCell ref="A261:C261"/>
    <mergeCell ref="A269:C269"/>
    <mergeCell ref="A273:C273"/>
    <mergeCell ref="B277:C277"/>
    <mergeCell ref="A279:C279"/>
    <mergeCell ref="A280:C280"/>
    <mergeCell ref="B217:C217"/>
    <mergeCell ref="B220:C220"/>
    <mergeCell ref="B225:C225"/>
    <mergeCell ref="B229:C229"/>
    <mergeCell ref="B236:C236"/>
    <mergeCell ref="A260:C260"/>
    <mergeCell ref="A188:C188"/>
    <mergeCell ref="B190:C190"/>
    <mergeCell ref="B200:C200"/>
    <mergeCell ref="A205:C205"/>
    <mergeCell ref="A214:C214"/>
    <mergeCell ref="A215:C215"/>
    <mergeCell ref="A153:C153"/>
    <mergeCell ref="A157:C157"/>
    <mergeCell ref="B161:C161"/>
    <mergeCell ref="A163:C163"/>
    <mergeCell ref="A164:C164"/>
    <mergeCell ref="B182:C182"/>
    <mergeCell ref="B104:C104"/>
    <mergeCell ref="B109:C109"/>
    <mergeCell ref="B113:C113"/>
    <mergeCell ref="B120:C120"/>
    <mergeCell ref="A144:C144"/>
    <mergeCell ref="A145:C145"/>
    <mergeCell ref="B74:C74"/>
    <mergeCell ref="B84:C84"/>
    <mergeCell ref="A89:C89"/>
    <mergeCell ref="A98:C98"/>
    <mergeCell ref="A99:C99"/>
    <mergeCell ref="B101:C101"/>
    <mergeCell ref="A41:C41"/>
    <mergeCell ref="B45:C45"/>
    <mergeCell ref="A47:C47"/>
    <mergeCell ref="A48:C48"/>
    <mergeCell ref="B66:C66"/>
    <mergeCell ref="A72:C72"/>
    <mergeCell ref="B15:C15"/>
    <mergeCell ref="B21:C21"/>
    <mergeCell ref="B26:C26"/>
    <mergeCell ref="A28:C28"/>
    <mergeCell ref="A29:C29"/>
    <mergeCell ref="A37:C37"/>
    <mergeCell ref="A5:J5"/>
    <mergeCell ref="A6:J6"/>
    <mergeCell ref="E9:J9"/>
    <mergeCell ref="K9:M9"/>
    <mergeCell ref="E10:F10"/>
    <mergeCell ref="G10:J10"/>
    <mergeCell ref="D9:D11"/>
    <mergeCell ref="K10:K11"/>
    <mergeCell ref="L10:L11"/>
    <mergeCell ref="M10:M11"/>
  </mergeCells>
  <printOptions horizontalCentered="1"/>
  <pageMargins left="0.19" right="0.17" top="0.35433070866141736" bottom="0.35433070866141736" header="0.31496062992125984" footer="0.2362204724409449"/>
  <pageSetup horizontalDpi="600" verticalDpi="600" orientation="landscape" paperSize="9"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2022-04-05T13:15:31Z</cp:lastPrinted>
  <dcterms:created xsi:type="dcterms:W3CDTF">2004-07-06T08:10:59Z</dcterms:created>
  <dcterms:modified xsi:type="dcterms:W3CDTF">2022-04-05T13:20:12Z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