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25" tabRatio="807" activeTab="1"/>
  </bookViews>
  <sheets>
    <sheet name="11-01 Venituri" sheetId="1" r:id="rId1"/>
    <sheet name="11-01 -Cheltuieli" sheetId="2" r:id="rId2"/>
    <sheet name="11-02 Venituri" sheetId="3" r:id="rId3"/>
    <sheet name="11-02 - Cheltuieli" sheetId="4" r:id="rId4"/>
    <sheet name="11-03-Cheltuieli" sheetId="5" r:id="rId5"/>
  </sheets>
  <externalReferences>
    <externalReference r:id="rId8"/>
  </externalReferences>
  <definedNames>
    <definedName name="_xlnm.Print_Area" localSheetId="1">'11-01 -Cheltuieli'!$A$1:$M$483</definedName>
    <definedName name="_xlnm.Print_Area" localSheetId="0">'11-01 Venituri'!$A$1:$L$681</definedName>
    <definedName name="_xlnm.Print_Area" localSheetId="4">'11-03-Cheltuieli'!$A$1:$M$381</definedName>
    <definedName name="_xlnm.Print_Titles" localSheetId="1">'11-01 -Cheltuieli'!$10:$12</definedName>
    <definedName name="_xlnm.Print_Titles" localSheetId="0">'11-01 Venituri'!$9:$12</definedName>
    <definedName name="_xlnm.Print_Titles" localSheetId="3">'11-02 - Cheltuieli'!$9:$11</definedName>
    <definedName name="_xlnm.Print_Titles" localSheetId="2">'11-02 Venituri'!$9:$11</definedName>
    <definedName name="_xlnm.Print_Titles" localSheetId="4">'11-03-Cheltuieli'!$9:$11</definedName>
  </definedNames>
  <calcPr fullCalcOnLoad="1"/>
</workbook>
</file>

<file path=xl/sharedStrings.xml><?xml version="1.0" encoding="utf-8"?>
<sst xmlns="http://schemas.openxmlformats.org/spreadsheetml/2006/main" count="6072" uniqueCount="1617">
  <si>
    <t>ORDONATOR PRINCIPAL DE CREDITE</t>
  </si>
  <si>
    <t>………………………………………..</t>
  </si>
  <si>
    <t>Formular:</t>
  </si>
  <si>
    <t xml:space="preserve">BUGETUL LOCAL DETALIAT LA VENITURI PE CAPITOLE ŞI SUBCAPITOLE </t>
  </si>
  <si>
    <t xml:space="preserve"> PE ANUL  2022  ŞI  ESTIMĂRI  PENTRU ANII 2023-2025</t>
  </si>
  <si>
    <t xml:space="preserve">                                                                                                                          </t>
  </si>
  <si>
    <t xml:space="preserve"> - mii lei -</t>
  </si>
  <si>
    <t>D E N U M I R E A     I N D I C A T O R I L O R</t>
  </si>
  <si>
    <t>Cod indicator</t>
  </si>
  <si>
    <t>Buget 2022</t>
  </si>
  <si>
    <t>Estimari</t>
  </si>
  <si>
    <t>PREVEDERI ANUALE</t>
  </si>
  <si>
    <t>PREVEDERI TRIMESTRIALE</t>
  </si>
  <si>
    <t xml:space="preserve">TOTAL </t>
  </si>
  <si>
    <t>Trim I</t>
  </si>
  <si>
    <t>Trim II</t>
  </si>
  <si>
    <t>Trim III</t>
  </si>
  <si>
    <t>Trim IV</t>
  </si>
  <si>
    <t>00.01</t>
  </si>
  <si>
    <t>49.90</t>
  </si>
  <si>
    <t>I.  VENITURI CURENTE    (cod 00.03+00.12)</t>
  </si>
  <si>
    <t>00.02</t>
  </si>
  <si>
    <t>A.  VENITURI FISCALE    (cod 00.04+00.09+00.10+00.11)</t>
  </si>
  <si>
    <t>00.03</t>
  </si>
  <si>
    <t>A1.  IMPOZIT  PE VENIT, PROFIT SI CASTIGURI DIN CAPITAL  (cod 00.05+00.06+00.07)</t>
  </si>
  <si>
    <t>00.04</t>
  </si>
  <si>
    <t>A1.1.  IMPOZIT  PE VENIT, PROFIT SI CASTIGURI DIN CAPITAL DE LA PERSOANE JURIDICE  (cod 01.02)</t>
  </si>
  <si>
    <t>00.05</t>
  </si>
  <si>
    <t>Impozit pe profit  (cod 01.02.01)</t>
  </si>
  <si>
    <t>01.02</t>
  </si>
  <si>
    <t>01.02.01</t>
  </si>
  <si>
    <t>A1.2.  IMPOZIT PE VENIT, PROFIT,  SI CASTIGURI DIN CAPITAL DE LA PERSOANE FIZICE                (cod 03.02+04.02)</t>
  </si>
  <si>
    <t>00.06</t>
  </si>
  <si>
    <t>Impozit pe venit    (cod 03.02.17+03.02.18)</t>
  </si>
  <si>
    <t>03.02</t>
  </si>
  <si>
    <t>Impozit pe onorariul avocaţilor şi notarilor publici</t>
  </si>
  <si>
    <t>03.02.17</t>
  </si>
  <si>
    <t>Impozitul pe veniturile din transferul proprietatilor imobiliare din patrimoniul personal</t>
  </si>
  <si>
    <t>03.02.18</t>
  </si>
  <si>
    <t>Cote si sume defalcate din impozitul pe venit   (cod 04.02.01+04.02.04+04.02.05+04.02.06)</t>
  </si>
  <si>
    <t>04.02</t>
  </si>
  <si>
    <t>Cote defalcate din impozitul pe venit</t>
  </si>
  <si>
    <t>04.02.01</t>
  </si>
  <si>
    <t>Sume alocate din cotele defalcate din impozitul pe venit pentru echilibrarea bugetelor locale</t>
  </si>
  <si>
    <t>04.02.04</t>
  </si>
  <si>
    <t>Sume repartizate din Fondul la dispoziția Consiliului Județean</t>
  </si>
  <si>
    <t>04.02.05</t>
  </si>
  <si>
    <t>Sume repartizate pentru finanțarea instituțiilor de spectacole și concerte</t>
  </si>
  <si>
    <t>04.02.06</t>
  </si>
  <si>
    <t>A1.3.  ALTE IMPOZITE  PE VENIT, PROFIT SI CASTIGURI DIN CAPITAL    (cod 05.02)</t>
  </si>
  <si>
    <t>00.07</t>
  </si>
  <si>
    <t>Alte impozite pe venit, profit si castiguri din capital   (cod 05.02.50)</t>
  </si>
  <si>
    <t>05.02</t>
  </si>
  <si>
    <t xml:space="preserve"> Alte impozite pe venit, profit si castiguri din capital </t>
  </si>
  <si>
    <t>05.02.50</t>
  </si>
  <si>
    <t>A3.  IMPOZITE SI TAXE PE PROPRIETATE   (cod 07.02)</t>
  </si>
  <si>
    <t>00.09</t>
  </si>
  <si>
    <t>Impozite si  taxe pe proprietate   (cod 07.02.01+07.02.02+07.02.03+07.02.50)</t>
  </si>
  <si>
    <t>07.02</t>
  </si>
  <si>
    <t>Impozit si taxa pe cladiri    (cod 07.02.01.01+07.02.01.02)</t>
  </si>
  <si>
    <t>07.02.01</t>
  </si>
  <si>
    <t>Impozit pe cladiri de la persoane fizice *)</t>
  </si>
  <si>
    <t>07.02.01.01</t>
  </si>
  <si>
    <t>X</t>
  </si>
  <si>
    <t>Impozit si taxa pe cladiri de la persoane juridice *)</t>
  </si>
  <si>
    <t>07.02.01.02</t>
  </si>
  <si>
    <t>Impozit si taxa pe teren  (cod 07.02.02.01+07.02.02.02+07.02.02.03)</t>
  </si>
  <si>
    <t>07.02.02</t>
  </si>
  <si>
    <t>Impozit pe terenuri de la persoane fizice *)</t>
  </si>
  <si>
    <t>07.02.02.01</t>
  </si>
  <si>
    <t>Impozit si taxa pe teren de la persoane juridice *)</t>
  </si>
  <si>
    <t>07.02.02.02</t>
  </si>
  <si>
    <t>Impozitul pe terenul din extravilan   *) + Restante din anii anteriori din impozitul pe teren agricol</t>
  </si>
  <si>
    <t>07.02.02.03</t>
  </si>
  <si>
    <t xml:space="preserve">Taxe judiciare de timbru si alte taxe de timbru  </t>
  </si>
  <si>
    <t>07.02.03</t>
  </si>
  <si>
    <t xml:space="preserve">Alte impozite si taxe  pe proprietate </t>
  </si>
  <si>
    <t>07.02.50</t>
  </si>
  <si>
    <t>A4.  IMPOZITE SI TAXE PE BUNURI SI SERVICII   (cod 11.02+12.02+15.02+16.02)</t>
  </si>
  <si>
    <t>00.10</t>
  </si>
  <si>
    <t>Sume defalcate din TVA  (cod  11.02.01+11.02.02+11.02.05+11.02.06+11.02.09)</t>
  </si>
  <si>
    <t>11.02</t>
  </si>
  <si>
    <t xml:space="preserve">Sume defalcate din taxa pe valoarea adăugată pentru finanţarea cheltuielilor descentralizate la nivelul judeţelor  </t>
  </si>
  <si>
    <t>11.02.01</t>
  </si>
  <si>
    <t xml:space="preserve">Sume defalcate din taxa pe valoarea adăugată pentru finanţarea cheltuielilor descentralizate la nivelul comunelor, oraşelor, municipiilor, sectoarelor si Municipiului Bucureşti </t>
  </si>
  <si>
    <t>11.02.02</t>
  </si>
  <si>
    <t xml:space="preserve">Sume defalcate din taxa pe valoarea adăugată pentru drumuri </t>
  </si>
  <si>
    <t>11.02.05</t>
  </si>
  <si>
    <t>Sume defalcate din taxa pe valoarea adăugată pentru echilibrarea bugetelor locale</t>
  </si>
  <si>
    <t>11.02.06</t>
  </si>
  <si>
    <t xml:space="preserve">Sume defalcate din taxa pe valoarea adăugată pentru finanțarea învățământului particular și a celui confesional </t>
  </si>
  <si>
    <t>Alte impozite si taxe generale pe bunuri si servicii   (cod 12.02.07)</t>
  </si>
  <si>
    <t>12.02</t>
  </si>
  <si>
    <t>Taxe hoteliere-restante</t>
  </si>
  <si>
    <t>12.02.07</t>
  </si>
  <si>
    <t>Taxe pe servicii specifice  (cod 15.02.01+15.02.50)</t>
  </si>
  <si>
    <t>15.02</t>
  </si>
  <si>
    <t>Impozit pe spectacole</t>
  </si>
  <si>
    <t>15.02.01</t>
  </si>
  <si>
    <t>Alte taxe pe servicii specifice</t>
  </si>
  <si>
    <t>15.02.50</t>
  </si>
  <si>
    <t>Taxe pe utilizarea bunurilor, autorizarea utilizarii bunurilor sau pe desfasurarea de activitati   (cod 16.02.02+16.02.03+16.02.50)</t>
  </si>
  <si>
    <t>16.02</t>
  </si>
  <si>
    <t>Impozit pe mijloacele de transport  (cod 16.02.02.01+16.02.02.02)</t>
  </si>
  <si>
    <t>16.02.02</t>
  </si>
  <si>
    <t>Impozit pe mijloacele de transport detinute de persoane fizice *)</t>
  </si>
  <si>
    <t>16.02.02.01</t>
  </si>
  <si>
    <t>Impozit pe mijloacele de transport detinute de persoane juridice *)</t>
  </si>
  <si>
    <t>16.02.02.02</t>
  </si>
  <si>
    <t>Taxe si tarife pentru eliberarea de licente si autorizatii de functionare</t>
  </si>
  <si>
    <t>16.02.03</t>
  </si>
  <si>
    <t>Alte taxe pe utilizarea bunurilor, autorizarea utilizarii bunurilor sau pe desfasurare de activitati</t>
  </si>
  <si>
    <t>16.02.50</t>
  </si>
  <si>
    <t>A6.  ALTE IMPOZITE SI  TAXE  FISCALE  (cod 18.02)</t>
  </si>
  <si>
    <t>00.11</t>
  </si>
  <si>
    <t>Alte impozite si taxe fiscale   (cod 18.02.50)</t>
  </si>
  <si>
    <t>18.02</t>
  </si>
  <si>
    <t>Alte impozite si taxe</t>
  </si>
  <si>
    <t>18.02.50</t>
  </si>
  <si>
    <t>C.   VENITURI NEFISCALE   (cod 00.13+00.14)</t>
  </si>
  <si>
    <t>00.12</t>
  </si>
  <si>
    <t>C1.  VENITURI DIN PROPRIETATE  (cod 30.02+31.02)</t>
  </si>
  <si>
    <t>00.13</t>
  </si>
  <si>
    <t>Venituri din proprietate  (cod 30.02.01+30.02.05+30.02.08+30.02.50)</t>
  </si>
  <si>
    <t>30.02</t>
  </si>
  <si>
    <t>Varsaminte din profitul net al regiilor autonome</t>
  </si>
  <si>
    <t>30.02.01</t>
  </si>
  <si>
    <t>Venituri din concesiuni si inchirieri (cod 30.02.05.01+ 30.02.05.30)</t>
  </si>
  <si>
    <t>30.02.05</t>
  </si>
  <si>
    <t>Redevențe miniere</t>
  </si>
  <si>
    <t>30.02.05.01</t>
  </si>
  <si>
    <t>Alte venituri din concesiuni si inchirieri de catre institutiile publice</t>
  </si>
  <si>
    <t>30.02.05.30</t>
  </si>
  <si>
    <t xml:space="preserve">Venituri din dividende ( cod 30.02.08.02+ 30.02.08.03) </t>
  </si>
  <si>
    <t>30.02.08</t>
  </si>
  <si>
    <t>Venituri din dividende de la alti platitori*)</t>
  </si>
  <si>
    <t>30.02.08.02</t>
  </si>
  <si>
    <t>Dividente de la societăţile şi companiile naţionale şi societăţile cu capital majoritar de stat*)</t>
  </si>
  <si>
    <t>30.02.08.03</t>
  </si>
  <si>
    <t>Alte venituri din proprietate</t>
  </si>
  <si>
    <t>30.02.50</t>
  </si>
  <si>
    <t>Venituri din dobanzi   (cod 31.02.03)</t>
  </si>
  <si>
    <t>31.02</t>
  </si>
  <si>
    <t>Alte venituri din dobanzi</t>
  </si>
  <si>
    <t>31.02.03</t>
  </si>
  <si>
    <t>C2.  VANZARI DE BUNURI SI SERVICII   (cod 33.02+34.02+35.02+36.02+37.02)</t>
  </si>
  <si>
    <t>00.14</t>
  </si>
  <si>
    <t>Venituri din prestari de servicii si alte activitati (cod33.02.08+33.02.10+33.02.12+33.02.13+33.02.24+33.02.26+33.02.27+33.02.28+33.02.33+33.02.50)</t>
  </si>
  <si>
    <t>33.02</t>
  </si>
  <si>
    <t>Venituri din prestari de servicii</t>
  </si>
  <si>
    <t>33.02.08</t>
  </si>
  <si>
    <t>Contributia  parintilor sau sustinatorilor legali pentru intretinerea copiilor in crese</t>
  </si>
  <si>
    <t>33.02.10</t>
  </si>
  <si>
    <t>Contributia  persoanelor beneficiare ale  cantinelor de ajutor social</t>
  </si>
  <si>
    <t>33.02.12</t>
  </si>
  <si>
    <t>Contribuția de întreținere a persoanelor asistate</t>
  </si>
  <si>
    <t>33.02.13</t>
  </si>
  <si>
    <t>Taxe din activitati cadastrale si agricultura</t>
  </si>
  <si>
    <t>33.02.24</t>
  </si>
  <si>
    <t>Venituri din despăgubiri</t>
  </si>
  <si>
    <t>33.02.26</t>
  </si>
  <si>
    <t>Contribuţia lunară a părinţilor pentru întreţinerea copiilor în unităţile de protecţie socială</t>
  </si>
  <si>
    <t>33.02.27</t>
  </si>
  <si>
    <t>Venituri din recuperarea cheltuielilor de judecata, imputatii si despagubiri</t>
  </si>
  <si>
    <t>33.02.28</t>
  </si>
  <si>
    <t>Contribuții  pentru finanțarea  Programului  "Școală după scoală''</t>
  </si>
  <si>
    <t>33.02.33</t>
  </si>
  <si>
    <t>Alte venituri din prestari de servicii si alte activitati</t>
  </si>
  <si>
    <t>33.02.50</t>
  </si>
  <si>
    <t>Venituri din taxe administrative, eliberari permise   (cod34.02.02+34.02.50)</t>
  </si>
  <si>
    <t>34.02</t>
  </si>
  <si>
    <t>Taxe extrajudiciare de timbru</t>
  </si>
  <si>
    <t>34.02.02</t>
  </si>
  <si>
    <t>Alte venituri din taxe administrative, eliberari permise</t>
  </si>
  <si>
    <t>34.02.50</t>
  </si>
  <si>
    <t>Amenzi, penalitati si confiscari   (cod 35.02.01 la 35.02.03+35.02.50)</t>
  </si>
  <si>
    <t>35.02</t>
  </si>
  <si>
    <t>Venituri din amenzi si alte sanctiuni aplicate potrivit dispozitiilor legale (cod 35.02.01.02)</t>
  </si>
  <si>
    <t>35.02.01</t>
  </si>
  <si>
    <t>Venituri din amenzi şi alte sancţiuni aplicate de către alte instituţii de specialitate</t>
  </si>
  <si>
    <t>35.02.01.02</t>
  </si>
  <si>
    <t>Penalitati pentru nedepunerea sau depunerea cu intirziere a declaratiei de impozite si taxe</t>
  </si>
  <si>
    <t>35.02.02</t>
  </si>
  <si>
    <t>Incasari din valorificarea bunurilor confiscate, abandonate si alte sume constatate odata cu  confiscarea potrivit legii (cod 35.02.03.01)</t>
  </si>
  <si>
    <t>35.02.03</t>
  </si>
  <si>
    <t>Incasari din valorificarea bunurilor confiscate, abandonate si alte sume constatate odata cu  confiscarea potrivit legii</t>
  </si>
  <si>
    <t>35.02.03.01</t>
  </si>
  <si>
    <t>Alte amenzi, penalitati si confiscari</t>
  </si>
  <si>
    <t>35.02.50</t>
  </si>
  <si>
    <t>Diverse venituri (cod36.02.01+36.02.05+36.02.06+36.02.07+36.02.11+36.02.14+36.02.22+36.02.23+36.02.31+36.02.47+36.02.50)</t>
  </si>
  <si>
    <t>36.02</t>
  </si>
  <si>
    <t>Venituri din aplicarea prescriptiei extinctive (cod 36.02.01.01)</t>
  </si>
  <si>
    <t>36.02.01</t>
  </si>
  <si>
    <t>Venituri din aplicarea prescriptiei extinctive</t>
  </si>
  <si>
    <t>36.02.01.01</t>
  </si>
  <si>
    <t xml:space="preserve">Varsaminte din veniturile si/sau disponibilitatile institutiilor publice </t>
  </si>
  <si>
    <t>36.02.05</t>
  </si>
  <si>
    <t>Taxe speciale</t>
  </si>
  <si>
    <t>36.02.06</t>
  </si>
  <si>
    <t>Varsaminte din amortizarea mijloacelor fixe</t>
  </si>
  <si>
    <t>36.02.07</t>
  </si>
  <si>
    <t>Venituri din ajutoare de stat recuperate</t>
  </si>
  <si>
    <t>36.02.11</t>
  </si>
  <si>
    <t>Venituri din recuperarea cheltuielilor efectuate în cursul procesului de executare silită</t>
  </si>
  <si>
    <t>36.02.14</t>
  </si>
  <si>
    <t>Venituri din restituirea sumelor alocate pentru reducerea riscului seismic</t>
  </si>
  <si>
    <t>36.02.22</t>
  </si>
  <si>
    <t>Taxa de reabilitare termică</t>
  </si>
  <si>
    <t>36.02.23</t>
  </si>
  <si>
    <t>Contribuția asociației de proprietari pentru lucrările de reabilitare termică</t>
  </si>
  <si>
    <t>36.02.31</t>
  </si>
  <si>
    <t>Alte venituri pentru finanțarea secțiunii de dezvoltare</t>
  </si>
  <si>
    <t>36.02.47</t>
  </si>
  <si>
    <t>Alte venituri</t>
  </si>
  <si>
    <t>36.02.50</t>
  </si>
  <si>
    <t>Transferuri voluntare,  altele decat subventiile  (cod 37.02.01+37.02.03+37.02.04+37.02.05+37.02.50)</t>
  </si>
  <si>
    <t>37.02</t>
  </si>
  <si>
    <t>Donatii si sponsorizari **)</t>
  </si>
  <si>
    <t>37.02.01</t>
  </si>
  <si>
    <t>Vărsăminte din secţiunea de funcţionare pentru finanţarea secţiunii de dezvoltare a bugetului local (cu semnul minus)</t>
  </si>
  <si>
    <t>37.02.03</t>
  </si>
  <si>
    <t>Vărsăminte din secţiunea de funcţionare</t>
  </si>
  <si>
    <t>37.02.04</t>
  </si>
  <si>
    <t>Sume primite din Fondul de Solidaritate al Uniunii Europene</t>
  </si>
  <si>
    <t>37.02.05</t>
  </si>
  <si>
    <t>Alte transferuri voluntare</t>
  </si>
  <si>
    <t>37.02.50</t>
  </si>
  <si>
    <t>II. VENITURI DIN CAPITAL   (cod 39.02)</t>
  </si>
  <si>
    <t>00.15</t>
  </si>
  <si>
    <t>Venituri din valorificarea unor bunuri (cod39.02.01+39.02.03+39.02.04+39.02.07+39.02.10)</t>
  </si>
  <si>
    <t>39.02</t>
  </si>
  <si>
    <t>Venituri din valorificarea unor bunuri ale institutiilor publice</t>
  </si>
  <si>
    <t>39.02.01</t>
  </si>
  <si>
    <t>Venituri din vanzarea locuintelor construite din fondurile statului</t>
  </si>
  <si>
    <t>39.02.03</t>
  </si>
  <si>
    <t>Venituri din privatizare</t>
  </si>
  <si>
    <t>39.02.04</t>
  </si>
  <si>
    <t>Venituri din vanzarea unor bunuri apartinand domeniului privat al statului sau al unitatilor administrativ-teritoriale**)</t>
  </si>
  <si>
    <t>39.02.07</t>
  </si>
  <si>
    <t>Depozite speciale pentru constructii de locuinte</t>
  </si>
  <si>
    <t>39.02.10</t>
  </si>
  <si>
    <t>III. OPERAŢIUNI FINANCIARE   (cod 40.02+41.02)</t>
  </si>
  <si>
    <t>00.16</t>
  </si>
  <si>
    <t>Încasări din rambursarea împrumuturilor acordate (cod 40.02.06+40.02.07+40.02.10+40.02.11+40.02.13+40.02.14+40.02.16+40.02.18+40.02.50)</t>
  </si>
  <si>
    <t>40.02</t>
  </si>
  <si>
    <t>Încasări din rambursarea împrumuturilor pentru înfiinţarea unor instituţii şi servicii publice de interes local sau a unor activităţi finanţate integral din venituri proprii</t>
  </si>
  <si>
    <t>40.02.06</t>
  </si>
  <si>
    <t>Încasări din rambursarea microcreditelor de la persoane fizice şi juridice</t>
  </si>
  <si>
    <t>40.02.07</t>
  </si>
  <si>
    <t>40.02.10</t>
  </si>
  <si>
    <t xml:space="preserve">Sume din excedentul anului precedent pentru acoperirea golurilor temporare de casă ale secţiunii de funcţionare**) </t>
  </si>
  <si>
    <t>40.02.11</t>
  </si>
  <si>
    <t xml:space="preserve">Sume din excedentul anului precedent pentru acoperirea golurilor temporare de casǎ ale secţiunii de dezvoltare**) </t>
  </si>
  <si>
    <t>40.02.13</t>
  </si>
  <si>
    <t>Sume din excedentul bugetului local utilizate pentru finanţarea cheltuielilor secţiunii de dezvoltare**)</t>
  </si>
  <si>
    <t>40.02.14</t>
  </si>
  <si>
    <t>Sume primite în cadrul mecanismului decontării cererilor de plată*)</t>
  </si>
  <si>
    <t>40.02.16</t>
  </si>
  <si>
    <t>Sume din excedentul bugetului local utilizate pentru finanţarea cheltuielilor secţiunii de funcționare**)</t>
  </si>
  <si>
    <t>40.02.18</t>
  </si>
  <si>
    <t>Încasări din rambursarea altor împrumuturi acordate</t>
  </si>
  <si>
    <t>40.02.50</t>
  </si>
  <si>
    <t>Alte operaţiuni financiare (cod 41.02.05+41.02.14)</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</si>
  <si>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  (41.02.05.01+41.02.05.02)</t>
  </si>
  <si>
    <t>41.02.05</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</si>
  <si>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Bucureşti,pentru secţiunea de funcţionare**)</t>
  </si>
  <si>
    <t>41.02.05.01</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</si>
  <si>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Bucureşti,pentru secţiunea de dezvoltare**)</t>
  </si>
  <si>
    <t>41.02.05.02</t>
  </si>
  <si>
    <t>Sume alocate din Fondul de Dezvoltare și Investiții</t>
  </si>
  <si>
    <t>41.02.14</t>
  </si>
  <si>
    <t>IV.  SUBVENTII    (cod 00.18)</t>
  </si>
  <si>
    <t>00.17</t>
  </si>
  <si>
    <t>SUBVENTII DE LA ALTE NIVELE ALE ADMINISTRATIEI PUBLICE   (cod 42.02+43.02)</t>
  </si>
  <si>
    <t>00.18</t>
  </si>
  <si>
    <t>Subventii de la bugetul de stat (cod42.02.01+42.02.05+42.02.10+42.02.12 la 42.02.16+ 42.02.18+42.02.20 +42.02.21+42.02.28+42.02.29+42.02.32+42.02.34 + 42.02.35+42.02.40 la 42.02.42+ 42.02.45+42.02.51+42.02.52+42.02.54+42.02.55+42.02.62+42.02.65 la 42.02.67+42.02.69+42.02.73+42.02.77+42.02.79+42.02.80+42.02.81+42.02.82+42.02.84 la 42.02.86+42.02.87+42.02.88+42.02.89)</t>
  </si>
  <si>
    <t>42.02</t>
  </si>
  <si>
    <t>42.02.01</t>
  </si>
  <si>
    <t>Sume alocate de la bugetul de stat pentru Programul Termoficare</t>
  </si>
  <si>
    <t>42.02.01.01</t>
  </si>
  <si>
    <t>Sume alocate pentru Programul Termoficare din sumele obținute din vânzarea certificatelor de emisii de gaze cu efect de seră</t>
  </si>
  <si>
    <t>42.02.01.02</t>
  </si>
  <si>
    <t>Planuri si  regulamente de urbanism</t>
  </si>
  <si>
    <t>42.02.05</t>
  </si>
  <si>
    <t>Finanţarea acţiunilor privind reducerea riscului seismic al construcţiilor existente cu destinaţie de locuinţă</t>
  </si>
  <si>
    <t>42.02.10</t>
  </si>
  <si>
    <t>Subvenţii pentru reabilitarea termică a clădirilor de locuit</t>
  </si>
  <si>
    <t>42.02.12</t>
  </si>
  <si>
    <t>Subvenţii pentru finanţarea programelor multianuale prioritare de mediu şi gospodărire a apelor</t>
  </si>
  <si>
    <t>42.02.13</t>
  </si>
  <si>
    <t>Finanţarea unor cheltuieli de capital ale unităţilor de învăţământ preuniversitar</t>
  </si>
  <si>
    <t>42.02.14</t>
  </si>
  <si>
    <t xml:space="preserve">Subvenţii primite din Fondul Naţional de Dezvoltare **) </t>
  </si>
  <si>
    <t>42.02.15</t>
  </si>
  <si>
    <t>Subvenţii de la bugetul de stat către bugetele locale pentru finantarea investitiilor în sănătate(cod 42.02.16.01+42.02.16.02+42.02.16.03)</t>
  </si>
  <si>
    <t>42.02.16</t>
  </si>
  <si>
    <t>Subvenţii de la bugetul de stat către bugetele locale pentru finanţarea aparaturii medicale şi echipamentelor de comunicaţii în urgenţă în sănătate</t>
  </si>
  <si>
    <t>42.02.16.01</t>
  </si>
  <si>
    <t>Subvenţii de la bugetul de stat către bugetele locale pentru finanţarea reparaţiilor capitale în sănătate</t>
  </si>
  <si>
    <t>42.02.16.02</t>
  </si>
  <si>
    <t>Subvenţii de la bugetul de stat către bugetele locale pentru finanţarea altor investiţii în sănătate</t>
  </si>
  <si>
    <t>42.02.16.03</t>
  </si>
  <si>
    <t>Subvenţii din veniturile proprii ale Ministerului Sănătăţii către bugetele locale pentru finanţarea investiţiilor în sănătate (cod42.02.18.01+42.02.18.02+48.02.18.03)</t>
  </si>
  <si>
    <t>42.02.18</t>
  </si>
  <si>
    <t>Subvenţii din veniturile proprii ale Ministerului Sănătăţii către bugetele locale pentru finanţarea aparaturii medicale şi echipamentelor de comunicaţii în urgenţă în sănătate</t>
  </si>
  <si>
    <t>42.02.18.01</t>
  </si>
  <si>
    <t>Subvenţii din veniturile proprii ale Ministerului Sănătăţii către bugetele locale pentru finanţarea reparaţiilor capitale în sănătate</t>
  </si>
  <si>
    <t>42.02.18.02</t>
  </si>
  <si>
    <t>Subvenţii din veniturile proprii ale Ministerului Sănătăţii către bugetele locale pentru finanţarea altor investiţii în sănătate</t>
  </si>
  <si>
    <t>42.02.18.03</t>
  </si>
  <si>
    <t>Subventii de la bugetul de stat catre bugetele locale necesare sustinerii derularii proiectelor finantate din fonduri externe nerambursabile (FEN) postaderare***)</t>
  </si>
  <si>
    <t>42.02.20</t>
  </si>
  <si>
    <t xml:space="preserve">Alte drepturi pentru dizabilitate și adopție </t>
  </si>
  <si>
    <t>42.02.21</t>
  </si>
  <si>
    <t>Subventii primite din Fondul de Interventie**)</t>
  </si>
  <si>
    <t>42.02.28</t>
  </si>
  <si>
    <t>Finantarea  lucrărilor de cadastru imobiliar</t>
  </si>
  <si>
    <t>42.02.29</t>
  </si>
  <si>
    <t>Subvenții pentru compensarea creșterilor neprevizionate ale prețurilor la combustibili</t>
  </si>
  <si>
    <t>42.02.32</t>
  </si>
  <si>
    <t xml:space="preserve">Subventii pentru acordarea ajutorului pentru încălzirea locuinței și a suplimentului pentru energie alocate pentru  consumul de combustibili solizi şi/sau petrolieri </t>
  </si>
  <si>
    <t>42.02.34</t>
  </si>
  <si>
    <t>Subvenţii din bugetul de stat pentru finanţarea unităţilor de asistenţă medico-sociale</t>
  </si>
  <si>
    <t>42.02.35</t>
  </si>
  <si>
    <t>Subventii de la bugetul de  stat catre bugetele locale pentru realizarea obiectivelor de investitii in turism</t>
  </si>
  <si>
    <t>42.02.40</t>
  </si>
  <si>
    <t>Subventii din bugetul de stat pentru finantarea sanatatii</t>
  </si>
  <si>
    <t>42.02.41</t>
  </si>
  <si>
    <t>Sume primite de administratiile locale în cadrul programelor FEGA implementate de APIA</t>
  </si>
  <si>
    <t>42.02.42</t>
  </si>
  <si>
    <t>Sume primite de administratiile locale în cadrul programelor finantate din Fondul Social European</t>
  </si>
  <si>
    <t>42.02.45</t>
  </si>
  <si>
    <t>Subventii primite de la bugetul de stat pentru finantarea unor programe de interes national (42.02.51.01+42.02.51.02)</t>
  </si>
  <si>
    <t>42.02.51</t>
  </si>
  <si>
    <t>Subventii primite de la bugetul de stat pentru finantarea unor programe de interes national, destinate sectiunii de functionare a bugetului local</t>
  </si>
  <si>
    <t>42.02.51.01</t>
  </si>
  <si>
    <t>Subventii primite de la bugetul de stat pentru finantarea unor programe de interes national, destinate sectiunii de dezvoltare a bugetului local</t>
  </si>
  <si>
    <t>42.02.51.02</t>
  </si>
  <si>
    <t>Subventii primite de la bugetul de stat pentru finantarea investitiilor pentru institutii publice de asistenta sociala si unitati de asistenta medico-sociale</t>
  </si>
  <si>
    <t>42.02.52</t>
  </si>
  <si>
    <t>42.02.54</t>
  </si>
  <si>
    <t>Subvenţii pentru finanţarea locuinţelor sociale</t>
  </si>
  <si>
    <t>42.02.55</t>
  </si>
  <si>
    <t>Sume alocate din bugetul de stat aferente corecţiilor financiare</t>
  </si>
  <si>
    <t>42.02.62</t>
  </si>
  <si>
    <t>Finanţarea Programului Naţional de Dezvoltare Locală</t>
  </si>
  <si>
    <t>42.02.65</t>
  </si>
  <si>
    <t>Subvenţii din bugetul de stat alocate conform contractelor încheiate cu direcţiile de sănătate publică</t>
  </si>
  <si>
    <t>42.02.66</t>
  </si>
  <si>
    <t>Subvenții din sume obținute în urma scoaterii la licitație a certificatelor de emisii de gaze cu efect de seră pentru finanțarea proiectelor de investiții</t>
  </si>
  <si>
    <t>42.02.67</t>
  </si>
  <si>
    <t>Subvenţii de la bugetul de stat către bugetele locale necesare susţinerii derulării proiectelor finanţate din fonduri externe nerambursabile (FEN) postaderare aferete perioadei de programare 2014-2020****)</t>
  </si>
  <si>
    <t>42.02.69</t>
  </si>
  <si>
    <t>Subvenții pentru realizarea activității de colectare, transport, depozitare și neutralizare a deșeurilor de origine animală</t>
  </si>
  <si>
    <t>42.02.73</t>
  </si>
  <si>
    <t>Subvenții primite în cadrul Programului stațiuni balneare</t>
  </si>
  <si>
    <t>42.02.77</t>
  </si>
  <si>
    <t>Subvenții pentru finanțarea liceelor tehnologice cu profil preponderent agricol (cod 42.02.79.01+42.02.79.02)</t>
  </si>
  <si>
    <t>42.02.79</t>
  </si>
  <si>
    <t>Subvenții pentru finanțarea liceelor tehnologice cu profil preponderent agricol, pentru sectiunea de funcționare</t>
  </si>
  <si>
    <t>42.02.79.01</t>
  </si>
  <si>
    <t>Subvenții pentru finanțarea liceelor tehnologice cu profil preponderent agricol, pentru sectiunea de dezvoltare</t>
  </si>
  <si>
    <t>42.02.79.02</t>
  </si>
  <si>
    <t>Subvenții de la bugetul de stat pentru decontarea cheltuielilor pentru carantina</t>
  </si>
  <si>
    <t>42.02.80</t>
  </si>
  <si>
    <t>Sume alocate pentru indemnizații aferente suspendării temporare a contractului de activitate sportivă</t>
  </si>
  <si>
    <t>42.02.81</t>
  </si>
  <si>
    <t>Sume alocate pentru stimulentul de risc</t>
  </si>
  <si>
    <t>42.02.82</t>
  </si>
  <si>
    <t>Sume aferente Programului de finanțare Fondul de acțiune în domeniul managementului energiei durabile</t>
  </si>
  <si>
    <t>42.02.84</t>
  </si>
  <si>
    <t>Subvenții pentru achitarea serviciilor prestate, bunurilor livrate sau lucrărilor executate precum și plata altor cheltuieli eligibile aferente proiectelor finanțate din Fondul de Dezvoltare și Investiții</t>
  </si>
  <si>
    <t>42.02.85</t>
  </si>
  <si>
    <t>Subvenții de la bugetul de stat către locale pentru decontarea serviciilor aferentemăsurilor de prevenire și combatere a atacurilor exemplarelor de urs brun</t>
  </si>
  <si>
    <t>42.02.86</t>
  </si>
  <si>
    <t>Subvenții de la bugetul de stat către bugetele locale pentru Programul național de investiții „Anghel Saligny”</t>
  </si>
  <si>
    <t>42.02.87</t>
  </si>
  <si>
    <t>Alocări de sume din PNRR aferente asistenței financiare nerambursabile ( cod 42.02.88 01 la 42.02.88.03)</t>
  </si>
  <si>
    <t>42.02.88</t>
  </si>
  <si>
    <t>Fonduri europene nerambursabile</t>
  </si>
  <si>
    <t>42.02.88.01</t>
  </si>
  <si>
    <t>Finantare publica naționala</t>
  </si>
  <si>
    <t>42.02.88.02</t>
  </si>
  <si>
    <t>Sume aferente TVA</t>
  </si>
  <si>
    <t>42.02.88.03</t>
  </si>
  <si>
    <t>Alocări de sume din PNRR aferente componentei împrumuturi ( cod 42.02.89.01 la 42.02.89.03)</t>
  </si>
  <si>
    <t>42.02.89</t>
  </si>
  <si>
    <t>Fonduri din împrumut rambursabil</t>
  </si>
  <si>
    <t>42.02.89.01</t>
  </si>
  <si>
    <t>42.02.89.02</t>
  </si>
  <si>
    <t>42.02.89.03</t>
  </si>
  <si>
    <t>43.02</t>
  </si>
  <si>
    <t>Subventii primite de la bugetele consiliilor judetene pentru protectia copilului</t>
  </si>
  <si>
    <t>43.02.01</t>
  </si>
  <si>
    <t xml:space="preserve">Subvenţii de la bugetul asigurărilor pentru şomaj către bugetele locale, pentru finanţarea programelor pentru ocuparea temporară a fortei de munca si subventionarea locurilor de munca </t>
  </si>
  <si>
    <t>43.02.04</t>
  </si>
  <si>
    <t>Subventii primite de  la alte bugete locale pentru instituţiile de asistenţă socială pentru persoanele cu handicap</t>
  </si>
  <si>
    <t>43.02.07</t>
  </si>
  <si>
    <t>Subvenţii primite  de la bugetele consiliilor locale şi judeţene pentru ajutoare  în situaţii de extremă dificultate  **)</t>
  </si>
  <si>
    <t>43.02.08</t>
  </si>
  <si>
    <t>Alte subventii primite de la administratia centrala pentru finantarea unor activitati</t>
  </si>
  <si>
    <t>43.02.20</t>
  </si>
  <si>
    <t>Sume  primite de la Agenţia Naţională de Cadastru şi Publicitate Imobiliară</t>
  </si>
  <si>
    <t>43.02.21</t>
  </si>
  <si>
    <t>Subvenții primite din bugetul județului pentru clasele de învățământ special organizate în cadrul unităților de învățământ de masă</t>
  </si>
  <si>
    <t>43.02.23</t>
  </si>
  <si>
    <t>Subvenții primite din bugetele locale pentru clasele de învățământ de masă organizate în unitățile de învățământ special</t>
  </si>
  <si>
    <t>43.02.24</t>
  </si>
  <si>
    <t>Sume primite de la bugetul județului  pentru plata drepturilor de care beneficiază copiii cu cerințe educaționale speciale integrați în învățământul de masă</t>
  </si>
  <si>
    <t>43.02.30</t>
  </si>
  <si>
    <t>Sume alocate din bugetul AFIR, pentru susținerea proiectelor din PNDR 2014-2020****)</t>
  </si>
  <si>
    <t>43.02.31</t>
  </si>
  <si>
    <t>Sume alocate din bugetul ANCPI pentru finanțarea lucrărilor de înregistrare sistematică din cadrul Programului național de cadastru și carte funciară</t>
  </si>
  <si>
    <t>43.02.34</t>
  </si>
  <si>
    <t>Subvenții acordate în baza contractelor de parteneriat sau asociere ( cod 43.02.39.01+43.02.39.02)</t>
  </si>
  <si>
    <t>43.02.39</t>
  </si>
  <si>
    <t>Subvenții acordate în baza contractelor de parteneriat sau asociere, pentru secțiunea de funcționare</t>
  </si>
  <si>
    <t>43.02.39.01</t>
  </si>
  <si>
    <t>Subvenții acordate în baza contractelor de parteneriat sau asociere, pentru secțiunea de dezvoltare</t>
  </si>
  <si>
    <t>43.02.39.02</t>
  </si>
  <si>
    <t>Sume alocate pentru cheltuielile cu alocația de hrană și cu îndemnizația de cazare pentru personalul din serviciile sociale publice aflat în izolare preventivă la locul de muncă</t>
  </si>
  <si>
    <t>43.02.41</t>
  </si>
  <si>
    <t>Sume alocate din sumele obținute în urma scoaterii la licitație a certificatelor de emisii de gaze cu efect de seră pentru finanțarea proiectelor de investiții</t>
  </si>
  <si>
    <t>43.02.44</t>
  </si>
  <si>
    <t>Sume primite de la UE/alti donatori in contul platilor efectuate si prefinantari (cod 45.02.01 la 45.02.05 +45.02.07+45.02.08+45.02.15 la 45.02.21)</t>
  </si>
  <si>
    <t>45.02</t>
  </si>
  <si>
    <t>Fondul European de Dezvoltare Regionala (cod 45.02.01.02+45.02.01.04) *)</t>
  </si>
  <si>
    <t>45.02.01</t>
  </si>
  <si>
    <t>Sume primite în contul plăţilor efectuate în anii anteriori</t>
  </si>
  <si>
    <t>45.02.01.02</t>
  </si>
  <si>
    <t>Corecții financiare</t>
  </si>
  <si>
    <t>45.02.01.04</t>
  </si>
  <si>
    <t>Fondul Social European (cod 45.02.02.02+45.02.02.04) *)</t>
  </si>
  <si>
    <t>45.02.02</t>
  </si>
  <si>
    <t>45.02.02.02</t>
  </si>
  <si>
    <t>45.02.02.04</t>
  </si>
  <si>
    <t>Fondul de Coeziune (cod 45.02.03.02+45.02.03.04) *)</t>
  </si>
  <si>
    <t>45.02.03</t>
  </si>
  <si>
    <t>45.02.03.02</t>
  </si>
  <si>
    <t>45.02.03.04</t>
  </si>
  <si>
    <t>Fondul European Agricol de Dezvoltare Rurala (cod 45.02.04.01+45.02.04.02+45.02.04.03+45.02.04.04) *) ^)</t>
  </si>
  <si>
    <t>45.02.04</t>
  </si>
  <si>
    <t>Sume primite în contul plăţilor efectuate în anul curent</t>
  </si>
  <si>
    <t>45.02.04.01</t>
  </si>
  <si>
    <t>45.02.04.02</t>
  </si>
  <si>
    <t>Prefinanţare</t>
  </si>
  <si>
    <t>45.02.04.03</t>
  </si>
  <si>
    <t>45.02.04.04</t>
  </si>
  <si>
    <t>Fondul European pentru Pescuit (cod 45.02.05.02+45.02.05.04) *)</t>
  </si>
  <si>
    <t>45.02.05</t>
  </si>
  <si>
    <t>45.02.05.02</t>
  </si>
  <si>
    <t>45.02.05.04</t>
  </si>
  <si>
    <t>Instrumentul de Asistenta pentru Preaderare (cod 45.02.07.01+45.02.07.02+45.02.07.03+45.02.07.04) *)</t>
  </si>
  <si>
    <t>45.02.07</t>
  </si>
  <si>
    <t>45.02.07.01</t>
  </si>
  <si>
    <t>45.02.07.02</t>
  </si>
  <si>
    <t>45.02.07.03</t>
  </si>
  <si>
    <t>45.02.07.04</t>
  </si>
  <si>
    <t>Instrumentul European de Vecinatate si Parteneriat (cod 45.02.08.01+45.02.08.02+45.02.08.03+45.02.08.04)*)</t>
  </si>
  <si>
    <t>45.02.08</t>
  </si>
  <si>
    <t>45.02.08.01</t>
  </si>
  <si>
    <t>45.02.08.02</t>
  </si>
  <si>
    <t>45.02.08.03</t>
  </si>
  <si>
    <t>45.02.08.04</t>
  </si>
  <si>
    <t>Programe comunitare finantate in perioada 2007-2013  (cod 45.02.15.01+45.02.15.02+45.02.15.03+45.02.15.04) *)</t>
  </si>
  <si>
    <t>45.02.15</t>
  </si>
  <si>
    <t>45.02.15.01</t>
  </si>
  <si>
    <t>45.02.15.02</t>
  </si>
  <si>
    <t>45.02.15.03</t>
  </si>
  <si>
    <t>45.02.15.04</t>
  </si>
  <si>
    <t>Alte facilitati si instrumente postaderare (cod 45.02.16.01+45.02.16.02+45.02.16.03+45.02.16.04) *)</t>
  </si>
  <si>
    <t>45.02.16</t>
  </si>
  <si>
    <t>45.02.16.01</t>
  </si>
  <si>
    <t>45.02.16.02</t>
  </si>
  <si>
    <t>45.02.16.03</t>
  </si>
  <si>
    <t>45.02.16.04</t>
  </si>
  <si>
    <t>Mecanismul financiar SEE (cod 45.02.17.01+45.02.17.02+45.02.17.03+45.02.17.04) *)</t>
  </si>
  <si>
    <t>45.02.17</t>
  </si>
  <si>
    <t>45.02.17.01</t>
  </si>
  <si>
    <t>45.02.17.02</t>
  </si>
  <si>
    <t>45.02.17.03</t>
  </si>
  <si>
    <t>45.02.17.04</t>
  </si>
  <si>
    <t>Mecanismul financiar norvegian (cod 45.02.18.01+45.02.18.02+45.02.18.03+45.02.18.04) *)</t>
  </si>
  <si>
    <t>45.02.18</t>
  </si>
  <si>
    <t>45.02.18.01</t>
  </si>
  <si>
    <t>45.02.18.02</t>
  </si>
  <si>
    <t>45.02.18.03</t>
  </si>
  <si>
    <t>45.02.18.04</t>
  </si>
  <si>
    <t>Programul de cooperare elvetiano-roman vizand reducerea disparitatilor economice si sociale in cadrul Uniunii Europene extinse (cod 45.02.19.01+45.02.19.02+45.02.19.03+45.02.19.04) *)</t>
  </si>
  <si>
    <t>45.02.19</t>
  </si>
  <si>
    <t>45.02.19.01</t>
  </si>
  <si>
    <t>45.02.19.02</t>
  </si>
  <si>
    <t>Prefinantare</t>
  </si>
  <si>
    <t>45.02.19.03</t>
  </si>
  <si>
    <t>45.02.19.04</t>
  </si>
  <si>
    <t>Asistenţă tehnică pentru mecanismele financiare SEE (cod 45.02.20.01+45.02.20.02+45.02.20.03+45.02.20.04) *)</t>
  </si>
  <si>
    <t>45.02.20</t>
  </si>
  <si>
    <t>45.02.20.01</t>
  </si>
  <si>
    <t>45.02.20.02</t>
  </si>
  <si>
    <t>45.02.20.03</t>
  </si>
  <si>
    <t>45.02.20.04</t>
  </si>
  <si>
    <t>Fondul naţional pentru relaţii bilaterale aferent mecanismelor financiare SEE  (cod 45.02.21.01+45.02.21.02+45.02.21.03+45.02.21.04) *)</t>
  </si>
  <si>
    <t>45.02.21</t>
  </si>
  <si>
    <t>45.02.21.01</t>
  </si>
  <si>
    <t>45.02.21.02</t>
  </si>
  <si>
    <t>45.02.21.03</t>
  </si>
  <si>
    <t>45.02.21.04</t>
  </si>
  <si>
    <t>Alte sume primite de la UE ( cod 46.02.03+46.02.04+46.02.05)</t>
  </si>
  <si>
    <t>46.02</t>
  </si>
  <si>
    <t>Alte sume primite din fonduri de la Uniunea Europeană pentru programele operaționale finanțate în cadrul obiectivului convergență</t>
  </si>
  <si>
    <t>46.02.03</t>
  </si>
  <si>
    <t>Alte sume primite din fonduri de la Uniunea Europeană pentru programele operaţionale finanţate din cadrul financiar 2014-2020</t>
  </si>
  <si>
    <t>46.02.04</t>
  </si>
  <si>
    <t>Alte sume primite din fonduri europene în contul cheltuielilor devenite eligibile aferente PNRR</t>
  </si>
  <si>
    <t>46.02.05</t>
  </si>
  <si>
    <t>Sume în curs de distribuire</t>
  </si>
  <si>
    <t>47.02</t>
  </si>
  <si>
    <t>Sume încasate pentru bugetul local în contul unic, în curs de distribuire</t>
  </si>
  <si>
    <t>47.02.04</t>
  </si>
  <si>
    <t>Sume primite de la UE/alti donatori in contul platilor efectuate si prefinantari aferente cadrului financiar 2014-2020 ( cod 48.02.01 la  cod 48.02.05+48.02.11+48.02.12+48.02.15+48.02.19+48.02.32+48.02.33)</t>
  </si>
  <si>
    <t>48.02</t>
  </si>
  <si>
    <t xml:space="preserve">Fondul European de Dezvoltare Regională (FEDR) (cod 48.02.01.01+48.02.01.02+48.02.01.03) </t>
  </si>
  <si>
    <t>48.02.01</t>
  </si>
  <si>
    <t>48.02.01.01</t>
  </si>
  <si>
    <t>48.02.01.02</t>
  </si>
  <si>
    <t>48.02.01.03</t>
  </si>
  <si>
    <t xml:space="preserve">Fondul Social European (FSE)  (cod 48.02.02.01+48.02.02.02+48.02.02.03) </t>
  </si>
  <si>
    <t>48.02.02</t>
  </si>
  <si>
    <t>48.02.02.01</t>
  </si>
  <si>
    <t>48.02.02.02</t>
  </si>
  <si>
    <t>48.02.02.03</t>
  </si>
  <si>
    <t xml:space="preserve">Fondul de Coeziune (FC)  (cod 48.02.03.01+48.02.03.02+48.02.03.03) </t>
  </si>
  <si>
    <t>48.02.03</t>
  </si>
  <si>
    <t>48.02.03.01</t>
  </si>
  <si>
    <t>48.02.03.02</t>
  </si>
  <si>
    <t>48.02.03.03</t>
  </si>
  <si>
    <t xml:space="preserve">Fondul European Agricol de Dezvoltare Rurala  (FEADR)  (cod 48.02.04.01+48.02.04.02+48.02.04.03) </t>
  </si>
  <si>
    <t>48.02.04</t>
  </si>
  <si>
    <t>48.02.04.01</t>
  </si>
  <si>
    <t>48.02.04.02</t>
  </si>
  <si>
    <t>48.02.04.03</t>
  </si>
  <si>
    <t xml:space="preserve">Fondul European  pentru Pescuit și Afaceri Maritime ( FEPAM) (cod 48.02.05.01+48.02.05.02+48.02.05.03) </t>
  </si>
  <si>
    <t>48.02.05</t>
  </si>
  <si>
    <t>48.02.05.01</t>
  </si>
  <si>
    <t>48.02.05.02</t>
  </si>
  <si>
    <t>48.02.05.03</t>
  </si>
  <si>
    <t xml:space="preserve">Instrumentul de Asistenţă pentru Preaderare (IPA II) (cod 48.02.11.01+48.02.11.02+48.02.11.03) </t>
  </si>
  <si>
    <t>48.02.11</t>
  </si>
  <si>
    <t>48.02.11.01</t>
  </si>
  <si>
    <t>48.02.11.02</t>
  </si>
  <si>
    <t>48.02.11.03</t>
  </si>
  <si>
    <t xml:space="preserve">Instrumentul European de Vecinătate (ENI) (cod 48.02.12.01+48.02.12.02+48.02.12.03) </t>
  </si>
  <si>
    <t>48.02.12</t>
  </si>
  <si>
    <t>48.02.12.01</t>
  </si>
  <si>
    <t>48.02.12.02</t>
  </si>
  <si>
    <t>48.02.12.03</t>
  </si>
  <si>
    <t>Alte programe  comunitare finanțate în perioada 2014-2020 (APC) ( cod 48.02.15.01+48.02.15.02)</t>
  </si>
  <si>
    <t>48.02.15</t>
  </si>
  <si>
    <t>48.02.15.01</t>
  </si>
  <si>
    <t>48.02.15.02</t>
  </si>
  <si>
    <t xml:space="preserve">Mecanismul  pentru Interconectarea Europei(cod 48.02.19.01+48.02.19.02+48.02.19.03+48.02.19.04) </t>
  </si>
  <si>
    <t>48.02.19</t>
  </si>
  <si>
    <t>48.02.19.01</t>
  </si>
  <si>
    <t>48.02.19.02</t>
  </si>
  <si>
    <t>48.02.19.03</t>
  </si>
  <si>
    <t>Sume aferente alocărilor temporare de la bugetul de stat pe perioada indisponibilităților fondurilor externe nerambursabile</t>
  </si>
  <si>
    <t>48.02.19.04</t>
  </si>
  <si>
    <t>Fondul pentru relații bilaterale aferent Mecanismelor financiare Spaţiul Economic European și Norvegian 2014-2021(cod 48.02.32.01+48.02.32.02)</t>
  </si>
  <si>
    <t>48.02.32</t>
  </si>
  <si>
    <t>48.02.32.01</t>
  </si>
  <si>
    <t>48.02.32.02</t>
  </si>
  <si>
    <t>Asistență tehnică aferentă Mecanismelor financiare Spaţiul Economic European și Norvegian 2014-2021(cod 48.02.33.01+48.02.33.02)</t>
  </si>
  <si>
    <t>48.02.33</t>
  </si>
  <si>
    <t>48.02.33.01</t>
  </si>
  <si>
    <t>48.02.33.02</t>
  </si>
  <si>
    <t>VENITURILE SECŢIUNII DE FUNCŢIONARE (cod 00.02+00.16+00.17) - TOTAL</t>
  </si>
  <si>
    <t>00.01 SF</t>
  </si>
  <si>
    <t>Impozit pe profit        (cod 01.02.01)</t>
  </si>
  <si>
    <t>Impozit pe profit de la agenţi economici ¹﴿</t>
  </si>
  <si>
    <t>A1.2.  IMPOZIT PE VENIT, PROFIT,  SI CASTIGURI DIN CAPITAL DE LA PERSOANE FIZICE (cod 03.02+04.02)</t>
  </si>
  <si>
    <t xml:space="preserve">Impozitul pe veniturile din transferul proprietatilor imobiliare din patrimoniul personal </t>
  </si>
  <si>
    <t>Venituri din prestari de servicii si alte activitati  (cod 33.02.08 + 33.02.10 + 33.02.12 +33.02.13+ 33.02.24 +33.02.26+33.02.27+33.02.28+33.02.33+33.02.50)</t>
  </si>
  <si>
    <t>Venituri din taxe administrative, eliberari permise   (cod 34.02.02+34.02.50)</t>
  </si>
  <si>
    <t>Diverse venituri (cod 36.02.01+36.02.05+36.02.06+36.02.11+36.02.14+36.02.50)</t>
  </si>
  <si>
    <t>Transferuri voluntare,  altele decat subventiile  (cod 37.02.01+37.02.03+37.02.50)</t>
  </si>
  <si>
    <t>Donatii si sponsorizari**)</t>
  </si>
  <si>
    <t>Încasări din rambursarea împrumuturilor acordate  (cod40.02.06+40.02.07+40.02.10+40.02.11+40.02.18+40.02.50)</t>
  </si>
  <si>
    <t>Împrumuturi temporare din trezoreria statului**)</t>
  </si>
  <si>
    <t>Alte operaţiuni financiare (cod 41.02.05)</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</si>
  <si>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 cod 41.02.05.01</t>
  </si>
  <si>
    <t>Subventii de la bugetul de stat (cod 42.02.21+42.02.28+42.02.32+42.02.34 + 42.02.35 +42.02.41 + 42.02.42 + 42.02.45+42.02.51+42.02.54+42.02.66+42.02.73+42.02.79+42.02.80+42.02.81+42.02.82+42.02.86)</t>
  </si>
  <si>
    <t>Subventii primite de la bugetul de stat pentru finantarea unor programe de interes national (42.02.51.01)</t>
  </si>
  <si>
    <t>Subvenții pentru finanțarea liceelor tehnologice cu profil preponderent agricol (cod 42.02.79.01)</t>
  </si>
  <si>
    <t>Subventii de la alte administratii   (cod 43.02.01+43.02.04+43.02.07+43.02.08+43.02.20+43.02.21+43.02.23+43.02.24+43.02.30+43.02.34+43.02.39+43.02.41)</t>
  </si>
  <si>
    <t>Subvenții acordate în baza contractelor de parteneriat sau asociere ( cod 43.02.39.01)</t>
  </si>
  <si>
    <t>VENITURILE SECŢIUNII DE DEZVOLTARE (00.02+00.15+00.16+00.17+45.02+46.02+48.02) - TOTAL</t>
  </si>
  <si>
    <t>00.01 SD</t>
  </si>
  <si>
    <t>I VENITURI CURENTE (cod 00.12)</t>
  </si>
  <si>
    <t>C. VENITURI NEFISCALE  ( 00.14)</t>
  </si>
  <si>
    <t>Diverse venituri (cod 36.02.07+36.02.22+36.02.23+36.02.31+36.02.47)</t>
  </si>
  <si>
    <t>Transferuri voluntare,  altele decat subventiile  (cod 37.02.04+37.02.05)</t>
  </si>
  <si>
    <t>Venituri din valorificarea unor bunuri ( cod 39.02.01+39.02.03+39.02.04+39.02.07+39.02.10)</t>
  </si>
  <si>
    <t>Încasări din rambursarea împrumuturilor acordate  (cod 40.02.13+40.02.14+40.02.16)</t>
  </si>
  <si>
    <t xml:space="preserve">Sume din excedentul bugetului local utilizate pentru finanţarea cheltuielilor secţiunii de dezvoltare**) </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</si>
  <si>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 cod 41.02.05.02</t>
  </si>
  <si>
    <t>Subventii de la bugetul de stat (cod 42.02.01+42.02.05+42.02.10+42.02.12 la 42.02.16+ 42.02.18+42.02.20+42.02.29+42.02.40+42.02.51+42.02.52+42.02.55+42.02.62+42.02.65+42.02.67+42.02.69+42.02.77+42.02.79+42.02.84+42.02.85+42.02.87+42.02.88+42.02.89)</t>
  </si>
  <si>
    <t>Subvenţii de la bugetul de stat către bugetele locale pentru finantarea investitiilor în sănătate (cod 42.02.16.01+42.02.16.02+42.02.16.03)</t>
  </si>
  <si>
    <t>Subvenţii din veniturile proprii ale Ministerului Sănătăţii către bugetele locale pentru finanţarea investiţiilor în sănătate (cod 42.02.18.01+42.02.18.02+48.02.18.03)</t>
  </si>
  <si>
    <t>Subventii primite de la bugetul de stat pentru finantarea unor programe de interes national (42.02.51.02)</t>
  </si>
  <si>
    <t xml:space="preserve">Subventii primite de la bugetul de stat pentru finantarea unor programe de interes national, destinate sectiunii de dezvoltare a bugetului local </t>
  </si>
  <si>
    <t>Subvenții pentru finanțarea liceelor tehnologice cu profil preponderent agricol (cod 42.02.79.02)</t>
  </si>
  <si>
    <t>Subventii de la alte administratii   (cod  43.02.31+43.02.39+43.02.44)</t>
  </si>
  <si>
    <t>Subvenții acordate în baza contractelor de parteneriat sau asociere ( cod 43.02.39.02)</t>
  </si>
  <si>
    <t>Programe comunitare finantate in perioada 2007-2013 (cod 45.02.15.01 + 45.02.15.02 + 45.02.15.03+45.02.15.04) *)</t>
  </si>
  <si>
    <t xml:space="preserve">¹)  numai de la regiile autonome şi societăţile comerciale de subordonare locală care realizează </t>
  </si>
  <si>
    <t xml:space="preserve">     proiecte cu finanţare externă, conform Codului fiscal</t>
  </si>
  <si>
    <t>*)  Detalierea se face numai in executie</t>
  </si>
  <si>
    <t>**) Nu se completează în etapa de planificare</t>
  </si>
  <si>
    <t>***) Se utilizează de beneficiarii FEN ( perioada de programare bugetară a UE 2007-2013) care au depus cereri de rambursare până la 31.12.2015</t>
  </si>
  <si>
    <t>****) Se utilizează de beneficiarii FEN din perioada de programare bugetară a UE 2014-2020</t>
  </si>
  <si>
    <t>^) Se completează de către beneficiarii FEN (PNDR 2007-2013) măsura 322 și 125 reevaluat cu finalizare 2017</t>
  </si>
  <si>
    <t xml:space="preserve">BUGETUL LOCAL DETALIAT LA CHELTUIELI </t>
  </si>
  <si>
    <t xml:space="preserve"> PE CAPITOLE, SUBCAPITOLE ŞI PARAGRAFE PE ANUL  2022 ŞI  ESTIMĂRI  PENTRU ANII 2023-2025</t>
  </si>
  <si>
    <t>din care credite bugetare destinate stingerii plăţilor restante</t>
  </si>
  <si>
    <t>TOTAL CHELTUIELI (cod 50.02+59.02+63.02+70.02+74.02+79.02)</t>
  </si>
  <si>
    <t>49.02</t>
  </si>
  <si>
    <t>Partea I-a SERVICII PUBLICE GENERALE   (cod 51.02+54.02+55.02+56.02)</t>
  </si>
  <si>
    <t>50.02</t>
  </si>
  <si>
    <t>Autoritati publice si actiuni externe   (cod 51.02.01)</t>
  </si>
  <si>
    <t>51.02</t>
  </si>
  <si>
    <t>Din total capitol:</t>
  </si>
  <si>
    <t>Autoritati executive si legislative   (cod 51.02.01.03)</t>
  </si>
  <si>
    <t>51.02.01</t>
  </si>
  <si>
    <t>Autorităţi executive</t>
  </si>
  <si>
    <t>51.02.01.03</t>
  </si>
  <si>
    <t>Alte servicii publice generale  (cod 54.02.05 la 54.02.07+54.02.10+54.02.50)</t>
  </si>
  <si>
    <t>54.02</t>
  </si>
  <si>
    <t>Fond de rezerva bugetara la dispozitia autoritatilor locale</t>
  </si>
  <si>
    <t>54.02.05</t>
  </si>
  <si>
    <t>Fond pentru garantarea împrumuturilor externe, contractate/garantate de stat</t>
  </si>
  <si>
    <t>54.02.06</t>
  </si>
  <si>
    <t>Fond pentru garantarea împrumuturilor externe, contractate/garantate de administraţiile publice locale</t>
  </si>
  <si>
    <t>54.02.07</t>
  </si>
  <si>
    <t>Servicii publice comunitare de evidenţă a persoanelor</t>
  </si>
  <si>
    <t>54.02.10</t>
  </si>
  <si>
    <t xml:space="preserve">Alte servicii publice generale </t>
  </si>
  <si>
    <t>54.02.50</t>
  </si>
  <si>
    <t xml:space="preserve">Tranzacţii privind datoria publică şi împrumuturi </t>
  </si>
  <si>
    <t>55.02</t>
  </si>
  <si>
    <t>Transferuri cu caracter general intre diferite nivele ale administratiei cod56.02.06+56.02.07+56.02.09)</t>
  </si>
  <si>
    <t>56.02</t>
  </si>
  <si>
    <t>Transferuri din bugetele consiliilor judeţene pentru finanţarea centrelor pentru protecţia copilului</t>
  </si>
  <si>
    <t>56.02.06</t>
  </si>
  <si>
    <t>Transferuri din bugetele locale pentru institutiile de asistenta sociala pentru persoanele cu handicap</t>
  </si>
  <si>
    <t>56.02.07</t>
  </si>
  <si>
    <t>Transferuri din bugetele locale către bugetul fondului de asigurări sociale de sănătate</t>
  </si>
  <si>
    <t>56.02.09</t>
  </si>
  <si>
    <t>Partea a II-a APARARE, ORDINE PUBLICA SI SIGURANTA NATIONALA    (cod 60.02+61.02)</t>
  </si>
  <si>
    <t>59.02</t>
  </si>
  <si>
    <t>Aparare    (cod 60.02.02)</t>
  </si>
  <si>
    <t>60.02</t>
  </si>
  <si>
    <t>Aparare nationala</t>
  </si>
  <si>
    <t>60.02.02</t>
  </si>
  <si>
    <t>Ordine publica si siguranta nationala   (cod 61.02.03+61.02.05+61.02.50)</t>
  </si>
  <si>
    <t>61.02</t>
  </si>
  <si>
    <t>Ordine publica    (cod 61.02.03.04)</t>
  </si>
  <si>
    <t>61.02.03</t>
  </si>
  <si>
    <t>Politie locala</t>
  </si>
  <si>
    <t>61.02.03.04</t>
  </si>
  <si>
    <t>Protectie civila şi protecţia contra incendiilor (protecţie civilă nonmilitară)</t>
  </si>
  <si>
    <t>61.02.05</t>
  </si>
  <si>
    <t>Alte cheltuieli în domeniul ordinii publice şi siguranţei naţionale</t>
  </si>
  <si>
    <t>61.02.50</t>
  </si>
  <si>
    <t>Partea a III-a CHELTUIELI SOCIAL-CULTURALE   (cod65.02+66.02+67.02+68.02)</t>
  </si>
  <si>
    <t>63.02</t>
  </si>
  <si>
    <t>Invatamant   (cod 65.02.03 la 65.02.05+65.02.07+65.02.11+65.02.12+65.02.50)</t>
  </si>
  <si>
    <t>65.02</t>
  </si>
  <si>
    <t>Învăţământ antepreșcolar</t>
  </si>
  <si>
    <t>65.02.</t>
  </si>
  <si>
    <t>Învatamânt prescolar si primar   (cod 65.02.03.01+65.02.03.02)</t>
  </si>
  <si>
    <t>65.02.03</t>
  </si>
  <si>
    <t>Învatamânt prescolar</t>
  </si>
  <si>
    <t>65.02.03.01</t>
  </si>
  <si>
    <t>Învatamânt primar</t>
  </si>
  <si>
    <t>65.02.03.02</t>
  </si>
  <si>
    <t>Învatamânt secundar   (cod 65.02.04.01 la  65.02.04.03)</t>
  </si>
  <si>
    <t>65.02.04</t>
  </si>
  <si>
    <t xml:space="preserve">Învatamânt secundar inferior   </t>
  </si>
  <si>
    <t>65.02.04.01</t>
  </si>
  <si>
    <t xml:space="preserve">Învatamânt secundar superior   </t>
  </si>
  <si>
    <t>65.02.04.02</t>
  </si>
  <si>
    <t>Invatamant profesional</t>
  </si>
  <si>
    <t>65.02.04.03</t>
  </si>
  <si>
    <t>Învatamânt postliceal</t>
  </si>
  <si>
    <t>65.02.05</t>
  </si>
  <si>
    <t>Învatamânt  nedefinibil prin nivel    (cod 65.02.07.04)</t>
  </si>
  <si>
    <t>65.02.07</t>
  </si>
  <si>
    <t>Învatamânt special</t>
  </si>
  <si>
    <t>65.02.07.04</t>
  </si>
  <si>
    <t>Servicii auxiliare pentru educatie   (cod 65.02.11.03+65.02.11.30)</t>
  </si>
  <si>
    <t>65.02.11</t>
  </si>
  <si>
    <t xml:space="preserve">Internate si cantine pentru elevi </t>
  </si>
  <si>
    <t>65.02.11.03</t>
  </si>
  <si>
    <t>Alte servicii auxiliare</t>
  </si>
  <si>
    <t>65.02.11.30</t>
  </si>
  <si>
    <t xml:space="preserve"> Servicii educaționale  complementare  (cod 65.02.12.01)</t>
  </si>
  <si>
    <t>65.02.12</t>
  </si>
  <si>
    <t xml:space="preserve"> Școală după  școală</t>
  </si>
  <si>
    <t>65.02.12.01</t>
  </si>
  <si>
    <t>Alte cheltuieli în domeniul învatamântului</t>
  </si>
  <si>
    <t>65.02.50</t>
  </si>
  <si>
    <t>Sanatate    (cod 66.02.06+66.02.08+66.02.50)</t>
  </si>
  <si>
    <t>66.02</t>
  </si>
  <si>
    <t>Servicii  medicale in unitati sanitare cu paturi   (cod 66.02.06.01+66.02.06.03)</t>
  </si>
  <si>
    <t>66.02.06</t>
  </si>
  <si>
    <t>Spitale generale</t>
  </si>
  <si>
    <t>66.02.06.01</t>
  </si>
  <si>
    <t>Unităţi medico-sociale</t>
  </si>
  <si>
    <t>66.02.06.03</t>
  </si>
  <si>
    <t>Servicii de sanatate publica</t>
  </si>
  <si>
    <t>66.02.08</t>
  </si>
  <si>
    <t>Alte cheltuieli in domeniul sanatatii   (cod 66.02.50.50)</t>
  </si>
  <si>
    <t>66.02.50</t>
  </si>
  <si>
    <t>Alte institutii si actiuni sanitare</t>
  </si>
  <si>
    <t>66.02.50.50</t>
  </si>
  <si>
    <t>Cultura, recreere si religie   (cod 67.02.03+67.02.05+67.02.06+67.02.50)</t>
  </si>
  <si>
    <t>67.02</t>
  </si>
  <si>
    <t>Servicii culturale       (cod 67.02.03.02 la 67.02.03.08+67.02.03.12+67.02.03.30)</t>
  </si>
  <si>
    <t>67.02.03</t>
  </si>
  <si>
    <t>Biblioteci publice comunale, orasenesti, municipale</t>
  </si>
  <si>
    <t>67.02.03.02</t>
  </si>
  <si>
    <t>Muzee</t>
  </si>
  <si>
    <t>67.02.03.03</t>
  </si>
  <si>
    <t>Institutii publice de spectacole si concerte</t>
  </si>
  <si>
    <t>67.02.03.04</t>
  </si>
  <si>
    <t>Scoli populare de arta si meserii</t>
  </si>
  <si>
    <t>67.02.03.05</t>
  </si>
  <si>
    <t>Case de cultura</t>
  </si>
  <si>
    <t>67.02.03.06</t>
  </si>
  <si>
    <t>Camine culturale</t>
  </si>
  <si>
    <t>67.02.03.07</t>
  </si>
  <si>
    <t>Centre pentru  conservarea si promovarea culturii traditionale</t>
  </si>
  <si>
    <t>67.02.03.08</t>
  </si>
  <si>
    <t>Consolidarea si restaurarea monumentelor istorice</t>
  </si>
  <si>
    <t>67.02.03.12</t>
  </si>
  <si>
    <t>Alte servicii culturale</t>
  </si>
  <si>
    <t>67.02.03.30</t>
  </si>
  <si>
    <t>Servicii recreative si sportive   (cod 67.02.05.01 la 67.02.05.03)</t>
  </si>
  <si>
    <t>67.02.05</t>
  </si>
  <si>
    <t>Sport</t>
  </si>
  <si>
    <t>67.02.05.01</t>
  </si>
  <si>
    <t>Tineret</t>
  </si>
  <si>
    <t>67.02.05.02</t>
  </si>
  <si>
    <t>Intretinere gradini publice, parcuri, zone verzi, baze sportive si de agrement</t>
  </si>
  <si>
    <t>67.02.05.03</t>
  </si>
  <si>
    <t>Servicii religioase</t>
  </si>
  <si>
    <t>67.02.06</t>
  </si>
  <si>
    <t>Alte servicii în domeniile culturii, recreerii si religiei</t>
  </si>
  <si>
    <t>67.02.50</t>
  </si>
  <si>
    <t>Asigurari si asistenta sociala  (cod68.02.04+68.02.05+68.02.06+68.02.10+68.02.12+ 68.02.15+68.02.50)</t>
  </si>
  <si>
    <t>68.02</t>
  </si>
  <si>
    <t>Asistenta acordata persoanelor in varsta</t>
  </si>
  <si>
    <t>68.02.04</t>
  </si>
  <si>
    <t>Asistenta sociala in caz de boli si invaliditati    (cod 68.02.05.02)</t>
  </si>
  <si>
    <t>68.02.05</t>
  </si>
  <si>
    <t>Asistenta sociala  in  caz de invaliditate</t>
  </si>
  <si>
    <t>68.02.05.02</t>
  </si>
  <si>
    <t>Asistenta sociala pentru familie si copii</t>
  </si>
  <si>
    <t>68.02.06</t>
  </si>
  <si>
    <t>Ajutoare pentru locuinte</t>
  </si>
  <si>
    <t>68.02.10</t>
  </si>
  <si>
    <t>Unităţi de asistenţă medico-sociale</t>
  </si>
  <si>
    <t>68.02.12</t>
  </si>
  <si>
    <t>Prevenirea excluderii sociale    (cod 68.02.15.01+68.02.15.02)</t>
  </si>
  <si>
    <t>68.02.15</t>
  </si>
  <si>
    <t>Ajutor social</t>
  </si>
  <si>
    <t>68.02.15.01</t>
  </si>
  <si>
    <t>Cantine de ajutor social</t>
  </si>
  <si>
    <t>68.02.15.02</t>
  </si>
  <si>
    <t>Alte cheltuieli in domeniul asigurarilor si asistentei  sociale (cod 68.02.50.50)</t>
  </si>
  <si>
    <t>68.02.50</t>
  </si>
  <si>
    <t>Alte cheltuieli in domeniul  asistentei  sociale</t>
  </si>
  <si>
    <t>68.02.50.50</t>
  </si>
  <si>
    <t>Partea a IV-a  SERVICII SI DEZVOLTARE PUBLICA, LOCUINTE, MEDIU SI APE (cod 70.02+74.02)</t>
  </si>
  <si>
    <t>Locuinte, servicii si dezvoltare publica   (cod 70.02.03+70.02.05 la 70.02.07+70.02.50)</t>
  </si>
  <si>
    <t>70.02</t>
  </si>
  <si>
    <t>Locuinte   (cod 70.02.03.01+70.02.03.30)</t>
  </si>
  <si>
    <t>70.02.03</t>
  </si>
  <si>
    <t>Dezvoltarea sistemului de locuinte</t>
  </si>
  <si>
    <t>70.02.03.01</t>
  </si>
  <si>
    <t>Alte cheltuieli in domeniul locuintelor</t>
  </si>
  <si>
    <t>70.02.03.30</t>
  </si>
  <si>
    <t>Alimentare cu apa si amenajari hidrotehnice   (cod 70.02.05.01+70.02.05.02)</t>
  </si>
  <si>
    <t>70.02.05</t>
  </si>
  <si>
    <t>Alimentare cu apa</t>
  </si>
  <si>
    <t>70.02.05.01</t>
  </si>
  <si>
    <t xml:space="preserve">Amenajari hidrotehnice </t>
  </si>
  <si>
    <t>70.02.05.02</t>
  </si>
  <si>
    <t xml:space="preserve">Iluminat public si electrificari </t>
  </si>
  <si>
    <t>70.02.06</t>
  </si>
  <si>
    <t>Alimentare cu gaze naturale in localitati</t>
  </si>
  <si>
    <t>70.02.07</t>
  </si>
  <si>
    <t xml:space="preserve">Alte servicii în domeniile locuintelor, serviciilor si dezvoltarii comunale </t>
  </si>
  <si>
    <t>70.02.50</t>
  </si>
  <si>
    <t>Protectia mediului   (cod 74.02.03+74.02.05+74.02.06+74.02.50)</t>
  </si>
  <si>
    <t>74.02</t>
  </si>
  <si>
    <t>Reducerea şi controlul poluării</t>
  </si>
  <si>
    <t>74.02.03</t>
  </si>
  <si>
    <t>Salubritate si gestiunea deseurilor   (cod 74.02.05.01+74.02.05.02)</t>
  </si>
  <si>
    <t>74.02.05</t>
  </si>
  <si>
    <t>Salubritate</t>
  </si>
  <si>
    <t>74.02.05.01</t>
  </si>
  <si>
    <t>Colectarea, tratarea si distrugerea deseurilor</t>
  </si>
  <si>
    <t>74.02.05.02</t>
  </si>
  <si>
    <t>Canalizarea si tratarea apelor reziduale</t>
  </si>
  <si>
    <t>74.02.06</t>
  </si>
  <si>
    <t>Alte servicii în domeniul protecției mediului</t>
  </si>
  <si>
    <t>74.02.50</t>
  </si>
  <si>
    <t>Partea a V-a ACTIUNI ECONOMICE   (cod 80.02+81.02+83.02+84.02+87.02)</t>
  </si>
  <si>
    <t>79.02</t>
  </si>
  <si>
    <t>Actiuni generale economice, comerciale si de munca   (cod 80.02.01+80.02.02)</t>
  </si>
  <si>
    <t>80.02</t>
  </si>
  <si>
    <t>Actiuni generale economice si comerciale   (cod 80.02.01.06 + 80.02.01.09 + 80.02.01.10 +80.02.01.30)</t>
  </si>
  <si>
    <t>80.02.01</t>
  </si>
  <si>
    <t>Prevenire si combatere inundatii si gheturi</t>
  </si>
  <si>
    <t>80.02.01.06</t>
  </si>
  <si>
    <t>Stimulare întreprinderi mici si mijlocii</t>
  </si>
  <si>
    <t>80.02.01.09</t>
  </si>
  <si>
    <t>Programe de dezvoltare regionala  si sociala</t>
  </si>
  <si>
    <t>80.02.01.10</t>
  </si>
  <si>
    <t>Alte cheltuieli pentru actiuni generale economice si comerciale</t>
  </si>
  <si>
    <t>80.02.01.30</t>
  </si>
  <si>
    <t>Actiuni generale de munca ( cod 80.02.02.04)</t>
  </si>
  <si>
    <t>80.02.02</t>
  </si>
  <si>
    <t xml:space="preserve">Masuri active pentru combaterea somajului </t>
  </si>
  <si>
    <t>80.02.02.04</t>
  </si>
  <si>
    <t>Combustibili si energie   (cod 81.02.06+81.02.07+81.02.50)</t>
  </si>
  <si>
    <t>81.02</t>
  </si>
  <si>
    <t>Energie termica</t>
  </si>
  <si>
    <t>81.02.06</t>
  </si>
  <si>
    <t>Alti combustibili</t>
  </si>
  <si>
    <t>81.02.07</t>
  </si>
  <si>
    <t>Alte cheltuieli privind combustibili si energia</t>
  </si>
  <si>
    <t>81.02.50</t>
  </si>
  <si>
    <t>Agricultura, silvicultura, piscicultura si vanatoare  (cod 83.02.03+83.02.50)</t>
  </si>
  <si>
    <t>83.02</t>
  </si>
  <si>
    <t>Agricultura   (cod 83.02.03.03+83.02.03.07+83.02.03.30)</t>
  </si>
  <si>
    <t>83.02.03</t>
  </si>
  <si>
    <t>Protecţia plantelor şi carantină fitosanitară</t>
  </si>
  <si>
    <t>83.02.03.03</t>
  </si>
  <si>
    <t>Camere agricole</t>
  </si>
  <si>
    <t>83.02.03.07</t>
  </si>
  <si>
    <t xml:space="preserve">Alte cheltuieli în domeniul agriculturii </t>
  </si>
  <si>
    <t>83.02.03.30</t>
  </si>
  <si>
    <t>Alte cheltuieli in domeniul agriculturii, silviculturii, pisciculturii si vanatorii</t>
  </si>
  <si>
    <t>83.02.50</t>
  </si>
  <si>
    <t>Transporturi   (cod 84.02.03+84.02.04+84.02.06+84.02.50)</t>
  </si>
  <si>
    <t>84.02</t>
  </si>
  <si>
    <t>Transport rutier   (cod 84.02.03.01 la 84.02.03.03)</t>
  </si>
  <si>
    <t>84.02.03</t>
  </si>
  <si>
    <t>Drumuri si poduri</t>
  </si>
  <si>
    <t>84.02.03.01</t>
  </si>
  <si>
    <t>Transport în comun</t>
  </si>
  <si>
    <t>84.02.03.02</t>
  </si>
  <si>
    <t xml:space="preserve">Strazi </t>
  </si>
  <si>
    <t>84.02.03.03</t>
  </si>
  <si>
    <t xml:space="preserve">Transport feroviar (cod 84.02.04.01) </t>
  </si>
  <si>
    <t>84.02.04</t>
  </si>
  <si>
    <t>Transport pe calea ferata</t>
  </si>
  <si>
    <t>84.02.04.01</t>
  </si>
  <si>
    <t>Transport aerian   (cod 84.02.06.01+ 84.02.06.02)</t>
  </si>
  <si>
    <t>84.02.06</t>
  </si>
  <si>
    <t>Aeroporturi</t>
  </si>
  <si>
    <t>84.02.06.01</t>
  </si>
  <si>
    <t>Aviatia civila</t>
  </si>
  <si>
    <t>84.02.06.02</t>
  </si>
  <si>
    <t>Alte cheltuieli în domeniul transporturilor</t>
  </si>
  <si>
    <t>84.02.50</t>
  </si>
  <si>
    <t>Alte actiuni economice   (cod 87.02.01+87.02.03 la 87.02.05+87.02.50)</t>
  </si>
  <si>
    <t>87.02</t>
  </si>
  <si>
    <t xml:space="preserve">Fondul Român de Dezvoltare Sociala </t>
  </si>
  <si>
    <t>87.02.01</t>
  </si>
  <si>
    <t>Zone libere</t>
  </si>
  <si>
    <t>87.02.03</t>
  </si>
  <si>
    <t>Turism</t>
  </si>
  <si>
    <t>87.02.04</t>
  </si>
  <si>
    <t>Proiecte de dezvoltare multifunctionale</t>
  </si>
  <si>
    <t>87.02.05</t>
  </si>
  <si>
    <t>Alte actiuni economice</t>
  </si>
  <si>
    <t>87.02.50</t>
  </si>
  <si>
    <t xml:space="preserve">Partea a-VII-a REZERVE, EXCEDENT / DEFICIT   </t>
  </si>
  <si>
    <t>96.02</t>
  </si>
  <si>
    <t xml:space="preserve">REZERVE </t>
  </si>
  <si>
    <t>97.02</t>
  </si>
  <si>
    <t>EXCEDENT     98.02.96 + 98.02.97</t>
  </si>
  <si>
    <t>98.02</t>
  </si>
  <si>
    <t>Excedentul secţiunii de funcţionare</t>
  </si>
  <si>
    <t>98.02.96</t>
  </si>
  <si>
    <t>Excedentul secţiunii de dezvoltare</t>
  </si>
  <si>
    <t>98.02.97</t>
  </si>
  <si>
    <t>99.02</t>
  </si>
  <si>
    <t>Deficitul secţiunii de funcţionare</t>
  </si>
  <si>
    <t>99.02.96</t>
  </si>
  <si>
    <t>Deficitul secţiunii de dezvoltare</t>
  </si>
  <si>
    <t>99.02.97</t>
  </si>
  <si>
    <t>CHELTUIELILE SECŢIUNII DE FUNCŢIONARE (cod 50.02 + 59.02 + 63.02 + 70.02 + 74.02 + 79.02)</t>
  </si>
  <si>
    <t>49.02 SF</t>
  </si>
  <si>
    <t>Transferuri cu caracter general intre diferite nivele ale administratiei (cod56.02.06+56.02.07+56.02.09)</t>
  </si>
  <si>
    <t>Transferuri din bugetele consiliilor judeţene pentru finanţarea centrelor  pentru protecţia copilului</t>
  </si>
  <si>
    <t>Servicii culturale  (cod 67.02.03.02 la 67.02.03.08+67.02.03.12+67.02.03.30)</t>
  </si>
  <si>
    <t>Asigurari si asistenta sociala (cod68.02.04+68.02.05+68.02.06+68.02.10+68.02.12+ 68.02.15+ 68.02.50)</t>
  </si>
  <si>
    <t>Actiuni generale economice, comerciale si de munca   (cod 80.02.01)</t>
  </si>
  <si>
    <t>Actiuni generale economice si comerciale   (cod 80.02.01.06 + 80.02.01.09 + 80.02.01.10 + 80.02.01.30)</t>
  </si>
  <si>
    <t xml:space="preserve">Partea VII-a. REZERVE, EXCEDENT / DEFICIT   </t>
  </si>
  <si>
    <t>EXCEDENT  98.02.96</t>
  </si>
  <si>
    <t>DEFICIT    99.02.96</t>
  </si>
  <si>
    <t>CHELTUIELILE SECŢIUNII DE DEZVOLTARE (cod 50.02 + 59.02 + 63.02 + 70.02 +74.02+ 79.02)</t>
  </si>
  <si>
    <t xml:space="preserve">49.02 </t>
  </si>
  <si>
    <t>Partea I-a SERVICII PUBLICE GENERALE   (cod 51.02+54.02)</t>
  </si>
  <si>
    <t>Partea a III-a CHELTUIELI SOCIAL-CULTURALE   (cod 65.02+66.02+67.02+68.02)</t>
  </si>
  <si>
    <t>Invatamant   (cod 65.02.03 la 65.02.05+65.02.07+65.02.11+65.02.50)</t>
  </si>
  <si>
    <t>Servicii culturale (cod 67.02.03.02 la 67.02.03.08+67.02.03.12+67.02.03.30)</t>
  </si>
  <si>
    <t>Transporturi   (cod 84.02.03+84.02.06+84.02.50)</t>
  </si>
  <si>
    <t>Transport aerian   (cod  84.02.06.01+84.02.06.02)</t>
  </si>
  <si>
    <t xml:space="preserve">Partea VII-a. REZERVE, EXCEDENT / DEFICIT  </t>
  </si>
  <si>
    <t>EXCEDENT  98.02.97</t>
  </si>
  <si>
    <t>- Fiecare capitol, subcapitol şi paragraf de cheltuieli se detaliază în mod corespunzător, conform clasificaţiei economice.</t>
  </si>
  <si>
    <t xml:space="preserve">Formular:   </t>
  </si>
  <si>
    <t xml:space="preserve">BUGETUL INSTITUŢIILOR PUBLICE ŞI ACTIVITĂŢILOR FINANŢATE INTEGRAL </t>
  </si>
  <si>
    <t>SAU PARŢIAL DIN VENITURI PROPRII, PE ANUL 2022 ŞI  ESTIMĂRI  PENTRU ANII 2023-2025 - VENITURI</t>
  </si>
  <si>
    <t>TOTAL VENITURI (cod 00.02+00.15+00.16+00.17+45.10+46.10+48.10)</t>
  </si>
  <si>
    <t>I.  VENITURI CURENTE ( cod 00.03+00.12)</t>
  </si>
  <si>
    <t>A.   VENITURI FISCALE (cod 00.10)</t>
  </si>
  <si>
    <t>A4.  IMPOZITE SI TAXE PE BUNURI SI SERVICII (cod 15.10)</t>
  </si>
  <si>
    <t>Taxe pe servicii specifice (cod 15.10.01+15.10.50)</t>
  </si>
  <si>
    <t>15.10</t>
  </si>
  <si>
    <t>15.10.01</t>
  </si>
  <si>
    <t>15.10.50</t>
  </si>
  <si>
    <t>C.   VENITURI NEFISCALE ( cod 00.13+00.14)</t>
  </si>
  <si>
    <t>C1.  VENITURI DIN PROPRIETATE (cod 30.10+31.10)</t>
  </si>
  <si>
    <t xml:space="preserve">Venituri din proprietate  (cod 30.10.05+30.10.08+30.10.09+30.10.50) </t>
  </si>
  <si>
    <t>30.10</t>
  </si>
  <si>
    <t>Venituri din concesiuni si inchirieri (cod 30.10.05.30)</t>
  </si>
  <si>
    <t>30.10.05</t>
  </si>
  <si>
    <t>30.10.05.30</t>
  </si>
  <si>
    <t xml:space="preserve">Venituri din dividende  ( cod 30.10.08.02+ 30.10.08.03)  </t>
  </si>
  <si>
    <t>30.10.08</t>
  </si>
  <si>
    <t>Venituri din dividende de la alţi plătitori*)</t>
  </si>
  <si>
    <t>30.10.08.02</t>
  </si>
  <si>
    <t>30.10.08.03</t>
  </si>
  <si>
    <t>Venituri din utilizarea pasunilor comunale</t>
  </si>
  <si>
    <t>30.10.09</t>
  </si>
  <si>
    <t>30.10.50</t>
  </si>
  <si>
    <t xml:space="preserve"> Venituri din dobanzi(cod31.10.03)</t>
  </si>
  <si>
    <t>31.10</t>
  </si>
  <si>
    <t>31.10.03</t>
  </si>
  <si>
    <t>C2.  VANZARI DE BUNURI SI SERVICII (cod 33.10+34.10+35.10+36.10+37.10)</t>
  </si>
  <si>
    <t>33.10</t>
  </si>
  <si>
    <t>Taxe si alte venituri in  învăţământ</t>
  </si>
  <si>
    <t>33.10.05</t>
  </si>
  <si>
    <t>Venituri din prestări de servicii</t>
  </si>
  <si>
    <t>33.10.08</t>
  </si>
  <si>
    <t>Taxe şi alte venituri din protecţia mediului</t>
  </si>
  <si>
    <t>33.10.09</t>
  </si>
  <si>
    <t>Contributia de intretinere a persoanelor asistate</t>
  </si>
  <si>
    <t>33.10.13</t>
  </si>
  <si>
    <t>Contributia elevilor si studentilor pentru internate, camine si cantine</t>
  </si>
  <si>
    <t>33.10.14</t>
  </si>
  <si>
    <t>Venituri din valorificarea produselor obtinute din activitatea proprie sau anexa</t>
  </si>
  <si>
    <t>33.10.16</t>
  </si>
  <si>
    <t>Venituri din organizarea de cursuri de calificare si conversie profesionala, specializare si perfectionare</t>
  </si>
  <si>
    <t>33.10.17</t>
  </si>
  <si>
    <t>Venituri din serbari si spectacole scolare, manifestari culturale, artistice si sportive</t>
  </si>
  <si>
    <t>33.10.19</t>
  </si>
  <si>
    <t>Venituri din cercetare</t>
  </si>
  <si>
    <t>33.10.20</t>
  </si>
  <si>
    <t>Venituri din contractele incheiate cu casele de asigurari sociale de sanatate</t>
  </si>
  <si>
    <t>33.10.21</t>
  </si>
  <si>
    <t>Venituri din contractele incheiate cu directiile de sanatate publica din sume alocate de la bugetul de stat</t>
  </si>
  <si>
    <t>33.10.30</t>
  </si>
  <si>
    <t>Venituri din contractele incheiate cu directiile de sanatate publica din sume alocate din veniturile proprii ale Ministerului Sanatatii</t>
  </si>
  <si>
    <t>33.10.31</t>
  </si>
  <si>
    <t>Venituri din contractele incheiate cu institutiile de medicina legala</t>
  </si>
  <si>
    <t>33.10.32</t>
  </si>
  <si>
    <t>33.10.50</t>
  </si>
  <si>
    <t>Venituri din taxe administrative, eliberari permise (cod 34.10.50)</t>
  </si>
  <si>
    <t>34.10</t>
  </si>
  <si>
    <t>34.10.50</t>
  </si>
  <si>
    <t>Amenzi, penalitati si confiscari (cod 35.10.50)</t>
  </si>
  <si>
    <t>35.10</t>
  </si>
  <si>
    <t>35.10.50</t>
  </si>
  <si>
    <t>Diverse venituri (cod 36.10.04 +36.10.50)</t>
  </si>
  <si>
    <t>36.10</t>
  </si>
  <si>
    <t>Venituri din producerea riscurilor asigurate</t>
  </si>
  <si>
    <t>36.10.04</t>
  </si>
  <si>
    <t>36.10.50</t>
  </si>
  <si>
    <t>Transferuri voluntare, altele decât subvenţiile (cod 37.10.01 + 37.10.03 + 37.10.04 + 37.10.50)</t>
  </si>
  <si>
    <t>37.10</t>
  </si>
  <si>
    <t>Donaţii şi sponsorizări**)</t>
  </si>
  <si>
    <t>37.10.01</t>
  </si>
  <si>
    <t>Vărsăminte din sectiunea de funcţionare pentru finanţarea secţiunii  de dezvoltare a bugetului local(cu semnul minus)</t>
  </si>
  <si>
    <t>37.10.03</t>
  </si>
  <si>
    <t xml:space="preserve">Vărsăminte din secţiunea de funcţionare </t>
  </si>
  <si>
    <t>37.10.04</t>
  </si>
  <si>
    <t>37.10.50</t>
  </si>
  <si>
    <t xml:space="preserve">II. VENITURI DIN CAPITAL (cod 39.10)                 </t>
  </si>
  <si>
    <t>Venituri din valorificarea unor bunuri (cod 39.10.01+39.10.50)</t>
  </si>
  <si>
    <t>39.10</t>
  </si>
  <si>
    <t>39.10.01</t>
  </si>
  <si>
    <t>Alte venituri din valorificarea unor bunuri</t>
  </si>
  <si>
    <t>39.10.50</t>
  </si>
  <si>
    <t>III. OPERAŢIUNI FINANCIARE   (cod 40.10+41.10)</t>
  </si>
  <si>
    <t>Încasări din rambursarea împrumuturilor acordate (cod40.10.15+ 40.10.16)</t>
  </si>
  <si>
    <t>40.10</t>
  </si>
  <si>
    <t>Sume utilizate din excedentul anului precedent pentru efectuarea de cheltuieli (cod 40.10.15.01+40.10.15.02)</t>
  </si>
  <si>
    <t>40.10.15</t>
  </si>
  <si>
    <t>Sume utilizate de administraţiile locale din excedentul anului precedent pentru secţiunea de funcţionare</t>
  </si>
  <si>
    <t>40.10.15.01</t>
  </si>
  <si>
    <t>Sume utilizate de administraţiile locale din excedentul anului precedent pentru secţiunea de dezvoltare</t>
  </si>
  <si>
    <t>40.10.15.02</t>
  </si>
  <si>
    <t>40.10.16</t>
  </si>
  <si>
    <t>Alte operaţiuni financiare ( cod 41.10.06+41.10.11)</t>
  </si>
  <si>
    <t>41.10</t>
  </si>
  <si>
    <t>Sume din excedentul anului precedent pentru acoperirea golurilor temporare de casă**)</t>
  </si>
  <si>
    <t>41.10.06</t>
  </si>
  <si>
    <t>Împrumuturi de la bugetul local</t>
  </si>
  <si>
    <t>41.10.11</t>
  </si>
  <si>
    <t>IV.  SUBVENTII (cod 00.18)</t>
  </si>
  <si>
    <t>SUBVENTII DE LA ALTE NIVELE ALE ADMINISTRATIEI PUBLICE (cod 42.10+43.10)</t>
  </si>
  <si>
    <t>Subventii de la bugetul de stat (cod 42.10.11+42.10.39+42.10.43+42.10.62+42.10.70+42.10.81+42.10.82+42.10.88+42.10.89)</t>
  </si>
  <si>
    <t>42.10</t>
  </si>
  <si>
    <t>Subventii de la bugetul de stat pentru spitale</t>
  </si>
  <si>
    <t>42.10.11</t>
  </si>
  <si>
    <t>Subventii de la bugetul de stat catre institutii publice finantate partial sau integral din venituri proprii pentru proiecte finantate din FEN postaderare***)</t>
  </si>
  <si>
    <t>42.10.39</t>
  </si>
  <si>
    <t>Sume primite de institutiile publice si activitatile finantate integral sau partial din venituri proprii in cadrul programelor FEGA implementate de APIA</t>
  </si>
  <si>
    <t>42.10.43</t>
  </si>
  <si>
    <t>42.10.62</t>
  </si>
  <si>
    <t>Subvenţii de la bugetul de stat către instituţii publice finanţate parţial sau integral din venituri proprii necesare susţinerii derulării proiectelor finanţate din fonduri externe nerambursabile (FEN) postaderare aferete perioadei de programare 2014-2020****)</t>
  </si>
  <si>
    <t>42.10.70</t>
  </si>
  <si>
    <t>42.10.81</t>
  </si>
  <si>
    <t>42.10.82</t>
  </si>
  <si>
    <t>Alocări de sume din PNRR aferente asistenței financiare nerambursabile   ( cod 42.10.88.01 la 42.10.88.03)</t>
  </si>
  <si>
    <t>42.10.88</t>
  </si>
  <si>
    <t>42.10.88.01</t>
  </si>
  <si>
    <t>42.10.88.02</t>
  </si>
  <si>
    <t>42.10.88.03</t>
  </si>
  <si>
    <t>Alocări de sume din PNRR aferente componentei împrumuturi ( cod 42.10.89.01 la 42.10.89.03)</t>
  </si>
  <si>
    <t xml:space="preserve">42.10.89 </t>
  </si>
  <si>
    <t>42.10.89.01</t>
  </si>
  <si>
    <t>42.10.89.02</t>
  </si>
  <si>
    <t>42.10.89.03</t>
  </si>
  <si>
    <t>SUBVENTII DE LA ALTE ADMINISTRATII (cod43.10.09+43.10.10+43.10.14+43.10.15+43.10.16+43.10.17+43.10.19+43.10.25 la 43.10.27+43.10.31+43.10.33+ 43.10.40)</t>
  </si>
  <si>
    <t>43.10</t>
  </si>
  <si>
    <t>Subvenţii pentru instituţii publice</t>
  </si>
  <si>
    <t>43.10.09</t>
  </si>
  <si>
    <t xml:space="preserve">Subvenţii din bugetele locale pentru finanţarea cheltuielilor curente din domeniul sănătăţii </t>
  </si>
  <si>
    <t>43.10.10</t>
  </si>
  <si>
    <t>Subvenţii din bugetele locale pentru finanţarea  cheltuielilor de capital din domeniul sănătăţii</t>
  </si>
  <si>
    <t>43.10.14</t>
  </si>
  <si>
    <t>Subvenţii din bugetul local pentru finanţarea camerelor agricole</t>
  </si>
  <si>
    <t>43.10.15</t>
  </si>
  <si>
    <t>Sume din bugetul de stat către bugetele locale pentru finanţarea investiţiilor în sănătate (cod 43.10.16.01+43.10.16.02+43.10.16.03)</t>
  </si>
  <si>
    <t>43.10.16</t>
  </si>
  <si>
    <t>Sume din bugetul de stat către bugetele locale pentru finanţarea aparaturii medicale şi echipamentelor de comunicaţii în urgenţă în sănătate</t>
  </si>
  <si>
    <t>43.10.16.01</t>
  </si>
  <si>
    <t>Sume din bugetul de stat către bugetele locale pentru finanţarea reparaţiilor capitale în sănătate</t>
  </si>
  <si>
    <t>43.10.16.02</t>
  </si>
  <si>
    <t>Sume din bugetul de stat către bugetele locale pentru finanţarea altor investiţii în sănătate</t>
  </si>
  <si>
    <t>43.10.16.03</t>
  </si>
  <si>
    <t>Sume din veniturile proprii ale Ministerului Sănătăţii către bugetele locale pentru finanţarea investiţiilor în sănătate (cod 43.10.17.01+43.10.17.02+43.10.17.03)</t>
  </si>
  <si>
    <t>43.10.17</t>
  </si>
  <si>
    <t>Sume din veniturile proprii ale Ministerului Sănătăţii către bugetele locale pentru finanţarea aparaturii medicale şi echipamentelor de comunicaţii în urgenţă în sănătate</t>
  </si>
  <si>
    <t>43.10.17.01</t>
  </si>
  <si>
    <t>Sume din veniturile proprii ale Ministerului Sănătăţii către bugetele locale pentru finanţarea reparaţiilor capitale în sănătate</t>
  </si>
  <si>
    <t>43.10.17.02</t>
  </si>
  <si>
    <t>Sume din veniturile proprii ale Ministerului Sănătăţii către bugetele locale pentru finanţarea altor investiţii în sănătate</t>
  </si>
  <si>
    <t>43.10.17.03</t>
  </si>
  <si>
    <t>Subventii pentru institutiile publice destinate sectiunii de dezvoltare</t>
  </si>
  <si>
    <t>43.10.19</t>
  </si>
  <si>
    <t xml:space="preserve">Subvenții din bugetul împrumuturilor pentru asigurarea prefinanţării şi/sau cofinanţării proiectelor finanţate din F.E.N. de la U.E. şi de la donatori europeni în cadrul programelor interguvernamentale, inclusiv pentru cheltuielile neeligibile asociate proiectelor, conform OUG nr.83/2021 </t>
  </si>
  <si>
    <t>43.10.25</t>
  </si>
  <si>
    <t>Subvenții din bugetul împrumuturilor pentru asigurarea cofinanţării proiectelor finanţate din programele naţionale, inclusiv pentru cheltuielile neeligibile asociate proiectelor, conform OUG nr.83/2021</t>
  </si>
  <si>
    <t>43.10.26</t>
  </si>
  <si>
    <t xml:space="preserve">Subvenții din bugetul împrumuturilor pentru asigurarea finanţării investiţiilor publice locale, conform OUG nr.83/2021 </t>
  </si>
  <si>
    <t>43.10.27</t>
  </si>
  <si>
    <t>43.10.31</t>
  </si>
  <si>
    <t>Subvenții din bugetul Fondului național unic de asigurări sociale de sănătate  pentru acoperirea creșterilor salariale</t>
  </si>
  <si>
    <t>43.10.33</t>
  </si>
  <si>
    <t>43.10.40</t>
  </si>
  <si>
    <t>Sume primite de la UE/alti donatori in contul platilor efectuate si prefinantari  (cod 45.10.01 la 45.10.05 +45.10.07+45.10.08+45.10.15+45.10.16+45.10.17+45.10.18+45.10.19+ 45.10.20+45.10.21)</t>
  </si>
  <si>
    <t>45.10</t>
  </si>
  <si>
    <t>Fondul European de Dezvoltare Regionala ( cod  45.10.01.02+45.10.01.04 )*)</t>
  </si>
  <si>
    <t>45.10.01</t>
  </si>
  <si>
    <t>45.10.01.02</t>
  </si>
  <si>
    <t>45.10.01.04</t>
  </si>
  <si>
    <t>Fondul Social European( cod 45.10.02.02+45.10.02.04)*)</t>
  </si>
  <si>
    <t>45.10.02</t>
  </si>
  <si>
    <t>45.10.02.02</t>
  </si>
  <si>
    <t>45.10.02.04</t>
  </si>
  <si>
    <t>45.10.03</t>
  </si>
  <si>
    <t>45.10.03.02</t>
  </si>
  <si>
    <t>45.10.03.04</t>
  </si>
  <si>
    <t>Fondul European Agricol de Dezvoltare Rurala ( cod 45.10.04.01 + 45.10.04.02 +45.10.04.03+45.10.04.04)*) ^)</t>
  </si>
  <si>
    <t>45.10.04</t>
  </si>
  <si>
    <t>45.10.04.01</t>
  </si>
  <si>
    <t>45.10.04.02</t>
  </si>
  <si>
    <t>45.10.04.03</t>
  </si>
  <si>
    <t>45.10.04.04</t>
  </si>
  <si>
    <t>Fondul European pentru Pescuit( cod 45.10.05.02+45.10.05.04)*)</t>
  </si>
  <si>
    <t>45.10.05</t>
  </si>
  <si>
    <t>45.10.05.02</t>
  </si>
  <si>
    <t>45.10.05.04</t>
  </si>
  <si>
    <t>Instrumentul de Asistenta pentru Preaderare ( cod 45.10.07.01 + 45.10.07.02 + 45.10.07.03+)45.10.07.04*)</t>
  </si>
  <si>
    <t>45.10.07</t>
  </si>
  <si>
    <t>45.10.07.01</t>
  </si>
  <si>
    <t>45.10.07.02</t>
  </si>
  <si>
    <t>45.10.07.03</t>
  </si>
  <si>
    <t>45.10.07.04</t>
  </si>
  <si>
    <t>Instrumentul European de Vecinatate si Parteneriat ( cod 45.10.08.01 + 45.10.08.02 + 45.10.08.03+ 45.10.08.04)*)</t>
  </si>
  <si>
    <t>45.10.08</t>
  </si>
  <si>
    <t>45.10.08.01</t>
  </si>
  <si>
    <t>45.10.08.02</t>
  </si>
  <si>
    <t>45.10.08.03</t>
  </si>
  <si>
    <t>45.10.08.04</t>
  </si>
  <si>
    <t>Programe comunitare finantate in perioada 2007-2013   (cod 45.10.15.01 + 45.10.15.02 + 45.10.15.03+ 45.10.15.04)*)</t>
  </si>
  <si>
    <t>45.10.15</t>
  </si>
  <si>
    <t>45.10.15.01</t>
  </si>
  <si>
    <t>45.10.15.02</t>
  </si>
  <si>
    <t>45.10.15.03</t>
  </si>
  <si>
    <t>45.10.15.04</t>
  </si>
  <si>
    <t>Alte facilitati si instrumente postaderare (cod 45.10.16.01+45.10.16.02+45.10.16.03+45.10.16.04)*)</t>
  </si>
  <si>
    <t>45.10.16</t>
  </si>
  <si>
    <t>45.10.16.01</t>
  </si>
  <si>
    <t>45.10.16.02</t>
  </si>
  <si>
    <t>45.10.16.03</t>
  </si>
  <si>
    <t>45.10.16.04</t>
  </si>
  <si>
    <t>Mecanismul financiar SEE (cod 45.10.17.01+45.10.17.02+45.10.17.03+45.10.17.04)*)</t>
  </si>
  <si>
    <t>45.10.17</t>
  </si>
  <si>
    <t>45.10.17.01</t>
  </si>
  <si>
    <t>45.10.17.02</t>
  </si>
  <si>
    <t>45.10.17.03</t>
  </si>
  <si>
    <t>45.10.17.04</t>
  </si>
  <si>
    <t>Mecanismul financiar norvegian (cod 45.10.18.01+45.10.18.02+45.10.18.03+45.10.18.04) *)</t>
  </si>
  <si>
    <t>45.10.18</t>
  </si>
  <si>
    <t>45.10.18.01</t>
  </si>
  <si>
    <t>45.10.18.02</t>
  </si>
  <si>
    <t>45.10.18.03</t>
  </si>
  <si>
    <t>45.10.18.04</t>
  </si>
  <si>
    <t>Programul de cooperare elvetiano-roman vazand reducerea disparitatilor economice si sociale in cadrul Uniunii Europene extinse (cod 45.10.19.01+45.10.19.02+45.10.19.04) *)</t>
  </si>
  <si>
    <t>45.10.19</t>
  </si>
  <si>
    <t>45.10.19.01</t>
  </si>
  <si>
    <t>45.10.19.02</t>
  </si>
  <si>
    <t>45.10.19.04</t>
  </si>
  <si>
    <t>Asistenţă tehnică pentru mecanismele financiare SEE (cod 45.10.20.01+45.10.20.02+45.10.20.03+45.10.20.04) *)</t>
  </si>
  <si>
    <t>45.10.20</t>
  </si>
  <si>
    <t>45.10.20.01</t>
  </si>
  <si>
    <t>45.10.20.02</t>
  </si>
  <si>
    <t>45.10.20.03</t>
  </si>
  <si>
    <t>45.10.20.04</t>
  </si>
  <si>
    <t>Fondul naţional pentru relaţii bilaterale aferent mecanismelor financiare SEE  (cod 45.10.21.01+45.10.21.02+45.10.21.03+45.10.21.04) *)</t>
  </si>
  <si>
    <t>45.10.21</t>
  </si>
  <si>
    <t>45.10.21.01</t>
  </si>
  <si>
    <t>45.10.21.02</t>
  </si>
  <si>
    <t>45.10.21.03</t>
  </si>
  <si>
    <t>45.10.21.04</t>
  </si>
  <si>
    <t>Alte sume primite de la UE ( cod 46.10.04+46.10.05)</t>
  </si>
  <si>
    <t>46.10</t>
  </si>
  <si>
    <t>46.10.04</t>
  </si>
  <si>
    <t>46.10.05</t>
  </si>
  <si>
    <t>Sume primite de la UE/alti donatori in contul platilor efectuate si prefinantari aferente cadrului financiar 2014-2020 ( cod 48.10.01 la  cod 48.10.05+48.10.11+48.10.12+48.10.15+48.10.16+48.10.19+48.10.32+48.10.33)</t>
  </si>
  <si>
    <t>48.10</t>
  </si>
  <si>
    <t xml:space="preserve">Fondul European de Dezvoltare Regională (FEDR) (cod 48.10.01.01+48.10.01.02+48.10.01.03) </t>
  </si>
  <si>
    <t>48.10.01</t>
  </si>
  <si>
    <t>48.10.01.01</t>
  </si>
  <si>
    <t>48.10.01.02</t>
  </si>
  <si>
    <t>48.10.01.03</t>
  </si>
  <si>
    <t xml:space="preserve">Fondul Social European (FSE)  (cod 48.10.02.01+48.10.02.02+48.10.02.03) </t>
  </si>
  <si>
    <t>48.10.02</t>
  </si>
  <si>
    <t>48.10.02.01</t>
  </si>
  <si>
    <t>48.10.02.02</t>
  </si>
  <si>
    <t>48.10.02.03</t>
  </si>
  <si>
    <t xml:space="preserve">Fondul de Coeziune (FC)  (cod 48.10.03.01+48.10.03.02+48.10.03.03) </t>
  </si>
  <si>
    <t>48.10.03</t>
  </si>
  <si>
    <t>48.10.03.01</t>
  </si>
  <si>
    <t>48.10.03.02</t>
  </si>
  <si>
    <t>48.10.03.03</t>
  </si>
  <si>
    <t xml:space="preserve">Fondul European Agricol de Dezvoltare Rurala  (FEADR)  (cod 48.10.04.01+48.10.04.02+48.10.04.03) </t>
  </si>
  <si>
    <t>48.10.04</t>
  </si>
  <si>
    <t>48.10.04.01</t>
  </si>
  <si>
    <t>48.10.04.02</t>
  </si>
  <si>
    <t>48.10.04.03</t>
  </si>
  <si>
    <t xml:space="preserve">Fondul European  pentru Pescuit și Afaceri Maritime ( FEPAM) (cod 48.10.05.01+48.10.05.02+48.10.05.03) </t>
  </si>
  <si>
    <t>48.10.05</t>
  </si>
  <si>
    <t>48.10.05.01</t>
  </si>
  <si>
    <t>48.10.05.02</t>
  </si>
  <si>
    <t>48.10.05.03</t>
  </si>
  <si>
    <t xml:space="preserve">Instrumentul de Asistenţă pentru Preaderare (IPA II) (cod 48.10.11.01+48.10.11.02+48.10.11.03) </t>
  </si>
  <si>
    <t>48.10.11</t>
  </si>
  <si>
    <t>48.10.11.01</t>
  </si>
  <si>
    <t>48.10.11.02</t>
  </si>
  <si>
    <t>48.10.11.03</t>
  </si>
  <si>
    <t xml:space="preserve">Instrumentul European de Vecinătate (ENI) (cod 48.10.12.01+48.10.12.02+48.10.12.03) </t>
  </si>
  <si>
    <t>48.10.12</t>
  </si>
  <si>
    <t>48.10.12.01</t>
  </si>
  <si>
    <t>48.10.12.02</t>
  </si>
  <si>
    <t>48.10.12.03</t>
  </si>
  <si>
    <t>Alte programe  comunitare finanțate în perioada 2014-2020 (APC) ( cod 48.10.15.01+48.10.15.02+48.10.15.03)</t>
  </si>
  <si>
    <t>48.10.15</t>
  </si>
  <si>
    <t>48.10.15.01</t>
  </si>
  <si>
    <t>48.10.15.02</t>
  </si>
  <si>
    <t>Prefinanțare</t>
  </si>
  <si>
    <t>48.10.15.03</t>
  </si>
  <si>
    <t>Alte facilitati si instrumente postaderare (AFIP) (cod 48.10.16.01+48.10.16.02+48.10.16.03)</t>
  </si>
  <si>
    <t>48.10.16</t>
  </si>
  <si>
    <t>Sume primite in contul platilor efectuate in anul curent</t>
  </si>
  <si>
    <t>48.10.16.01</t>
  </si>
  <si>
    <t>Sume primite in contul platilor efectuate in anii anteriori</t>
  </si>
  <si>
    <t>48.10.16.02</t>
  </si>
  <si>
    <t>Prefinanțări</t>
  </si>
  <si>
    <t>48.10.16.03</t>
  </si>
  <si>
    <t xml:space="preserve">Mecanismul  pentru Interconectarea Europei(cod 48.10.19.01+48.10.19.02+48.10.19.03+48.10.19.04) </t>
  </si>
  <si>
    <t>48.10.19</t>
  </si>
  <si>
    <t>48.10.19.01</t>
  </si>
  <si>
    <t>48.10.19.02</t>
  </si>
  <si>
    <t>48.10.19.03</t>
  </si>
  <si>
    <t>48.10.19.04</t>
  </si>
  <si>
    <t>Fondul pentru relații bilaterale aferent Mecanismelor financiare Spaţiul Economic European și Norvegian 2014-2021(cod 48.10.32.01+48.10.32.02)</t>
  </si>
  <si>
    <t>48.10.32</t>
  </si>
  <si>
    <t>48.10.32.01</t>
  </si>
  <si>
    <t>48.10.32.02</t>
  </si>
  <si>
    <t>Asistență tehnică aferentă Mecanismelor financiare Spaţiul Economic European și Norvegian 2014-2021(cod 48.10.33.01+48.10.33.02)</t>
  </si>
  <si>
    <t>48.10.33</t>
  </si>
  <si>
    <t>48.10.33.01</t>
  </si>
  <si>
    <t>48.10.33.02</t>
  </si>
  <si>
    <t>VENITURILE SECŢIUNII DE FUNCŢIONARE (cod 00.02+00.16+00.17)</t>
  </si>
  <si>
    <t xml:space="preserve">Venituri din prestari de servicii si alte activitati (cod 33.10.05 + 33.10.08 +33.10.09+ 33.10.13 + 33.10.14 + 33.10.16 + 33.10.17 + 33.10.19 + 33.10.20+33.10.21+33.10.30 la 33.10.32 + 33.10.50) </t>
  </si>
  <si>
    <t>Diverse venituri (cod 36.10.04+36.10.50)</t>
  </si>
  <si>
    <t>Transferuri voluntare, altele decât subvenţiile (cod 37.10.01+37.10.03+37.10.50)</t>
  </si>
  <si>
    <t>Vărsăminte din sectiunea de funcţionare pentru finanţarea secţiunii  de dezvoltare a bugetului local (cu semnul minus)</t>
  </si>
  <si>
    <t>Încasări din rambursarea împrumuturilor acordate (cod40.10.15)</t>
  </si>
  <si>
    <t>Sume utilizate din excedentul anului precedent pentru efectuarea de cheltuieli (cod 40.10.15.01)</t>
  </si>
  <si>
    <t>Subventii de la bugetul de stat (cod 42.10.11+42.10.43+42.10.81+42.10.82)</t>
  </si>
  <si>
    <t>Subventii primite de institutiile publice si activitatile finantate integral sau partial din venituri proprii in cadrul programelor FEGA implementate de APIA</t>
  </si>
  <si>
    <t>SUBVENTII DE LA ALTE ADMINISTRATII (cod 43.10.09+43.10.10+43.10.15+43.10.33+43.10.40)</t>
  </si>
  <si>
    <t>VENITURILE SECŢIUNII DE DEZVOLTARE (cod 00.02+ 00.15+00.16+ 00.17+45.10+46.10+48.10) - TOTAL</t>
  </si>
  <si>
    <t>I.  VENITURI CURENTE ( cod 00.12)</t>
  </si>
  <si>
    <t>C.   VENITURI NEFISCALE ( cod 00.14)</t>
  </si>
  <si>
    <t>C2.  VANZARI DE BUNURI SI SERVICII (cod 37.10)</t>
  </si>
  <si>
    <t>Transferuri voluntare, altele decât subvenţiile (cod 37.10.04)</t>
  </si>
  <si>
    <t>III. OPERAŢIUNI FINANCIARE   (cod 40.10)</t>
  </si>
  <si>
    <t>Încasări din rambursarea împrumuturilor acordate (cod  40.10.15+40.10.16)</t>
  </si>
  <si>
    <t>Sume utilizate din excedentul anului precedent pentru efectuarea de cheltuieli (cod 40.10.15.02)</t>
  </si>
  <si>
    <t>Subventii de la bugetul de stat (cod 42.10.39+42.10.62+42.10.70+42.10.88+42.10.89)</t>
  </si>
  <si>
    <t>SUBVENTII DE LA ALTE ADMINISTRATII (cod 43.10.14+43.10.16+43.10.17+43.10.19+43.10.25 la 43.10.27+43.10.31)</t>
  </si>
  <si>
    <t>Sume alocate din bugetul AFIR, pentru susținerea proiectelor din PNDR 2014-2020 ****)</t>
  </si>
  <si>
    <t>Fondul European de Dezvoltare Regionala ( cod  45.10.01.02+45.10.01.04 ) *)</t>
  </si>
  <si>
    <t>Fondul Social European( cod 45.10.02.02+45.10.02.04) *)</t>
  </si>
  <si>
    <t>Fondul de Coeziune( cod 45.10.03.02+45.10.03.04) *)</t>
  </si>
  <si>
    <t>Fondul  European Agricol de Dezvoltare Rurala( cod 45.10.04.01+45.10.04.02+45.10.04.03+45.10.04.04) *) ^)</t>
  </si>
  <si>
    <t>Fondul European de Pescuit( cod 45.10.05.02+45.10.05.04) *)</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</si>
  <si>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</si>
  <si>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</si>
  <si>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</si>
  <si>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</si>
  <si>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Programul de cooperare elvetiano-roman vizand reducerea disparitatilor economice si sociale in cadrul Uniunii Europene extinse (cod 45.10.19.01+45.10.19.02+45.10.19.04) *)</t>
  </si>
  <si>
    <t>Sume primite de la UE/alti donatori in contul platilor efectuate si prefinantari aferente cadrului financiar 2014-2020 ( cod 48.10.01 la  cod 48.10.05+48.10.11+48.10.12+48.10.15+ 48.10.16+48.10.19+48.10.32+48.10.33)</t>
  </si>
  <si>
    <t xml:space="preserve">NOTA: </t>
  </si>
  <si>
    <t>SAU PARŢIAL DIN VENITURI PROPRII, PE ANUL 2022 ŞI  ESTIMĂRI  PENTRU ANII 2023-2025 - CHELTUIELI</t>
  </si>
  <si>
    <t>TOTAL CHELTUIELI - SECTIUNEA DE FUNCTIONARE + SECTIUNEA DE DEZVOLTARE ( cod 50.10+59.10+63.10+70.10+74.10+79.10)</t>
  </si>
  <si>
    <t>49.10</t>
  </si>
  <si>
    <t>Partea I-a SERVICII PUBLICE GENERALE (cod  54.10+55.10)</t>
  </si>
  <si>
    <t>50.10</t>
  </si>
  <si>
    <t>Alte servicii publice generale (cod 54.10.10+54.10.50)</t>
  </si>
  <si>
    <t>54.10</t>
  </si>
  <si>
    <t>54.10.10</t>
  </si>
  <si>
    <t>Alte servicii publice generale</t>
  </si>
  <si>
    <t>54.10.50</t>
  </si>
  <si>
    <t>Tranzactii privind datoria publica si imprumuturi</t>
  </si>
  <si>
    <t>55.10</t>
  </si>
  <si>
    <t>Partea a II-a APARARE, ORDINE PUBLICA SI SIGURANTA NATIONALA (cod 61.10)</t>
  </si>
  <si>
    <t>59.10</t>
  </si>
  <si>
    <t>Ordine publica si siguranta nationala ( cod 61.10.03+61.10.05+61.10.50)</t>
  </si>
  <si>
    <t>61.10</t>
  </si>
  <si>
    <t>Ordine publica ( cod 61.10.03.04)</t>
  </si>
  <si>
    <t>61.10.03</t>
  </si>
  <si>
    <t>61.10.03.04</t>
  </si>
  <si>
    <t>Protectie civila si protectie contra incendiilor</t>
  </si>
  <si>
    <t>61.10.05</t>
  </si>
  <si>
    <t>61.10.50</t>
  </si>
  <si>
    <t>Partea a III-a  CHELTUIELI SOCIAL-CULTURALE ( COD 65.10+66.10+67.10+68.10)</t>
  </si>
  <si>
    <t>63.10</t>
  </si>
  <si>
    <t>65.10</t>
  </si>
  <si>
    <t>Învatamânt prescolar si primar ( COD 65.10.03.01+65.10.03.02)</t>
  </si>
  <si>
    <t>65.10.03</t>
  </si>
  <si>
    <t>65.10.03.01</t>
  </si>
  <si>
    <t>65.10.03.02</t>
  </si>
  <si>
    <t>Învatamânt secundar ( cod 65.10.04.01 la  cod 65.10.04.03)</t>
  </si>
  <si>
    <t>65.10.04</t>
  </si>
  <si>
    <t>65.10.04.01</t>
  </si>
  <si>
    <t>65.10.04.02</t>
  </si>
  <si>
    <t>65.10.04.03</t>
  </si>
  <si>
    <t>65.10.05</t>
  </si>
  <si>
    <t>Învatamânt  nedefinibil prin nivel ( COD 65.10.07.04)</t>
  </si>
  <si>
    <t>65.10.07</t>
  </si>
  <si>
    <t>65.10.07.04</t>
  </si>
  <si>
    <t>Servicii auxiliare pentru educatie ( cod 65.10.11.03+65.10.11.30)</t>
  </si>
  <si>
    <t>65.10.11</t>
  </si>
  <si>
    <t>65.10.11.03</t>
  </si>
  <si>
    <t>65.10.11.30</t>
  </si>
  <si>
    <t>65.10.50</t>
  </si>
  <si>
    <t>Sanatate ( cod 66.10.06+66.10.08+66.10.50)</t>
  </si>
  <si>
    <t>66.10</t>
  </si>
  <si>
    <t>Servicii medicale în unităţi sanitare cu paturi ( cod 66.10.06.01+66.10.06.03)</t>
  </si>
  <si>
    <t>66.10.06</t>
  </si>
  <si>
    <t>66.10.06.01</t>
  </si>
  <si>
    <t>Unitati medico-sociale</t>
  </si>
  <si>
    <t>66.10.06.03</t>
  </si>
  <si>
    <t>66.10.08</t>
  </si>
  <si>
    <t>Alte cheltuieli in domeniul sanatatii ( cod 66.10.50.50)</t>
  </si>
  <si>
    <t>66.10.50</t>
  </si>
  <si>
    <t>66.10.50.50</t>
  </si>
  <si>
    <t>Cultura, recreere si religie ( 67.10.03+67.10.05+67.10.50)</t>
  </si>
  <si>
    <t>67.10</t>
  </si>
  <si>
    <t>Servicii culturale ( cod 67.10.03.03 la cod 67.10.03.07+67.10.03.09 la cod 67.10.03.11+67.10.03.14+67.10.03.15+67.10.03.30 )</t>
  </si>
  <si>
    <t>67.10.03</t>
  </si>
  <si>
    <t>67.10.03.03</t>
  </si>
  <si>
    <t>67.10.03.04</t>
  </si>
  <si>
    <t>67.10.03.05</t>
  </si>
  <si>
    <t>67.10.03.06</t>
  </si>
  <si>
    <t>67.10.03.07</t>
  </si>
  <si>
    <t>Universitati populare</t>
  </si>
  <si>
    <t>67.10.03.09</t>
  </si>
  <si>
    <t>Presa</t>
  </si>
  <si>
    <t>67.10.03.10</t>
  </si>
  <si>
    <t>Edituri</t>
  </si>
  <si>
    <t>67.10.03.11</t>
  </si>
  <si>
    <t>Centre culturale</t>
  </si>
  <si>
    <t>67.10.03.14</t>
  </si>
  <si>
    <t>Gradini botanice</t>
  </si>
  <si>
    <t>67.10.03.15</t>
  </si>
  <si>
    <t>67.10.03.30</t>
  </si>
  <si>
    <t>Servicii recreative si sportive ( cod 67.10.05.01)</t>
  </si>
  <si>
    <t>67.10.05</t>
  </si>
  <si>
    <t>67.10.05.01</t>
  </si>
  <si>
    <t>67.10.50</t>
  </si>
  <si>
    <t>Asigurari si asistenta sociala ( cod  68.10.05  + 68.10.12 + 68.10.50)</t>
  </si>
  <si>
    <t>68.10</t>
  </si>
  <si>
    <t>Asistenta sociala in caz de boli si invaliditati ( cod 68.10.05.02)</t>
  </si>
  <si>
    <t>68.10.05</t>
  </si>
  <si>
    <t>68.10.05.02</t>
  </si>
  <si>
    <t>Unitati de asistenta medico-sociale</t>
  </si>
  <si>
    <t>68.10.12</t>
  </si>
  <si>
    <t>Alte cheltuieli în domeniul asigurărilor şi asistenţei sociale (cod 68.10.50.50)</t>
  </si>
  <si>
    <t>68.10.50</t>
  </si>
  <si>
    <t>68.10.50.50</t>
  </si>
  <si>
    <t>Partea a IV-a SERVICII SI DEZVOLTARE PUBLICA, LOCUINTE, MEDIU SI APE  (cod 70.10+74.10)</t>
  </si>
  <si>
    <t>Locuinte, servicii si dezvoltare publica ( cod 70.10.03+70.10.04+70.10.50)</t>
  </si>
  <si>
    <t>70.10</t>
  </si>
  <si>
    <t>Locuinte (cod 70.10.03.01+ 70.10.03.30)</t>
  </si>
  <si>
    <t>70.10.03</t>
  </si>
  <si>
    <t>70.10.03.01</t>
  </si>
  <si>
    <t>70.10.03.30</t>
  </si>
  <si>
    <t>Servicii şi dezvoltare publică</t>
  </si>
  <si>
    <t>70.10.04</t>
  </si>
  <si>
    <t>70.10.50</t>
  </si>
  <si>
    <t>Protectia mediului ( cod 74.10.03+74.10.04+74.10.05+74.10.50)</t>
  </si>
  <si>
    <t>74.10</t>
  </si>
  <si>
    <t>Reducerea si controlul poluarii</t>
  </si>
  <si>
    <t>74.10.03</t>
  </si>
  <si>
    <t>Protectia biosferei si a mediului natural</t>
  </si>
  <si>
    <t>74.10.04</t>
  </si>
  <si>
    <t>Salubritate si gestiunea deseurilor (cod 74.10.05.01+74.10.05.02)</t>
  </si>
  <si>
    <t>74.10.05</t>
  </si>
  <si>
    <t>74.10.05.01</t>
  </si>
  <si>
    <t>74.10.05.02</t>
  </si>
  <si>
    <t>74.10.50</t>
  </si>
  <si>
    <t xml:space="preserve">Partea a V-a ACTIUNI ECONOMICE ( cod 80.10 + 83.10 + 84.10 + 87.10) </t>
  </si>
  <si>
    <t>79.10</t>
  </si>
  <si>
    <t>Actiuni generale economice, comerciale si de munca ( cod 80.10.01)</t>
  </si>
  <si>
    <t>80.10</t>
  </si>
  <si>
    <t>Actiuni generale economice si comerciale ( cod 80.10.01.30)</t>
  </si>
  <si>
    <t>80.10.01</t>
  </si>
  <si>
    <t>80.10.01.30</t>
  </si>
  <si>
    <t>Agricultura, silvicultura, piscicultura si vanatoare (cod 83.10.03+83.10.04+83.10.50)</t>
  </si>
  <si>
    <t>83.10</t>
  </si>
  <si>
    <t>Agricultura ( cod 83.10.03.07+83.10.03.30)</t>
  </si>
  <si>
    <t>83.10.03</t>
  </si>
  <si>
    <t>83.10.03.07</t>
  </si>
  <si>
    <t>83.10.03.30</t>
  </si>
  <si>
    <t>Silvicultura</t>
  </si>
  <si>
    <t>83.10.04</t>
  </si>
  <si>
    <t>83.10.50</t>
  </si>
  <si>
    <t>Transporturi ( cod 84.10.50)</t>
  </si>
  <si>
    <t>84.10</t>
  </si>
  <si>
    <t>84.10.50</t>
  </si>
  <si>
    <t>Alte actiuni economice ( cod 87.10.50)</t>
  </si>
  <si>
    <t>87.10</t>
  </si>
  <si>
    <t>87.10.50</t>
  </si>
  <si>
    <t xml:space="preserve">Partea VII-a REZERVE, EXCEDENT / DEFICIT   </t>
  </si>
  <si>
    <t>96.10</t>
  </si>
  <si>
    <t>EXCEDENT    98.10.96 + 98.10.97</t>
  </si>
  <si>
    <t>98.10</t>
  </si>
  <si>
    <t>98.10.96</t>
  </si>
  <si>
    <t>98.10.97</t>
  </si>
  <si>
    <t>99.10</t>
  </si>
  <si>
    <t>99.10.96</t>
  </si>
  <si>
    <t>99.10.97</t>
  </si>
  <si>
    <t xml:space="preserve">EXCEDENT    98.10.96 </t>
  </si>
  <si>
    <t>Partea I-a SERVICII PUBLICE GENERALE (cod  54.10)</t>
  </si>
  <si>
    <t>Asigurari si asistenta sociala ( cod   68.10.05  + 68.10.12 + 68.10.50)</t>
  </si>
  <si>
    <t>EXCEDENT     (98.10.97)</t>
  </si>
  <si>
    <t>1) finantat din excedentul anilor precedenti</t>
  </si>
  <si>
    <t xml:space="preserve">Venituri din prestari de servicii si alte activitati (cod 33.10.05+33.10.08+33.10.09+33.10.13+33.10.14+33.10.16+33.10.17+33.10.19+33.10.20+
33.10.21+33.10.30 la 33.10.32+33.10.50) </t>
  </si>
  <si>
    <t xml:space="preserve"> Venituri din dobanzi (cod 31.10.03)</t>
  </si>
  <si>
    <t>TOTAL CHELTUIELI - SECTIUNEA DE DEZVOLTARE
 (cod 50.10+59.10+63.10+70.10+74.10+79.10)</t>
  </si>
  <si>
    <t>TOTAL CHELTUIELI - SECTIUNEA DE FUNCTIONARE 
(cod 50.10+59.10+63.10+70.10+74.10+79.10)</t>
  </si>
  <si>
    <t>Invatamant
( cod 65.10.03+65.10.04+65.10.05+65.10.07+65.10.11+65.10.50)</t>
  </si>
  <si>
    <t>Partea a III-a  CHELTUIELI SOCIAL-CULTURALE 
( cod 65.10+66.10+67.10+68.10)</t>
  </si>
  <si>
    <t>Invatamant 
( cod 65.10.03+65.10.04+65.10.05+65.10.07+65.10.11+65.10.50)</t>
  </si>
  <si>
    <t>Fondul de Coeziune ( cod 45.10.03.02+45.10.03.04)*)</t>
  </si>
  <si>
    <t>VENITURI PROPRII (00.02-11.02-37.02+00.15)</t>
  </si>
  <si>
    <t>VENITURI PROPRII (00.02-11.02-37.02)</t>
  </si>
  <si>
    <t>VENITURII PROPRII (cod 00.02-11.02-37.02+00.15)</t>
  </si>
  <si>
    <t>TOTAL VENITURI ( cod 00.02+00.15+00.16+00.17+45.02+ 46.02+48.02)</t>
  </si>
  <si>
    <t xml:space="preserve">
 Programul Termoficare (cod 42.02.01.01+42.02.01.02)
</t>
  </si>
  <si>
    <t>C2.  VANZARI DE BUNURI SI SERVICII   (cod 36.02+37.02)</t>
  </si>
  <si>
    <t>ANEXA I</t>
  </si>
  <si>
    <t>11.02.09</t>
  </si>
  <si>
    <t>Program Termoficare ( cod 42.01.01.01+42.02.01.02 )</t>
  </si>
  <si>
    <t>ANEXA II</t>
  </si>
  <si>
    <t>ANEXA III</t>
  </si>
  <si>
    <t>ANEXA IV</t>
  </si>
  <si>
    <t>68.02.11</t>
  </si>
  <si>
    <t>Crese</t>
  </si>
  <si>
    <r>
      <t xml:space="preserve">DEFICIT </t>
    </r>
    <r>
      <rPr>
        <vertAlign val="superscript"/>
        <sz val="12"/>
        <rFont val="Open Sans"/>
        <family val="2"/>
      </rPr>
      <t xml:space="preserve">1) </t>
    </r>
    <r>
      <rPr>
        <sz val="12"/>
        <rFont val="Open Sans"/>
        <family val="2"/>
      </rPr>
      <t xml:space="preserve"> 99.10.96 + 99.10.97</t>
    </r>
  </si>
  <si>
    <r>
      <t xml:space="preserve">DEFICIT </t>
    </r>
    <r>
      <rPr>
        <vertAlign val="superscript"/>
        <sz val="12"/>
        <rFont val="Open Sans"/>
        <family val="2"/>
      </rPr>
      <t xml:space="preserve">1) </t>
    </r>
    <r>
      <rPr>
        <sz val="12"/>
        <rFont val="Open Sans"/>
        <family val="2"/>
      </rPr>
      <t xml:space="preserve"> 99.10.96 </t>
    </r>
  </si>
  <si>
    <r>
      <t xml:space="preserve">DEFICIT </t>
    </r>
    <r>
      <rPr>
        <vertAlign val="superscript"/>
        <sz val="12"/>
        <rFont val="Open Sans"/>
        <family val="2"/>
      </rPr>
      <t xml:space="preserve">1) </t>
    </r>
    <r>
      <rPr>
        <sz val="12"/>
        <rFont val="Open Sans"/>
        <family val="2"/>
      </rPr>
      <t xml:space="preserve"> ( 99.10.97)</t>
    </r>
  </si>
  <si>
    <r>
      <t>DEFICIT 1</t>
    </r>
    <r>
      <rPr>
        <vertAlign val="superscript"/>
        <sz val="12"/>
        <rFont val="Open Sans"/>
        <family val="2"/>
      </rPr>
      <t xml:space="preserve">) </t>
    </r>
    <r>
      <rPr>
        <sz val="12"/>
        <rFont val="Open Sans"/>
        <family val="2"/>
      </rPr>
      <t xml:space="preserve">        99.02.96 + 99.02.97</t>
    </r>
  </si>
  <si>
    <r>
      <t xml:space="preserve"> DEFICIT 1</t>
    </r>
    <r>
      <rPr>
        <vertAlign val="superscript"/>
        <sz val="12"/>
        <rFont val="Open Sans"/>
        <family val="2"/>
      </rPr>
      <t xml:space="preserve">) </t>
    </r>
    <r>
      <rPr>
        <sz val="12"/>
        <rFont val="Open Sans"/>
        <family val="2"/>
      </rPr>
      <t xml:space="preserve">   99.02.97</t>
    </r>
  </si>
  <si>
    <r>
      <t>1)</t>
    </r>
    <r>
      <rPr>
        <sz val="12"/>
        <rFont val="Open Sans"/>
        <family val="2"/>
      </rPr>
      <t xml:space="preserve"> finantat din excedentul anilor precedenti</t>
    </r>
  </si>
  <si>
    <r>
      <t xml:space="preserve">Impozit pe profit de la agenţi economici </t>
    </r>
    <r>
      <rPr>
        <vertAlign val="superscript"/>
        <sz val="12"/>
        <rFont val="Open Sans"/>
        <family val="2"/>
      </rPr>
      <t>1</t>
    </r>
    <r>
      <rPr>
        <sz val="12"/>
        <rFont val="Open Sans"/>
        <family val="2"/>
      </rPr>
      <t xml:space="preserve">)  </t>
    </r>
  </si>
  <si>
    <r>
      <t xml:space="preserve">Împrumuturi temporare din trezoreria statului </t>
    </r>
    <r>
      <rPr>
        <b/>
        <sz val="12"/>
        <rFont val="Open sans"/>
        <family val="2"/>
      </rPr>
      <t>**)</t>
    </r>
  </si>
  <si>
    <r>
      <t xml:space="preserve">Subvenţii pentru </t>
    </r>
    <r>
      <rPr>
        <sz val="12"/>
        <rFont val="Open Sans"/>
        <family val="2"/>
      </rPr>
      <t>sprijinirea construirii de locuinţe</t>
    </r>
  </si>
  <si>
    <r>
      <t xml:space="preserve">Unitatea administrativ-teritorială: </t>
    </r>
    <r>
      <rPr>
        <b/>
        <sz val="12"/>
        <rFont val="Open sans"/>
        <family val="2"/>
      </rPr>
      <t>CONSILIUL LOCAL SECTOR 6</t>
    </r>
  </si>
  <si>
    <t>Subventii de la alte administratii   (cod 43.02.01+43.02.04+ 43.02.07+43.02.08+43.02.20+43.02.21+43.02.23+43.02.24+43.02.30 + 43.02.31+43.02.34+43.02.39+43.02.41+43.02.44)</t>
  </si>
  <si>
    <t>* Deficitul va fi acoperit din sursa de finanţare "Sume aferente creditelor externe"</t>
  </si>
  <si>
    <t xml:space="preserve">NOTA:    </t>
  </si>
  <si>
    <t>99.06</t>
  </si>
  <si>
    <t xml:space="preserve">DEFICIT* </t>
  </si>
  <si>
    <t>96.06</t>
  </si>
  <si>
    <t>PARTEA a- VII-a REZERVE, EXCEDENT / DEFICIT (cod 99.06)</t>
  </si>
  <si>
    <t>84.06.50</t>
  </si>
  <si>
    <t>84.06.06.02</t>
  </si>
  <si>
    <t>84.06.06</t>
  </si>
  <si>
    <t>Transport aerian (cod 84.06.06.02)</t>
  </si>
  <si>
    <t>84.06.03.03</t>
  </si>
  <si>
    <t>84.06.03.02</t>
  </si>
  <si>
    <t>84.06.03.01</t>
  </si>
  <si>
    <t>84.06.03</t>
  </si>
  <si>
    <t>Transport rutier (cod 84.06.03.01 la cod 84.06.03.03)</t>
  </si>
  <si>
    <t>84.06</t>
  </si>
  <si>
    <t>Transporturi (cod 84.06.03+84.06.06+84.06.50)</t>
  </si>
  <si>
    <t>83.06.03.30</t>
  </si>
  <si>
    <t>83.06.03.07</t>
  </si>
  <si>
    <t>83.06.03.03</t>
  </si>
  <si>
    <t>83.06.03</t>
  </si>
  <si>
    <t>Agricultura   (cod 83.06.03.03+83.06.03.07+83.06.03.30)</t>
  </si>
  <si>
    <t>Agricultura, silvicultura, piscicultura si vanatoare  (cod 83.06.03)</t>
  </si>
  <si>
    <t>81.06.50</t>
  </si>
  <si>
    <t>Alte cheltuieli privind combustibilii si energia</t>
  </si>
  <si>
    <t>81.06.06</t>
  </si>
  <si>
    <t>81.06</t>
  </si>
  <si>
    <t>Combustibili si energie (cod 81.06.06+81.06.50)</t>
  </si>
  <si>
    <t>80.06.01.10</t>
  </si>
  <si>
    <t>Programe de dezvoltare regională şi socială</t>
  </si>
  <si>
    <t>80.06.01.06</t>
  </si>
  <si>
    <t>80.06.01</t>
  </si>
  <si>
    <t>Actiuni generale economice si comerciale (cod 80.06.01.06+80.06.01.10)</t>
  </si>
  <si>
    <t>80.06</t>
  </si>
  <si>
    <t>Actiuni generale economice si comerciale (cod 80.06.01)</t>
  </si>
  <si>
    <t>79.06</t>
  </si>
  <si>
    <t>Partea a V-a ACTIUNI ECONOMICE( cod 80.06+81.06+83.06+84.06)</t>
  </si>
  <si>
    <t>74.06.06</t>
  </si>
  <si>
    <t>74.06.05.02</t>
  </si>
  <si>
    <t>74.06.05.01</t>
  </si>
  <si>
    <t>74.06.05</t>
  </si>
  <si>
    <t>Salubritate si gestiunea deseurilor (cod 74.06.05.01+74.06.05.02)</t>
  </si>
  <si>
    <t>74.06.03</t>
  </si>
  <si>
    <t>74.06</t>
  </si>
  <si>
    <t>Protectia mediului (cod 74.06.03+74.06.05+74.06.06)</t>
  </si>
  <si>
    <t>70.06.50</t>
  </si>
  <si>
    <t>70.06.07</t>
  </si>
  <si>
    <t>70.06.06</t>
  </si>
  <si>
    <t>70.06.05.02</t>
  </si>
  <si>
    <t>70.06.05.01</t>
  </si>
  <si>
    <t>70.06.05</t>
  </si>
  <si>
    <t>Alimentare cu apa si amenajari hidrotehnice (cod 70.06.05.01+70.06.05.02)</t>
  </si>
  <si>
    <t>70.06.03.30</t>
  </si>
  <si>
    <t>70.06.03.01</t>
  </si>
  <si>
    <t>70.06.03</t>
  </si>
  <si>
    <t>Locuinte (cod 70.06.03.01+70.06.03.30)</t>
  </si>
  <si>
    <t>70.06</t>
  </si>
  <si>
    <t>Locuinte, servicii si dezvoltare publica (cod 70.06.03+70.06.05+70.06.06+70.06.07+70.06.50)</t>
  </si>
  <si>
    <t>Partea a IV-a SERVICII SI DEZVOLTARE PUBLICA, LOCUINTE, MEDIU SI APE( cod 70.06+74.06))</t>
  </si>
  <si>
    <t>68.06.15.50</t>
  </si>
  <si>
    <t>Alte cheltuieli in domeniul prevenirii excluderii sociale</t>
  </si>
  <si>
    <t>68.06.15.02</t>
  </si>
  <si>
    <t>68.06.15</t>
  </si>
  <si>
    <t>Prevenirea excluderii sociale (cod 68.06.15.02+68.06.15.50)</t>
  </si>
  <si>
    <t>68.06.12</t>
  </si>
  <si>
    <t>68.06.11</t>
  </si>
  <si>
    <t>Creşe</t>
  </si>
  <si>
    <t>68.06.06</t>
  </si>
  <si>
    <t>68.06.04</t>
  </si>
  <si>
    <t>68.06</t>
  </si>
  <si>
    <t>Asigurari si asistenta sociala (cod 68.06.04+68.06.06+68.06.11+68.06.12+68.06.15)</t>
  </si>
  <si>
    <t>67.06.50</t>
  </si>
  <si>
    <t>67.06.05.03</t>
  </si>
  <si>
    <t>67.06.05.02</t>
  </si>
  <si>
    <t>67.06.05.01</t>
  </si>
  <si>
    <t>67.06.05</t>
  </si>
  <si>
    <t>Servicii recreative si sportive   (cod 67.06.05.01+ 67.06.05.02+67.06.05.03)</t>
  </si>
  <si>
    <t>67.06.03.30</t>
  </si>
  <si>
    <t>67.06.03.12</t>
  </si>
  <si>
    <t>67.06.03.08</t>
  </si>
  <si>
    <t>Centre pentru conservarea si promovarea culturii traditionale</t>
  </si>
  <si>
    <t>67.06.03.07</t>
  </si>
  <si>
    <t>67.06.03.06</t>
  </si>
  <si>
    <t>67.06.03.05</t>
  </si>
  <si>
    <t>67.06.03.04</t>
  </si>
  <si>
    <t>67.06.03.03</t>
  </si>
  <si>
    <t>67.06.03.02</t>
  </si>
  <si>
    <t>67.06.03</t>
  </si>
  <si>
    <t>Servicii culturale     (cod 67.06.03.02 la cod 67.06.03.08+67.06.03.12+67.06.03.30)</t>
  </si>
  <si>
    <t>67.06</t>
  </si>
  <si>
    <t>Cultura, recreere si religie (cod 67.06.03+67.06.05+67.06.50)</t>
  </si>
  <si>
    <t>66.06.50.50</t>
  </si>
  <si>
    <t>66.06.50</t>
  </si>
  <si>
    <t>Alte cheltuieli in domeniul sanatatii (cod 66.06.50.50)</t>
  </si>
  <si>
    <t>66.06.08</t>
  </si>
  <si>
    <t>66.06.06.03</t>
  </si>
  <si>
    <t>66.06.06.01</t>
  </si>
  <si>
    <t>66.06.06</t>
  </si>
  <si>
    <t>Servicii medicale in unitati sanitare cu paturi (cod 66.06.06.01+ 66.06.06.03)</t>
  </si>
  <si>
    <t>66.06</t>
  </si>
  <si>
    <t>Sanatate (cod 66.06.06+66.06.08+66.06.50)</t>
  </si>
  <si>
    <t>65.06.50</t>
  </si>
  <si>
    <t>65.06.11.30</t>
  </si>
  <si>
    <t>65.06.11.03</t>
  </si>
  <si>
    <t>65.06.11</t>
  </si>
  <si>
    <t>Servicii auxiliare pentru educatie   (cod 65.06.11.03+65.06.11.30)</t>
  </si>
  <si>
    <t>65.06.07.04</t>
  </si>
  <si>
    <t>65.06.07</t>
  </si>
  <si>
    <t>Învatamânt  nedefinibil prin nivel (cod 65.06.07.04)</t>
  </si>
  <si>
    <t>65.06.05</t>
  </si>
  <si>
    <t>65.06.04.03</t>
  </si>
  <si>
    <t>65.06.04.02</t>
  </si>
  <si>
    <t>65.06.04.01</t>
  </si>
  <si>
    <t>65.06.04</t>
  </si>
  <si>
    <t>Învatamânt secundar (cod 65.06.04.01 la cod 65.06.04.03)</t>
  </si>
  <si>
    <t>65.06.03.02</t>
  </si>
  <si>
    <t>65.06.03.01</t>
  </si>
  <si>
    <t>65.06.03</t>
  </si>
  <si>
    <t>Învatamânt prescolar si primar (cod 65.06.03.01+65.06.03.02)</t>
  </si>
  <si>
    <t>65.06</t>
  </si>
  <si>
    <t>Invatamant (cod 65.06.03+65.06.04+65.06.05+65.06.07+65.06.11+65.06.50)</t>
  </si>
  <si>
    <t>63.06</t>
  </si>
  <si>
    <t>Partea a III-a CHELTUIELI SOCIAL-CULTURALE (cod 65.06+66.06+67.06+68.06)</t>
  </si>
  <si>
    <t>61.06.50</t>
  </si>
  <si>
    <t>Alte cheltuieli in domeniul ordinii publice si sigurantei nationale</t>
  </si>
  <si>
    <t>61.06.05</t>
  </si>
  <si>
    <t>Protectia civila si protectia contra incendiilor(protectia civila nonmilitara)</t>
  </si>
  <si>
    <t>61.06.03.04</t>
  </si>
  <si>
    <t>61.06.03</t>
  </si>
  <si>
    <t>Ordine publica    (cod 61.06.03.04)</t>
  </si>
  <si>
    <t>61.06</t>
  </si>
  <si>
    <t>Ordine publica si siguranta nationala(cod 61.06.03+ 61.06.05+61.06.50)</t>
  </si>
  <si>
    <t>60.06.02</t>
  </si>
  <si>
    <t>60.06</t>
  </si>
  <si>
    <t>Aparare(cod 60.06.02)</t>
  </si>
  <si>
    <t>59.06</t>
  </si>
  <si>
    <t>Partea a II-a APARARE, ORDINE PUBLICA, SI SIGURANTA NATIONALA(cod 60.06+61.06)</t>
  </si>
  <si>
    <t>54.06.50</t>
  </si>
  <si>
    <t>54.06.10</t>
  </si>
  <si>
    <t>54.06</t>
  </si>
  <si>
    <t>Alte servicii publice generale  (cod 54.06.10+ 54.06.50)</t>
  </si>
  <si>
    <t>51.06.01.03</t>
  </si>
  <si>
    <t>51.06.01</t>
  </si>
  <si>
    <t>Autorităţi executive si legislative (cod 51.06.01.03)</t>
  </si>
  <si>
    <t>51.06</t>
  </si>
  <si>
    <t>Autoritati publice si actiuni externe (cod 51.06.01)</t>
  </si>
  <si>
    <t>50.06</t>
  </si>
  <si>
    <t>Partea I-a SERVICII PUBLICE GENERALE (cod 51.06+54.06)</t>
  </si>
  <si>
    <t>TOTAL CHELTUIELI - SECTIUNEA DE DEZVOLTARE (cod 50.06+59.06+63.06+70.06+74.06+79.06)</t>
  </si>
  <si>
    <t>TOTAL CHELTUIELI - SECTIUNEA DE FUNCȚIONARE (cod 50.06+59.06+63.06+70.06+74.06+79.06)</t>
  </si>
  <si>
    <t>Partea I-a SERVICII PUBLICE GENERALE(cod51.06+54.06)</t>
  </si>
  <si>
    <t>TOTAL CHELTUIELI   (cod 50.06+59.06+63.06+70.06+74.06+79.06)</t>
  </si>
  <si>
    <t>x</t>
  </si>
  <si>
    <t>41.06.03.01</t>
  </si>
  <si>
    <t>Sume aferente creditelor externe</t>
  </si>
  <si>
    <t>41.06.03</t>
  </si>
  <si>
    <t>Sume aferente creditelor externe (cod41.06.03.01)</t>
  </si>
  <si>
    <t>41.06</t>
  </si>
  <si>
    <t>Alte operaţiuni financiare ( cod 41.06.03)</t>
  </si>
  <si>
    <t>III. OPERAŢIUNI FINANCIARE   (cod 41.06)</t>
  </si>
  <si>
    <t>SURSĂ DE FINANŢARE- SECȚIUNEA DE DEZVOLTARE</t>
  </si>
  <si>
    <t>41.06.03.02</t>
  </si>
  <si>
    <t>Sume aferente refinanțării creditelor externe</t>
  </si>
  <si>
    <t>Sume aferente creditelor externe (cod 41.06.03.02)</t>
  </si>
  <si>
    <t>SURSĂ DE FINANŢARE- SECȚIUNEA DE FUNCȚIONARE</t>
  </si>
  <si>
    <t>Sume aferente creditelor externe (cod41.06.03.01+41.06.03.02)</t>
  </si>
  <si>
    <t>SURSĂ DE FINANŢARE- TOTAL</t>
  </si>
  <si>
    <t>PE ANUL 2022 ŞI  ESTIMĂRI  PENTRU ANII 2023-2025</t>
  </si>
  <si>
    <t xml:space="preserve">BUGETUL  CREDITELOR  EXTERNE  </t>
  </si>
  <si>
    <t>Unitatea administrativ-teritorială: CONSILIUL LOCAL SECTOR 6</t>
  </si>
  <si>
    <t>ANEXA V</t>
  </si>
</sst>
</file>

<file path=xl/styles.xml><?xml version="1.0" encoding="utf-8"?>
<styleSheet xmlns="http://schemas.openxmlformats.org/spreadsheetml/2006/main">
  <numFmts count="2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dd\ mmm"/>
    <numFmt numFmtId="177" formatCode="dd/mm/yy;@"/>
    <numFmt numFmtId="178" formatCode="#,##0.0_);\(#,##0.0\)"/>
    <numFmt numFmtId="179" formatCode="#,##0.0"/>
    <numFmt numFmtId="180" formatCode="0.0"/>
  </numFmts>
  <fonts count="51">
    <font>
      <sz val="10"/>
      <name val="Arial"/>
      <family val="2"/>
    </font>
    <font>
      <sz val="11"/>
      <color indexed="8"/>
      <name val="Calibri"/>
      <family val="2"/>
    </font>
    <font>
      <u val="single"/>
      <sz val="10"/>
      <color indexed="12"/>
      <name val="Arial"/>
      <family val="2"/>
    </font>
    <font>
      <u val="single"/>
      <sz val="10"/>
      <color indexed="36"/>
      <name val="Arial"/>
      <family val="2"/>
    </font>
    <font>
      <sz val="10"/>
      <name val="Arial-T&amp;M"/>
      <family val="2"/>
    </font>
    <font>
      <sz val="10"/>
      <name val="Tahoma"/>
      <family val="2"/>
    </font>
    <font>
      <b/>
      <sz val="12"/>
      <name val="Open sans"/>
      <family val="2"/>
    </font>
    <font>
      <sz val="12"/>
      <name val="Open Sans"/>
      <family val="2"/>
    </font>
    <font>
      <b/>
      <strike/>
      <sz val="12"/>
      <name val="Open Sans"/>
      <family val="2"/>
    </font>
    <font>
      <strike/>
      <sz val="12"/>
      <name val="Open Sans"/>
      <family val="2"/>
    </font>
    <font>
      <sz val="12"/>
      <color indexed="8"/>
      <name val="Open Sans"/>
      <family val="2"/>
    </font>
    <font>
      <vertAlign val="superscript"/>
      <sz val="12"/>
      <name val="Open Sans"/>
      <family val="2"/>
    </font>
    <font>
      <u val="single"/>
      <sz val="12"/>
      <name val="Open Sans"/>
      <family val="2"/>
    </font>
    <font>
      <b/>
      <sz val="14"/>
      <name val="Open Sans"/>
      <family val="2"/>
    </font>
    <font>
      <sz val="14"/>
      <name val="Open Sans"/>
      <family val="2"/>
    </font>
    <font>
      <b/>
      <i/>
      <sz val="14"/>
      <name val="Open Sans"/>
      <family val="2"/>
    </font>
    <font>
      <i/>
      <sz val="14"/>
      <name val="Open San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b/>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13"/>
        <bgColor indexed="64"/>
      </patternFill>
    </fill>
    <fill>
      <patternFill patternType="solid">
        <fgColor rgb="FFFF0000"/>
        <bgColor indexed="64"/>
      </patternFill>
    </fill>
    <fill>
      <patternFill patternType="solid">
        <fgColor indexed="9"/>
        <bgColor indexed="64"/>
      </patternFill>
    </fill>
    <fill>
      <patternFill patternType="solid">
        <fgColor rgb="FFFFFF00"/>
        <bgColor indexed="64"/>
      </patternFill>
    </fill>
  </fills>
  <borders count="1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hair"/>
      <right style="hair"/>
      <top style="hair"/>
      <bottom style="hair"/>
    </border>
    <border>
      <left style="hair"/>
      <right style="hair"/>
      <top style="hair"/>
      <bottom style="medium"/>
    </border>
    <border>
      <left style="medium"/>
      <right style="hair">
        <color indexed="8"/>
      </right>
      <top>
        <color indexed="63"/>
      </top>
      <bottom style="hair">
        <color indexed="8"/>
      </bottom>
    </border>
    <border>
      <left style="hair">
        <color indexed="8"/>
      </left>
      <right style="hair">
        <color indexed="8"/>
      </right>
      <top>
        <color indexed="63"/>
      </top>
      <bottom style="hair">
        <color indexed="8"/>
      </bottom>
    </border>
    <border>
      <left style="hair">
        <color indexed="8"/>
      </left>
      <right style="medium"/>
      <top>
        <color indexed="63"/>
      </top>
      <bottom style="hair">
        <color indexed="8"/>
      </bottom>
    </border>
    <border>
      <left style="medium"/>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medium"/>
      <top style="hair">
        <color indexed="8"/>
      </top>
      <bottom style="hair">
        <color indexed="8"/>
      </bottom>
    </border>
    <border>
      <left style="hair">
        <color indexed="8"/>
      </left>
      <right style="medium">
        <color indexed="8"/>
      </right>
      <top style="hair">
        <color indexed="8"/>
      </top>
      <bottom style="hair">
        <color indexed="8"/>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style="medium"/>
      <right>
        <color indexed="63"/>
      </right>
      <top style="hair">
        <color indexed="8"/>
      </top>
      <bottom style="hair">
        <color indexed="8"/>
      </bottom>
    </border>
    <border>
      <left>
        <color indexed="63"/>
      </left>
      <right>
        <color indexed="63"/>
      </right>
      <top style="hair">
        <color indexed="8"/>
      </top>
      <bottom style="hair">
        <color indexed="8"/>
      </bottom>
    </border>
    <border>
      <left style="medium"/>
      <right style="hair">
        <color indexed="8"/>
      </right>
      <top style="hair">
        <color indexed="8"/>
      </top>
      <bottom>
        <color indexed="63"/>
      </bottom>
    </border>
    <border>
      <left style="hair">
        <color indexed="8"/>
      </left>
      <right style="hair">
        <color indexed="8"/>
      </right>
      <top style="hair">
        <color indexed="8"/>
      </top>
      <bottom>
        <color indexed="63"/>
      </bottom>
    </border>
    <border>
      <left style="hair">
        <color indexed="8"/>
      </left>
      <right style="medium"/>
      <top style="hair">
        <color indexed="8"/>
      </top>
      <bottom>
        <color indexed="63"/>
      </bottom>
    </border>
    <border>
      <left style="hair">
        <color indexed="8"/>
      </left>
      <right style="hair">
        <color indexed="8"/>
      </right>
      <top>
        <color indexed="63"/>
      </top>
      <bottom>
        <color indexed="63"/>
      </bottom>
    </border>
    <border>
      <left style="hair">
        <color indexed="8"/>
      </left>
      <right style="medium"/>
      <top>
        <color indexed="63"/>
      </top>
      <bottom>
        <color indexed="63"/>
      </bottom>
    </border>
    <border>
      <left style="medium"/>
      <right style="hair">
        <color indexed="8"/>
      </right>
      <top>
        <color indexed="63"/>
      </top>
      <bottom>
        <color indexed="63"/>
      </bottom>
    </border>
    <border>
      <left style="medium"/>
      <right style="hair"/>
      <top style="hair"/>
      <bottom>
        <color indexed="63"/>
      </bottom>
    </border>
    <border>
      <left style="hair"/>
      <right style="hair"/>
      <top style="hair"/>
      <bottom>
        <color indexed="63"/>
      </bottom>
    </border>
    <border>
      <left style="hair"/>
      <right style="medium"/>
      <top style="hair"/>
      <bottom>
        <color indexed="63"/>
      </bottom>
    </border>
    <border>
      <left style="medium"/>
      <right style="hair"/>
      <top style="hair">
        <color indexed="8"/>
      </top>
      <bottom style="hair">
        <color indexed="8"/>
      </bottom>
    </border>
    <border>
      <left style="hair"/>
      <right style="hair"/>
      <top style="hair">
        <color indexed="8"/>
      </top>
      <bottom style="hair">
        <color indexed="8"/>
      </bottom>
    </border>
    <border>
      <left style="hair"/>
      <right style="medium"/>
      <top style="hair">
        <color indexed="8"/>
      </top>
      <bottom style="hair">
        <color indexed="8"/>
      </bottom>
    </border>
    <border>
      <left style="medium"/>
      <right style="hair"/>
      <top style="hair">
        <color indexed="8"/>
      </top>
      <bottom>
        <color indexed="63"/>
      </bottom>
    </border>
    <border>
      <left style="hair"/>
      <right style="hair"/>
      <top style="hair">
        <color indexed="8"/>
      </top>
      <bottom>
        <color indexed="63"/>
      </bottom>
    </border>
    <border>
      <left style="medium"/>
      <right style="hair"/>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style="hair"/>
      <top>
        <color indexed="63"/>
      </top>
      <bottom>
        <color indexed="63"/>
      </bottom>
    </border>
    <border>
      <left style="medium"/>
      <right style="hair"/>
      <top style="hair"/>
      <bottom style="hair"/>
    </border>
    <border>
      <left style="hair"/>
      <right style="medium"/>
      <top style="hair"/>
      <bottom style="hair"/>
    </border>
    <border>
      <left style="medium"/>
      <right style="hair">
        <color indexed="8"/>
      </right>
      <top style="hair"/>
      <bottom style="hair">
        <color indexed="8"/>
      </bottom>
    </border>
    <border>
      <left style="hair">
        <color indexed="8"/>
      </left>
      <right style="hair">
        <color indexed="8"/>
      </right>
      <top style="hair"/>
      <bottom style="hair">
        <color indexed="8"/>
      </bottom>
    </border>
    <border>
      <left style="hair">
        <color indexed="8"/>
      </left>
      <right style="medium"/>
      <top style="hair"/>
      <bottom style="hair">
        <color indexed="8"/>
      </bottom>
    </border>
    <border>
      <left style="medium"/>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hair">
        <color indexed="8"/>
      </left>
      <right>
        <color indexed="63"/>
      </right>
      <top>
        <color indexed="63"/>
      </top>
      <bottom>
        <color indexed="63"/>
      </bottom>
    </border>
    <border>
      <left style="hair">
        <color indexed="8"/>
      </left>
      <right>
        <color indexed="63"/>
      </right>
      <top style="hair">
        <color indexed="8"/>
      </top>
      <bottom>
        <color indexed="63"/>
      </bottom>
    </border>
    <border>
      <left style="medium"/>
      <right style="hair"/>
      <top style="hair"/>
      <bottom style="hair">
        <color indexed="8"/>
      </bottom>
    </border>
    <border>
      <left style="hair"/>
      <right style="hair"/>
      <top style="hair"/>
      <bottom style="hair">
        <color indexed="8"/>
      </bottom>
    </border>
    <border>
      <left style="hair"/>
      <right style="medium"/>
      <top style="hair"/>
      <bottom style="hair">
        <color indexed="8"/>
      </bottom>
    </border>
    <border>
      <left style="hair"/>
      <right style="medium"/>
      <top style="hair">
        <color indexed="8"/>
      </top>
      <bottom>
        <color indexed="63"/>
      </bottom>
    </border>
    <border>
      <left style="hair"/>
      <right style="medium"/>
      <top>
        <color indexed="63"/>
      </top>
      <bottom>
        <color indexed="63"/>
      </bottom>
    </border>
    <border>
      <left style="medium"/>
      <right style="hair">
        <color indexed="8"/>
      </right>
      <top style="hair">
        <color indexed="8"/>
      </top>
      <bottom style="medium"/>
    </border>
    <border>
      <left style="hair">
        <color indexed="8"/>
      </left>
      <right style="hair">
        <color indexed="8"/>
      </right>
      <top style="hair">
        <color indexed="8"/>
      </top>
      <bottom style="medium"/>
    </border>
    <border>
      <left style="hair">
        <color indexed="8"/>
      </left>
      <right>
        <color indexed="63"/>
      </right>
      <top style="hair">
        <color indexed="8"/>
      </top>
      <bottom style="medium"/>
    </border>
    <border>
      <left style="hair">
        <color indexed="8"/>
      </left>
      <right style="medium"/>
      <top style="hair">
        <color indexed="8"/>
      </top>
      <bottom style="medium"/>
    </border>
    <border>
      <left style="hair"/>
      <right>
        <color indexed="63"/>
      </right>
      <top style="hair"/>
      <bottom style="medium"/>
    </border>
    <border>
      <left style="hair">
        <color indexed="8"/>
      </left>
      <right style="hair">
        <color indexed="8"/>
      </right>
      <top style="thin">
        <color indexed="8"/>
      </top>
      <bottom style="hair">
        <color indexed="8"/>
      </bottom>
    </border>
    <border>
      <left style="hair">
        <color indexed="8"/>
      </left>
      <right style="medium"/>
      <top style="thin">
        <color indexed="8"/>
      </top>
      <bottom style="hair">
        <color indexed="8"/>
      </bottom>
    </border>
    <border>
      <left style="medium"/>
      <right>
        <color indexed="63"/>
      </right>
      <top style="hair">
        <color indexed="8"/>
      </top>
      <bottom>
        <color indexed="63"/>
      </bottom>
    </border>
    <border>
      <left style="hair">
        <color indexed="8"/>
      </left>
      <right style="medium">
        <color indexed="8"/>
      </right>
      <top style="hair">
        <color indexed="8"/>
      </top>
      <bottom>
        <color indexed="63"/>
      </bottom>
    </border>
    <border>
      <left style="medium"/>
      <right>
        <color indexed="63"/>
      </right>
      <top style="hair">
        <color indexed="8"/>
      </top>
      <bottom style="medium"/>
    </border>
    <border>
      <left style="hair">
        <color indexed="8"/>
      </left>
      <right style="medium">
        <color indexed="8"/>
      </right>
      <top style="hair">
        <color indexed="8"/>
      </top>
      <bottom style="medium"/>
    </border>
    <border>
      <left>
        <color indexed="63"/>
      </left>
      <right>
        <color indexed="63"/>
      </right>
      <top>
        <color indexed="63"/>
      </top>
      <bottom style="medium"/>
    </border>
    <border>
      <left style="hair">
        <color indexed="8"/>
      </left>
      <right style="hair">
        <color indexed="8"/>
      </right>
      <top style="medium"/>
      <bottom style="hair">
        <color indexed="8"/>
      </bottom>
    </border>
    <border>
      <left style="hair">
        <color indexed="8"/>
      </left>
      <right style="medium">
        <color indexed="8"/>
      </right>
      <top style="medium"/>
      <bottom style="hair">
        <color indexed="8"/>
      </bottom>
    </border>
    <border>
      <left style="hair">
        <color indexed="8"/>
      </left>
      <right style="medium">
        <color indexed="8"/>
      </right>
      <top>
        <color indexed="63"/>
      </top>
      <bottom style="hair">
        <color indexed="8"/>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style="medium">
        <color indexed="8"/>
      </right>
      <top style="thin">
        <color indexed="8"/>
      </top>
      <bottom style="hair">
        <color indexed="8"/>
      </bottom>
    </border>
    <border>
      <left style="hair">
        <color indexed="8"/>
      </left>
      <right style="medium">
        <color indexed="8"/>
      </right>
      <top style="hair">
        <color indexed="8"/>
      </top>
      <bottom style="thin">
        <color indexed="8"/>
      </bottom>
    </border>
    <border>
      <left style="hair">
        <color indexed="8"/>
      </left>
      <right style="hair">
        <color indexed="8"/>
      </right>
      <top style="hair">
        <color indexed="8"/>
      </top>
      <bottom style="medium">
        <color indexed="8"/>
      </bottom>
    </border>
    <border>
      <left style="hair">
        <color indexed="8"/>
      </left>
      <right style="medium">
        <color indexed="8"/>
      </right>
      <top style="hair">
        <color indexed="8"/>
      </top>
      <bottom style="medium">
        <color indexed="8"/>
      </bottom>
    </border>
    <border>
      <left style="hair">
        <color indexed="8"/>
      </left>
      <right style="medium">
        <color indexed="8"/>
      </right>
      <top>
        <color indexed="63"/>
      </top>
      <bottom>
        <color indexed="63"/>
      </bottom>
    </border>
    <border>
      <left style="hair"/>
      <right style="hair"/>
      <top style="hair">
        <color indexed="8"/>
      </top>
      <bottom style="hair"/>
    </border>
    <border>
      <left style="hair"/>
      <right style="medium"/>
      <top style="hair">
        <color indexed="8"/>
      </top>
      <bottom style="hair"/>
    </border>
    <border>
      <left style="medium"/>
      <right style="hair">
        <color indexed="8"/>
      </right>
      <top style="hair"/>
      <bottom>
        <color indexed="63"/>
      </bottom>
    </border>
    <border>
      <left style="hair">
        <color indexed="8"/>
      </left>
      <right style="hair">
        <color indexed="8"/>
      </right>
      <top style="hair"/>
      <bottom>
        <color indexed="63"/>
      </bottom>
    </border>
    <border>
      <left style="hair">
        <color indexed="8"/>
      </left>
      <right>
        <color indexed="63"/>
      </right>
      <top style="hair"/>
      <bottom>
        <color indexed="63"/>
      </bottom>
    </border>
    <border>
      <left style="hair">
        <color indexed="8"/>
      </left>
      <right style="medium"/>
      <top style="hair"/>
      <bottom>
        <color indexed="63"/>
      </bottom>
    </border>
    <border>
      <left style="hair">
        <color indexed="8"/>
      </left>
      <right>
        <color indexed="63"/>
      </right>
      <top>
        <color indexed="63"/>
      </top>
      <bottom style="hair">
        <color indexed="8"/>
      </bottom>
    </border>
    <border>
      <left style="hair">
        <color indexed="8"/>
      </left>
      <right style="hair">
        <color indexed="8"/>
      </right>
      <top style="hair">
        <color indexed="8"/>
      </top>
      <bottom style="hair"/>
    </border>
    <border>
      <left style="hair">
        <color indexed="8"/>
      </left>
      <right style="medium"/>
      <top style="hair">
        <color indexed="8"/>
      </top>
      <bottom style="hair"/>
    </border>
    <border>
      <left style="medium"/>
      <right style="hair">
        <color indexed="8"/>
      </right>
      <top style="medium">
        <color indexed="8"/>
      </top>
      <bottom style="hair">
        <color indexed="8"/>
      </bottom>
    </border>
    <border>
      <left style="hair">
        <color indexed="8"/>
      </left>
      <right style="hair">
        <color indexed="8"/>
      </right>
      <top style="medium">
        <color indexed="8"/>
      </top>
      <bottom style="hair">
        <color indexed="8"/>
      </bottom>
    </border>
    <border>
      <left style="hair">
        <color indexed="8"/>
      </left>
      <right style="medium"/>
      <top style="medium">
        <color indexed="8"/>
      </top>
      <bottom style="hair">
        <color indexed="8"/>
      </bottom>
    </border>
    <border>
      <left>
        <color indexed="63"/>
      </left>
      <right style="hair">
        <color indexed="8"/>
      </right>
      <top>
        <color indexed="63"/>
      </top>
      <bottom>
        <color indexed="63"/>
      </bottom>
    </border>
    <border>
      <left style="hair">
        <color indexed="8"/>
      </left>
      <right style="hair">
        <color indexed="8"/>
      </right>
      <top>
        <color indexed="63"/>
      </top>
      <bottom style="thin">
        <color indexed="8"/>
      </bottom>
    </border>
    <border>
      <left style="medium"/>
      <right style="hair">
        <color indexed="8"/>
      </right>
      <top style="hair"/>
      <bottom style="medium">
        <color indexed="8"/>
      </bottom>
    </border>
    <border>
      <left>
        <color indexed="63"/>
      </left>
      <right style="hair">
        <color indexed="8"/>
      </right>
      <top style="hair"/>
      <bottom style="medium">
        <color indexed="8"/>
      </bottom>
    </border>
    <border>
      <left style="hair">
        <color indexed="8"/>
      </left>
      <right style="hair">
        <color indexed="8"/>
      </right>
      <top style="hair"/>
      <bottom style="medium">
        <color indexed="8"/>
      </bottom>
    </border>
    <border>
      <left style="hair">
        <color indexed="8"/>
      </left>
      <right style="medium"/>
      <top style="hair"/>
      <bottom style="medium">
        <color indexed="8"/>
      </bottom>
    </border>
    <border>
      <left style="hair">
        <color indexed="8"/>
      </left>
      <right style="hair">
        <color indexed="8"/>
      </right>
      <top style="medium"/>
      <bottom style="hair"/>
    </border>
    <border>
      <left style="hair">
        <color indexed="8"/>
      </left>
      <right style="medium"/>
      <top style="medium"/>
      <bottom style="hair"/>
    </border>
    <border>
      <left>
        <color indexed="63"/>
      </left>
      <right style="hair">
        <color indexed="8"/>
      </right>
      <top>
        <color indexed="63"/>
      </top>
      <bottom style="hair">
        <color indexed="8"/>
      </bottom>
    </border>
    <border>
      <left style="medium"/>
      <right>
        <color indexed="63"/>
      </right>
      <top>
        <color indexed="63"/>
      </top>
      <bottom style="hair">
        <color indexed="8"/>
      </bottom>
    </border>
    <border>
      <left>
        <color indexed="63"/>
      </left>
      <right>
        <color indexed="63"/>
      </right>
      <top>
        <color indexed="63"/>
      </top>
      <bottom style="hair">
        <color indexed="8"/>
      </bottom>
    </border>
    <border>
      <left>
        <color indexed="63"/>
      </left>
      <right>
        <color indexed="63"/>
      </right>
      <top style="hair">
        <color indexed="8"/>
      </top>
      <bottom style="medium"/>
    </border>
    <border>
      <left>
        <color indexed="63"/>
      </left>
      <right style="hair">
        <color indexed="8"/>
      </right>
      <top style="hair">
        <color indexed="8"/>
      </top>
      <bottom style="medium"/>
    </border>
    <border>
      <left style="hair">
        <color indexed="8"/>
      </left>
      <right style="hair">
        <color indexed="8"/>
      </right>
      <top>
        <color indexed="63"/>
      </top>
      <bottom style="medium"/>
    </border>
    <border>
      <left style="hair"/>
      <right>
        <color indexed="63"/>
      </right>
      <top style="hair"/>
      <bottom style="hair">
        <color indexed="8"/>
      </bottom>
    </border>
    <border>
      <left>
        <color indexed="63"/>
      </left>
      <right style="hair"/>
      <top style="hair"/>
      <bottom style="hair">
        <color indexed="8"/>
      </bottom>
    </border>
    <border>
      <left style="hair"/>
      <right>
        <color indexed="63"/>
      </right>
      <top style="hair">
        <color indexed="8"/>
      </top>
      <bottom style="hair">
        <color indexed="8"/>
      </bottom>
    </border>
    <border>
      <left>
        <color indexed="63"/>
      </left>
      <right style="hair"/>
      <top style="hair">
        <color indexed="8"/>
      </top>
      <bottom style="hair">
        <color indexed="8"/>
      </bottom>
    </border>
    <border>
      <left style="hair"/>
      <right style="hair"/>
      <top style="medium"/>
      <bottom>
        <color indexed="63"/>
      </bottom>
    </border>
    <border>
      <left style="hair"/>
      <right style="hair"/>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hair"/>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hair"/>
      <top>
        <color indexed="63"/>
      </top>
      <bottom style="medium"/>
    </border>
    <border>
      <left style="hair">
        <color indexed="8"/>
      </left>
      <right>
        <color indexed="63"/>
      </right>
      <top style="hair"/>
      <bottom style="hair">
        <color indexed="8"/>
      </bottom>
    </border>
    <border>
      <left>
        <color indexed="63"/>
      </left>
      <right style="hair">
        <color indexed="8"/>
      </right>
      <top style="hair"/>
      <bottom style="hair">
        <color indexed="8"/>
      </bottom>
    </border>
    <border>
      <left style="thin">
        <color indexed="8"/>
      </left>
      <right style="hair">
        <color indexed="8"/>
      </right>
      <top style="hair">
        <color indexed="8"/>
      </top>
      <bottom style="hair">
        <color indexed="8"/>
      </bottom>
    </border>
    <border>
      <left style="medium"/>
      <right style="hair">
        <color indexed="8"/>
      </right>
      <top style="thin">
        <color indexed="8"/>
      </top>
      <bottom style="hair">
        <color indexed="8"/>
      </bottom>
    </border>
    <border>
      <left style="thin">
        <color indexed="8"/>
      </left>
      <right style="hair">
        <color indexed="8"/>
      </right>
      <top style="thin">
        <color indexed="8"/>
      </top>
      <bottom style="hair">
        <color indexed="8"/>
      </bottom>
    </border>
    <border>
      <left style="thin">
        <color indexed="8"/>
      </left>
      <right style="hair">
        <color indexed="8"/>
      </right>
      <top>
        <color indexed="63"/>
      </top>
      <bottom style="hair">
        <color indexed="8"/>
      </bottom>
    </border>
    <border>
      <left style="hair"/>
      <right style="medium"/>
      <top style="hair"/>
      <bottom style="medium"/>
    </border>
    <border>
      <left style="hair"/>
      <right style="hair"/>
      <top style="medium"/>
      <bottom style="hair"/>
    </border>
    <border>
      <left style="hair"/>
      <right style="medium"/>
      <top style="medium"/>
      <bottom style="hair"/>
    </border>
    <border>
      <left style="hair"/>
      <right>
        <color indexed="63"/>
      </right>
      <top>
        <color indexed="63"/>
      </top>
      <bottom style="medium"/>
    </border>
    <border>
      <left style="medium">
        <color indexed="8"/>
      </left>
      <right style="hair">
        <color indexed="8"/>
      </right>
      <top style="medium"/>
      <bottom style="hair">
        <color indexed="8"/>
      </bottom>
    </border>
    <border>
      <left style="thin">
        <color indexed="8"/>
      </left>
      <right style="hair">
        <color indexed="8"/>
      </right>
      <top style="medium"/>
      <bottom style="hair">
        <color indexed="8"/>
      </bottom>
    </border>
    <border>
      <left style="hair"/>
      <right>
        <color indexed="63"/>
      </right>
      <top style="hair"/>
      <bottom style="hair"/>
    </border>
    <border>
      <left>
        <color indexed="63"/>
      </left>
      <right style="hair"/>
      <top style="hair"/>
      <bottom style="hair"/>
    </border>
    <border>
      <left style="medium"/>
      <right style="hair">
        <color indexed="8"/>
      </right>
      <top style="medium"/>
      <bottom style="hair"/>
    </border>
    <border>
      <left style="thin">
        <color indexed="8"/>
      </left>
      <right style="hair">
        <color indexed="8"/>
      </right>
      <top style="medium"/>
      <bottom style="hair"/>
    </border>
    <border>
      <left style="thin">
        <color indexed="8"/>
      </left>
      <right>
        <color indexed="63"/>
      </right>
      <top>
        <color indexed="63"/>
      </top>
      <bottom style="hair">
        <color indexed="8"/>
      </bottom>
    </border>
    <border>
      <left style="medium"/>
      <right>
        <color indexed="63"/>
      </right>
      <top style="medium"/>
      <bottom style="hair">
        <color indexed="8"/>
      </bottom>
    </border>
    <border>
      <left>
        <color indexed="63"/>
      </left>
      <right>
        <color indexed="63"/>
      </right>
      <top style="medium"/>
      <bottom style="hair">
        <color indexed="8"/>
      </bottom>
    </border>
    <border>
      <left>
        <color indexed="63"/>
      </left>
      <right style="hair">
        <color indexed="8"/>
      </right>
      <top style="medium"/>
      <bottom style="hair">
        <color indexed="8"/>
      </bottom>
    </border>
    <border>
      <left style="hair">
        <color indexed="8"/>
      </left>
      <right style="medium"/>
      <top style="medium"/>
      <bottom style="hair">
        <color indexed="8"/>
      </bottom>
    </border>
  </borders>
  <cellStyleXfs count="72">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28"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29" borderId="1" applyNumberFormat="0" applyAlignment="0" applyProtection="0"/>
    <xf numFmtId="0" fontId="45" fillId="0" borderId="6" applyNumberFormat="0" applyFill="0" applyAlignment="0" applyProtection="0"/>
    <xf numFmtId="0" fontId="46" fillId="30" borderId="0" applyNumberFormat="0" applyBorder="0" applyAlignment="0" applyProtection="0"/>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31" borderId="7" applyNumberFormat="0" applyFont="0" applyAlignment="0" applyProtection="0"/>
    <xf numFmtId="0" fontId="47" fillId="26"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944">
    <xf numFmtId="0" fontId="0" fillId="0" borderId="0" xfId="0" applyAlignment="1">
      <alignment/>
    </xf>
    <xf numFmtId="0" fontId="6" fillId="0" borderId="0" xfId="64" applyFont="1" applyFill="1">
      <alignment/>
      <protection/>
    </xf>
    <xf numFmtId="0" fontId="7" fillId="0" borderId="0" xfId="64" applyFont="1" applyFill="1" applyAlignment="1">
      <alignment horizontal="left" vertical="center"/>
      <protection/>
    </xf>
    <xf numFmtId="0" fontId="7" fillId="0" borderId="0" xfId="0" applyFont="1" applyFill="1" applyAlignment="1">
      <alignment/>
    </xf>
    <xf numFmtId="0" fontId="7" fillId="0" borderId="0" xfId="64" applyFont="1" applyFill="1" applyBorder="1" applyAlignment="1">
      <alignment vertical="center"/>
      <protection/>
    </xf>
    <xf numFmtId="0" fontId="7" fillId="0" borderId="0" xfId="64" applyFont="1" applyFill="1">
      <alignment/>
      <protection/>
    </xf>
    <xf numFmtId="49" fontId="6" fillId="0" borderId="0" xfId="64" applyNumberFormat="1" applyFont="1" applyFill="1" applyBorder="1" applyAlignment="1">
      <alignment/>
      <protection/>
    </xf>
    <xf numFmtId="0" fontId="6" fillId="0" borderId="0" xfId="64" applyFont="1" applyFill="1" applyAlignment="1">
      <alignment horizontal="center" vertical="center"/>
      <protection/>
    </xf>
    <xf numFmtId="0" fontId="6" fillId="0" borderId="0" xfId="64" applyFont="1" applyFill="1" applyAlignment="1">
      <alignment horizontal="left" vertical="top"/>
      <protection/>
    </xf>
    <xf numFmtId="0" fontId="7" fillId="0" borderId="0" xfId="64" applyFont="1" applyFill="1" applyAlignment="1">
      <alignment horizontal="center"/>
      <protection/>
    </xf>
    <xf numFmtId="0" fontId="6" fillId="0" borderId="0" xfId="64" applyFont="1" applyFill="1" applyBorder="1" applyAlignment="1">
      <alignment horizontal="center"/>
      <protection/>
    </xf>
    <xf numFmtId="0" fontId="6" fillId="0" borderId="10" xfId="64" applyFont="1" applyFill="1" applyBorder="1" applyAlignment="1">
      <alignment horizontal="center"/>
      <protection/>
    </xf>
    <xf numFmtId="0" fontId="7" fillId="0" borderId="11" xfId="0" applyFont="1" applyBorder="1" applyAlignment="1">
      <alignment horizontal="center" vertical="center" wrapText="1"/>
    </xf>
    <xf numFmtId="0" fontId="7" fillId="0" borderId="12" xfId="0" applyFont="1" applyBorder="1" applyAlignment="1">
      <alignment horizontal="center" vertical="center"/>
    </xf>
    <xf numFmtId="1" fontId="7" fillId="0" borderId="12" xfId="60" applyNumberFormat="1" applyFont="1" applyFill="1" applyBorder="1" applyAlignment="1">
      <alignment horizontal="center" vertical="center" wrapText="1"/>
      <protection/>
    </xf>
    <xf numFmtId="0" fontId="6" fillId="0" borderId="13" xfId="0" applyFont="1" applyFill="1" applyBorder="1" applyAlignment="1">
      <alignment horizontal="left"/>
    </xf>
    <xf numFmtId="0" fontId="7" fillId="0" borderId="14" xfId="0" applyFont="1" applyFill="1" applyBorder="1" applyAlignment="1">
      <alignment horizontal="center"/>
    </xf>
    <xf numFmtId="0" fontId="7" fillId="0" borderId="14" xfId="0" applyFont="1" applyFill="1" applyBorder="1" applyAlignment="1">
      <alignment horizontal="center" wrapText="1"/>
    </xf>
    <xf numFmtId="49" fontId="7" fillId="0" borderId="14" xfId="60" applyNumberFormat="1" applyFont="1" applyFill="1" applyBorder="1" applyAlignment="1">
      <alignment horizontal="left"/>
      <protection/>
    </xf>
    <xf numFmtId="3" fontId="7" fillId="0" borderId="14" xfId="0" applyNumberFormat="1" applyFont="1" applyFill="1" applyBorder="1" applyAlignment="1">
      <alignment/>
    </xf>
    <xf numFmtId="3" fontId="7" fillId="0" borderId="15" xfId="0" applyNumberFormat="1" applyFont="1" applyFill="1" applyBorder="1" applyAlignment="1">
      <alignment/>
    </xf>
    <xf numFmtId="0" fontId="6" fillId="0" borderId="16" xfId="0" applyFont="1" applyFill="1" applyBorder="1" applyAlignment="1">
      <alignment horizontal="left"/>
    </xf>
    <xf numFmtId="0" fontId="7" fillId="0" borderId="17" xfId="0" applyFont="1" applyFill="1" applyBorder="1" applyAlignment="1">
      <alignment horizontal="center"/>
    </xf>
    <xf numFmtId="0" fontId="7" fillId="0" borderId="17" xfId="0" applyFont="1" applyFill="1" applyBorder="1" applyAlignment="1">
      <alignment horizontal="center" wrapText="1"/>
    </xf>
    <xf numFmtId="49" fontId="7" fillId="0" borderId="17" xfId="60" applyNumberFormat="1" applyFont="1" applyFill="1" applyBorder="1" applyAlignment="1">
      <alignment horizontal="left"/>
      <protection/>
    </xf>
    <xf numFmtId="3" fontId="7" fillId="0" borderId="17" xfId="0" applyNumberFormat="1" applyFont="1" applyFill="1" applyBorder="1" applyAlignment="1">
      <alignment/>
    </xf>
    <xf numFmtId="3" fontId="7" fillId="0" borderId="18" xfId="0" applyNumberFormat="1" applyFont="1" applyFill="1" applyBorder="1" applyAlignment="1">
      <alignment/>
    </xf>
    <xf numFmtId="49" fontId="6" fillId="0" borderId="17" xfId="60" applyNumberFormat="1" applyFont="1" applyFill="1" applyBorder="1" applyAlignment="1">
      <alignment horizontal="left"/>
      <protection/>
    </xf>
    <xf numFmtId="0" fontId="6" fillId="0" borderId="16" xfId="0" applyFont="1" applyFill="1" applyBorder="1" applyAlignment="1">
      <alignment/>
    </xf>
    <xf numFmtId="0" fontId="6" fillId="0" borderId="17" xfId="64" applyFont="1" applyFill="1" applyBorder="1">
      <alignment/>
      <protection/>
    </xf>
    <xf numFmtId="0" fontId="7" fillId="0" borderId="17" xfId="0" applyFont="1" applyFill="1" applyBorder="1" applyAlignment="1">
      <alignment/>
    </xf>
    <xf numFmtId="0" fontId="7" fillId="0" borderId="17" xfId="64" applyFont="1" applyFill="1" applyBorder="1">
      <alignment/>
      <protection/>
    </xf>
    <xf numFmtId="0" fontId="6" fillId="0" borderId="16" xfId="0" applyFont="1" applyFill="1" applyBorder="1" applyAlignment="1">
      <alignment/>
    </xf>
    <xf numFmtId="49" fontId="7" fillId="0" borderId="17" xfId="0" applyNumberFormat="1" applyFont="1" applyFill="1" applyBorder="1" applyAlignment="1">
      <alignment horizontal="left" vertical="top"/>
    </xf>
    <xf numFmtId="0" fontId="7" fillId="0" borderId="17" xfId="0" applyFont="1" applyFill="1" applyBorder="1" applyAlignment="1">
      <alignment/>
    </xf>
    <xf numFmtId="0" fontId="7" fillId="0" borderId="17" xfId="0" applyFont="1" applyFill="1" applyBorder="1" applyAlignment="1">
      <alignment wrapText="1"/>
    </xf>
    <xf numFmtId="3" fontId="6" fillId="0" borderId="16" xfId="0" applyNumberFormat="1" applyFont="1" applyFill="1" applyBorder="1" applyAlignment="1">
      <alignment/>
    </xf>
    <xf numFmtId="14" fontId="7" fillId="0" borderId="17" xfId="64" applyNumberFormat="1" applyFont="1" applyFill="1" applyBorder="1">
      <alignment/>
      <protection/>
    </xf>
    <xf numFmtId="3" fontId="6" fillId="0" borderId="16" xfId="0" applyNumberFormat="1" applyFont="1" applyFill="1" applyBorder="1" applyAlignment="1">
      <alignment vertical="center"/>
    </xf>
    <xf numFmtId="0" fontId="7" fillId="0" borderId="17" xfId="0" applyFont="1" applyFill="1" applyBorder="1" applyAlignment="1">
      <alignment vertical="center"/>
    </xf>
    <xf numFmtId="0" fontId="7" fillId="0" borderId="17" xfId="64" applyFont="1" applyFill="1" applyBorder="1" applyAlignment="1">
      <alignment vertical="center"/>
      <protection/>
    </xf>
    <xf numFmtId="176" fontId="7" fillId="0" borderId="17" xfId="64" applyNumberFormat="1" applyFont="1" applyFill="1" applyBorder="1" applyAlignment="1">
      <alignment horizontal="left" vertical="center"/>
      <protection/>
    </xf>
    <xf numFmtId="3" fontId="7" fillId="0" borderId="17" xfId="64" applyNumberFormat="1" applyFont="1" applyFill="1" applyBorder="1" applyAlignment="1">
      <alignment horizontal="right"/>
      <protection/>
    </xf>
    <xf numFmtId="3" fontId="7" fillId="0" borderId="18" xfId="64" applyNumberFormat="1" applyFont="1" applyFill="1" applyBorder="1" applyAlignment="1">
      <alignment horizontal="right"/>
      <protection/>
    </xf>
    <xf numFmtId="0" fontId="7" fillId="0" borderId="0" xfId="0" applyFont="1" applyFill="1" applyAlignment="1">
      <alignment vertical="center"/>
    </xf>
    <xf numFmtId="3" fontId="7" fillId="0" borderId="17" xfId="0" applyNumberFormat="1" applyFont="1" applyFill="1" applyBorder="1" applyAlignment="1">
      <alignment horizontal="center"/>
    </xf>
    <xf numFmtId="3" fontId="7" fillId="0" borderId="18" xfId="0" applyNumberFormat="1" applyFont="1" applyFill="1" applyBorder="1" applyAlignment="1">
      <alignment horizontal="center"/>
    </xf>
    <xf numFmtId="0" fontId="6" fillId="0" borderId="16" xfId="0" applyFont="1" applyFill="1" applyBorder="1" applyAlignment="1">
      <alignment vertical="center"/>
    </xf>
    <xf numFmtId="0" fontId="7" fillId="0" borderId="17" xfId="64" applyFont="1" applyFill="1" applyBorder="1" applyAlignment="1">
      <alignment vertical="center" wrapText="1"/>
      <protection/>
    </xf>
    <xf numFmtId="3" fontId="7" fillId="0" borderId="17" xfId="64" applyNumberFormat="1" applyFont="1" applyFill="1" applyBorder="1" applyAlignment="1">
      <alignment horizontal="center" vertical="center"/>
      <protection/>
    </xf>
    <xf numFmtId="3" fontId="7" fillId="0" borderId="18" xfId="64" applyNumberFormat="1" applyFont="1" applyFill="1" applyBorder="1" applyAlignment="1">
      <alignment horizontal="center" vertical="center"/>
      <protection/>
    </xf>
    <xf numFmtId="176" fontId="7" fillId="0" borderId="17" xfId="64" applyNumberFormat="1" applyFont="1" applyFill="1" applyBorder="1" applyAlignment="1">
      <alignment horizontal="left"/>
      <protection/>
    </xf>
    <xf numFmtId="3" fontId="7" fillId="0" borderId="19" xfId="0" applyNumberFormat="1" applyFont="1" applyFill="1" applyBorder="1" applyAlignment="1">
      <alignment/>
    </xf>
    <xf numFmtId="0" fontId="6" fillId="0" borderId="17" xfId="64" applyFont="1" applyFill="1" applyBorder="1" applyAlignment="1">
      <alignment/>
      <protection/>
    </xf>
    <xf numFmtId="0" fontId="7" fillId="0" borderId="17" xfId="64" applyFont="1" applyFill="1" applyBorder="1" applyAlignment="1">
      <alignment horizontal="left"/>
      <protection/>
    </xf>
    <xf numFmtId="3" fontId="8" fillId="0" borderId="16" xfId="0" applyNumberFormat="1" applyFont="1" applyFill="1" applyBorder="1" applyAlignment="1">
      <alignment/>
    </xf>
    <xf numFmtId="3" fontId="9" fillId="0" borderId="16" xfId="0" applyNumberFormat="1" applyFont="1" applyFill="1" applyBorder="1" applyAlignment="1">
      <alignment/>
    </xf>
    <xf numFmtId="0" fontId="7" fillId="0" borderId="17" xfId="0" applyFont="1" applyFill="1" applyBorder="1" applyAlignment="1">
      <alignment horizontal="left" vertical="center" wrapText="1"/>
    </xf>
    <xf numFmtId="0" fontId="7" fillId="0" borderId="17" xfId="0" applyFont="1" applyFill="1" applyBorder="1" applyAlignment="1">
      <alignment horizontal="left" wrapText="1"/>
    </xf>
    <xf numFmtId="0" fontId="7" fillId="0" borderId="17" xfId="0" applyFont="1" applyFill="1" applyBorder="1" applyAlignment="1">
      <alignment horizontal="left"/>
    </xf>
    <xf numFmtId="0" fontId="8" fillId="0" borderId="17" xfId="0" applyFont="1" applyFill="1" applyBorder="1" applyAlignment="1">
      <alignment/>
    </xf>
    <xf numFmtId="3" fontId="7" fillId="0" borderId="17" xfId="0" applyNumberFormat="1" applyFont="1" applyFill="1" applyBorder="1" applyAlignment="1">
      <alignment horizontal="right"/>
    </xf>
    <xf numFmtId="3" fontId="7" fillId="0" borderId="19" xfId="0" applyNumberFormat="1" applyFont="1" applyFill="1" applyBorder="1" applyAlignment="1">
      <alignment horizontal="right"/>
    </xf>
    <xf numFmtId="0" fontId="6" fillId="0" borderId="17" xfId="0" applyFont="1" applyFill="1" applyBorder="1" applyAlignment="1">
      <alignment wrapText="1"/>
    </xf>
    <xf numFmtId="3" fontId="7" fillId="0" borderId="17" xfId="0" applyNumberFormat="1" applyFont="1" applyFill="1" applyBorder="1" applyAlignment="1">
      <alignment vertical="center"/>
    </xf>
    <xf numFmtId="0" fontId="6" fillId="0" borderId="17" xfId="0" applyFont="1" applyFill="1" applyBorder="1" applyAlignment="1">
      <alignment vertical="center" wrapText="1"/>
    </xf>
    <xf numFmtId="0" fontId="6" fillId="0" borderId="17" xfId="64" applyFont="1" applyFill="1" applyBorder="1" applyAlignment="1">
      <alignment horizontal="left" vertical="center"/>
      <protection/>
    </xf>
    <xf numFmtId="3" fontId="7" fillId="0" borderId="17" xfId="64" applyNumberFormat="1" applyFont="1" applyFill="1" applyBorder="1" applyAlignment="1">
      <alignment horizontal="right" vertical="center"/>
      <protection/>
    </xf>
    <xf numFmtId="3" fontId="7" fillId="0" borderId="18" xfId="64" applyNumberFormat="1" applyFont="1" applyFill="1" applyBorder="1" applyAlignment="1">
      <alignment horizontal="right" vertical="center"/>
      <protection/>
    </xf>
    <xf numFmtId="3" fontId="6" fillId="0" borderId="16" xfId="0" applyNumberFormat="1" applyFont="1" applyFill="1" applyBorder="1" applyAlignment="1">
      <alignment horizontal="left" vertical="center" wrapText="1"/>
    </xf>
    <xf numFmtId="3" fontId="7" fillId="0" borderId="20" xfId="0" applyNumberFormat="1"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17" xfId="64" applyFont="1" applyFill="1" applyBorder="1" applyAlignment="1">
      <alignment horizontal="left" vertical="center"/>
      <protection/>
    </xf>
    <xf numFmtId="0" fontId="7" fillId="0" borderId="20" xfId="0" applyFont="1" applyFill="1" applyBorder="1" applyAlignment="1">
      <alignment horizontal="left" vertical="center" wrapText="1"/>
    </xf>
    <xf numFmtId="0" fontId="6" fillId="0" borderId="22" xfId="0" applyFont="1" applyFill="1" applyBorder="1" applyAlignment="1">
      <alignment vertical="center"/>
    </xf>
    <xf numFmtId="0" fontId="10" fillId="0" borderId="23" xfId="0" applyFont="1" applyFill="1" applyBorder="1" applyAlignment="1">
      <alignment vertical="center" wrapText="1"/>
    </xf>
    <xf numFmtId="0" fontId="7" fillId="0" borderId="21" xfId="0" applyFont="1" applyBorder="1" applyAlignment="1">
      <alignment vertical="center" wrapText="1"/>
    </xf>
    <xf numFmtId="0" fontId="7" fillId="0" borderId="21" xfId="0" applyFont="1" applyFill="1" applyBorder="1" applyAlignment="1">
      <alignment vertical="center" wrapText="1"/>
    </xf>
    <xf numFmtId="3" fontId="7" fillId="0" borderId="17" xfId="64" applyNumberFormat="1" applyFont="1" applyFill="1" applyBorder="1" applyAlignment="1">
      <alignment/>
      <protection/>
    </xf>
    <xf numFmtId="3" fontId="7" fillId="0" borderId="18" xfId="64" applyNumberFormat="1" applyFont="1" applyFill="1" applyBorder="1" applyAlignment="1">
      <alignment/>
      <protection/>
    </xf>
    <xf numFmtId="0" fontId="7" fillId="0" borderId="0" xfId="0" applyFont="1" applyFill="1" applyBorder="1" applyAlignment="1">
      <alignment/>
    </xf>
    <xf numFmtId="0" fontId="6" fillId="0" borderId="22" xfId="0" applyFont="1" applyFill="1" applyBorder="1" applyAlignment="1">
      <alignment/>
    </xf>
    <xf numFmtId="0" fontId="7" fillId="0" borderId="23" xfId="0" applyFont="1" applyFill="1" applyBorder="1" applyAlignment="1">
      <alignment horizontal="left" vertical="center" wrapText="1"/>
    </xf>
    <xf numFmtId="49" fontId="6" fillId="0" borderId="22" xfId="0" applyNumberFormat="1" applyFont="1" applyFill="1" applyBorder="1" applyAlignment="1">
      <alignment horizontal="left" vertical="center" wrapText="1"/>
    </xf>
    <xf numFmtId="0" fontId="6" fillId="0" borderId="17" xfId="64" applyFont="1" applyFill="1" applyBorder="1" applyAlignment="1">
      <alignment horizontal="left"/>
      <protection/>
    </xf>
    <xf numFmtId="49" fontId="6" fillId="0" borderId="16" xfId="0" applyNumberFormat="1" applyFont="1" applyFill="1" applyBorder="1" applyAlignment="1">
      <alignment horizontal="left"/>
    </xf>
    <xf numFmtId="3" fontId="6" fillId="0" borderId="17" xfId="64" applyNumberFormat="1" applyFont="1" applyFill="1" applyBorder="1" applyAlignment="1">
      <alignment horizontal="right"/>
      <protection/>
    </xf>
    <xf numFmtId="3" fontId="7" fillId="0" borderId="17" xfId="64" applyNumberFormat="1" applyFont="1" applyFill="1" applyBorder="1" applyAlignment="1">
      <alignment horizontal="center"/>
      <protection/>
    </xf>
    <xf numFmtId="3" fontId="7" fillId="0" borderId="18" xfId="64" applyNumberFormat="1" applyFont="1" applyFill="1" applyBorder="1" applyAlignment="1">
      <alignment horizontal="center"/>
      <protection/>
    </xf>
    <xf numFmtId="49" fontId="6" fillId="32" borderId="16" xfId="0" applyNumberFormat="1" applyFont="1" applyFill="1" applyBorder="1" applyAlignment="1">
      <alignment horizontal="left"/>
    </xf>
    <xf numFmtId="0" fontId="7" fillId="32" borderId="17" xfId="0" applyFont="1" applyFill="1" applyBorder="1" applyAlignment="1">
      <alignment horizontal="left" wrapText="1"/>
    </xf>
    <xf numFmtId="0" fontId="7" fillId="32" borderId="17" xfId="0" applyFont="1" applyFill="1" applyBorder="1" applyAlignment="1">
      <alignment vertical="center"/>
    </xf>
    <xf numFmtId="0" fontId="7" fillId="32" borderId="17" xfId="64" applyFont="1" applyFill="1" applyBorder="1" applyAlignment="1">
      <alignment horizontal="left"/>
      <protection/>
    </xf>
    <xf numFmtId="3" fontId="7" fillId="32" borderId="17" xfId="64" applyNumberFormat="1" applyFont="1" applyFill="1" applyBorder="1" applyAlignment="1">
      <alignment horizontal="center"/>
      <protection/>
    </xf>
    <xf numFmtId="3" fontId="7" fillId="32" borderId="17" xfId="0" applyNumberFormat="1" applyFont="1" applyFill="1" applyBorder="1" applyAlignment="1">
      <alignment horizontal="center"/>
    </xf>
    <xf numFmtId="3" fontId="7" fillId="32" borderId="18" xfId="64" applyNumberFormat="1" applyFont="1" applyFill="1" applyBorder="1" applyAlignment="1">
      <alignment horizontal="center"/>
      <protection/>
    </xf>
    <xf numFmtId="0" fontId="7" fillId="32" borderId="0" xfId="0" applyFont="1" applyFill="1" applyAlignment="1">
      <alignment/>
    </xf>
    <xf numFmtId="3" fontId="6" fillId="32" borderId="17" xfId="64" applyNumberFormat="1" applyFont="1" applyFill="1" applyBorder="1" applyAlignment="1">
      <alignment horizontal="center"/>
      <protection/>
    </xf>
    <xf numFmtId="3" fontId="7" fillId="32" borderId="17" xfId="64" applyNumberFormat="1" applyFont="1" applyFill="1" applyBorder="1" applyAlignment="1">
      <alignment horizontal="center" vertical="center"/>
      <protection/>
    </xf>
    <xf numFmtId="3" fontId="7" fillId="32" borderId="17" xfId="0" applyNumberFormat="1" applyFont="1" applyFill="1" applyBorder="1" applyAlignment="1">
      <alignment/>
    </xf>
    <xf numFmtId="3" fontId="7" fillId="32" borderId="18" xfId="64" applyNumberFormat="1" applyFont="1" applyFill="1" applyBorder="1" applyAlignment="1">
      <alignment horizontal="center" vertical="center"/>
      <protection/>
    </xf>
    <xf numFmtId="0" fontId="7" fillId="32" borderId="17" xfId="0" applyFont="1" applyFill="1" applyBorder="1" applyAlignment="1">
      <alignment/>
    </xf>
    <xf numFmtId="3" fontId="6" fillId="0" borderId="17" xfId="64" applyNumberFormat="1" applyFont="1" applyFill="1" applyBorder="1" applyAlignment="1">
      <alignment horizontal="center"/>
      <protection/>
    </xf>
    <xf numFmtId="49" fontId="6" fillId="0" borderId="16" xfId="0" applyNumberFormat="1" applyFont="1" applyFill="1" applyBorder="1" applyAlignment="1">
      <alignment horizontal="left" vertical="center"/>
    </xf>
    <xf numFmtId="3" fontId="6" fillId="0" borderId="17" xfId="64" applyNumberFormat="1" applyFont="1" applyFill="1" applyBorder="1" applyAlignment="1">
      <alignment horizontal="center" vertical="center"/>
      <protection/>
    </xf>
    <xf numFmtId="49" fontId="6" fillId="0" borderId="17" xfId="0" applyNumberFormat="1" applyFont="1" applyFill="1" applyBorder="1" applyAlignment="1">
      <alignment horizontal="center" wrapText="1"/>
    </xf>
    <xf numFmtId="49" fontId="6" fillId="0" borderId="16" xfId="0" applyNumberFormat="1" applyFont="1" applyFill="1" applyBorder="1" applyAlignment="1">
      <alignment horizontal="center" vertical="center" wrapText="1"/>
    </xf>
    <xf numFmtId="49" fontId="6" fillId="0" borderId="17" xfId="0" applyNumberFormat="1" applyFont="1" applyFill="1" applyBorder="1" applyAlignment="1">
      <alignment horizontal="center" vertical="center" wrapText="1"/>
    </xf>
    <xf numFmtId="49" fontId="6" fillId="0" borderId="24" xfId="0" applyNumberFormat="1" applyFont="1" applyFill="1" applyBorder="1" applyAlignment="1">
      <alignment horizontal="center" vertical="center" wrapText="1"/>
    </xf>
    <xf numFmtId="49" fontId="6" fillId="0" borderId="25" xfId="0" applyNumberFormat="1" applyFont="1" applyFill="1" applyBorder="1" applyAlignment="1">
      <alignment horizontal="center" vertical="center" wrapText="1"/>
    </xf>
    <xf numFmtId="0" fontId="7" fillId="0" borderId="25" xfId="0" applyFont="1" applyFill="1" applyBorder="1" applyAlignment="1">
      <alignment vertical="center"/>
    </xf>
    <xf numFmtId="0" fontId="7" fillId="0" borderId="25" xfId="64" applyFont="1" applyFill="1" applyBorder="1" applyAlignment="1">
      <alignment horizontal="left" vertical="center"/>
      <protection/>
    </xf>
    <xf numFmtId="3" fontId="7" fillId="0" borderId="25" xfId="64" applyNumberFormat="1" applyFont="1" applyFill="1" applyBorder="1" applyAlignment="1">
      <alignment horizontal="center" vertical="center"/>
      <protection/>
    </xf>
    <xf numFmtId="3" fontId="7" fillId="0" borderId="26" xfId="64" applyNumberFormat="1" applyFont="1" applyFill="1" applyBorder="1" applyAlignment="1">
      <alignment horizontal="center" vertical="center"/>
      <protection/>
    </xf>
    <xf numFmtId="0" fontId="6" fillId="0" borderId="27" xfId="64" applyFont="1" applyFill="1" applyBorder="1" applyAlignment="1">
      <alignment horizontal="left" vertical="center"/>
      <protection/>
    </xf>
    <xf numFmtId="3" fontId="7" fillId="0" borderId="14" xfId="64" applyNumberFormat="1" applyFont="1" applyFill="1" applyBorder="1" applyAlignment="1">
      <alignment horizontal="right" vertical="center"/>
      <protection/>
    </xf>
    <xf numFmtId="3" fontId="7" fillId="0" borderId="15" xfId="64" applyNumberFormat="1" applyFont="1" applyFill="1" applyBorder="1" applyAlignment="1">
      <alignment horizontal="right" vertical="center"/>
      <protection/>
    </xf>
    <xf numFmtId="3" fontId="7" fillId="0" borderId="27" xfId="64" applyNumberFormat="1" applyFont="1" applyFill="1" applyBorder="1" applyAlignment="1">
      <alignment horizontal="right"/>
      <protection/>
    </xf>
    <xf numFmtId="3" fontId="7" fillId="0" borderId="28" xfId="64" applyNumberFormat="1" applyFont="1" applyFill="1" applyBorder="1" applyAlignment="1">
      <alignment horizontal="right"/>
      <protection/>
    </xf>
    <xf numFmtId="49" fontId="6" fillId="32" borderId="22" xfId="0" applyNumberFormat="1" applyFont="1" applyFill="1" applyBorder="1" applyAlignment="1">
      <alignment horizontal="left" vertical="center" wrapText="1"/>
    </xf>
    <xf numFmtId="0" fontId="7" fillId="32" borderId="17" xfId="64" applyFont="1" applyFill="1" applyBorder="1" applyAlignment="1">
      <alignment horizontal="left" vertical="center"/>
      <protection/>
    </xf>
    <xf numFmtId="0" fontId="7" fillId="32" borderId="0" xfId="0" applyFont="1" applyFill="1" applyAlignment="1">
      <alignment vertical="center"/>
    </xf>
    <xf numFmtId="49" fontId="6" fillId="0" borderId="13" xfId="0" applyNumberFormat="1" applyFont="1" applyFill="1" applyBorder="1" applyAlignment="1">
      <alignment horizontal="left" vertical="center"/>
    </xf>
    <xf numFmtId="0" fontId="7" fillId="0" borderId="27" xfId="64" applyFont="1" applyFill="1" applyBorder="1" applyAlignment="1">
      <alignment horizontal="left" vertical="center"/>
      <protection/>
    </xf>
    <xf numFmtId="49" fontId="6" fillId="0" borderId="29" xfId="0" applyNumberFormat="1" applyFont="1" applyFill="1" applyBorder="1" applyAlignment="1">
      <alignment horizontal="center" vertical="center" wrapText="1"/>
    </xf>
    <xf numFmtId="3" fontId="7" fillId="0" borderId="27" xfId="64" applyNumberFormat="1" applyFont="1" applyFill="1" applyBorder="1" applyAlignment="1">
      <alignment horizontal="right" vertical="center"/>
      <protection/>
    </xf>
    <xf numFmtId="3" fontId="7" fillId="0" borderId="28" xfId="64" applyNumberFormat="1" applyFont="1" applyFill="1" applyBorder="1" applyAlignment="1">
      <alignment horizontal="right" vertical="center"/>
      <protection/>
    </xf>
    <xf numFmtId="3" fontId="7" fillId="0" borderId="27" xfId="64" applyNumberFormat="1" applyFont="1" applyFill="1" applyBorder="1" applyAlignment="1">
      <alignment vertical="center"/>
      <protection/>
    </xf>
    <xf numFmtId="3" fontId="7" fillId="0" borderId="28" xfId="64" applyNumberFormat="1" applyFont="1" applyFill="1" applyBorder="1" applyAlignment="1">
      <alignment vertical="center"/>
      <protection/>
    </xf>
    <xf numFmtId="49" fontId="6" fillId="0" borderId="30" xfId="0" applyNumberFormat="1" applyFont="1" applyFill="1" applyBorder="1" applyAlignment="1">
      <alignment horizontal="center" vertical="center" wrapText="1"/>
    </xf>
    <xf numFmtId="0" fontId="7" fillId="0" borderId="31" xfId="64" applyFont="1" applyFill="1" applyBorder="1" applyAlignment="1">
      <alignment horizontal="left" vertical="center"/>
      <protection/>
    </xf>
    <xf numFmtId="3" fontId="7" fillId="0" borderId="31" xfId="64" applyNumberFormat="1" applyFont="1" applyFill="1" applyBorder="1" applyAlignment="1">
      <alignment horizontal="right" vertical="center"/>
      <protection/>
    </xf>
    <xf numFmtId="3" fontId="7" fillId="0" borderId="32" xfId="64" applyNumberFormat="1" applyFont="1" applyFill="1" applyBorder="1" applyAlignment="1">
      <alignment horizontal="right" vertical="center"/>
      <protection/>
    </xf>
    <xf numFmtId="49" fontId="6" fillId="0" borderId="33" xfId="0" applyNumberFormat="1" applyFont="1" applyFill="1" applyBorder="1" applyAlignment="1">
      <alignment horizontal="center" vertical="center" wrapText="1"/>
    </xf>
    <xf numFmtId="49" fontId="6" fillId="0" borderId="34" xfId="0" applyNumberFormat="1" applyFont="1" applyFill="1" applyBorder="1" applyAlignment="1">
      <alignment horizontal="center" vertical="center" wrapText="1"/>
    </xf>
    <xf numFmtId="0" fontId="7" fillId="0" borderId="34" xfId="0" applyFont="1" applyFill="1" applyBorder="1" applyAlignment="1">
      <alignment vertical="center"/>
    </xf>
    <xf numFmtId="0" fontId="7" fillId="0" borderId="34" xfId="64" applyFont="1" applyFill="1" applyBorder="1" applyAlignment="1">
      <alignment horizontal="left" vertical="center"/>
      <protection/>
    </xf>
    <xf numFmtId="3" fontId="7" fillId="0" borderId="34" xfId="64" applyNumberFormat="1" applyFont="1" applyFill="1" applyBorder="1" applyAlignment="1">
      <alignment horizontal="right"/>
      <protection/>
    </xf>
    <xf numFmtId="3" fontId="7" fillId="0" borderId="35" xfId="64" applyNumberFormat="1" applyFont="1" applyFill="1" applyBorder="1" applyAlignment="1">
      <alignment horizontal="right"/>
      <protection/>
    </xf>
    <xf numFmtId="49" fontId="6" fillId="0" borderId="36" xfId="0" applyNumberFormat="1" applyFont="1" applyFill="1" applyBorder="1" applyAlignment="1">
      <alignment horizontal="center" vertical="center" wrapText="1"/>
    </xf>
    <xf numFmtId="49" fontId="6" fillId="0" borderId="37" xfId="0" applyNumberFormat="1" applyFont="1" applyFill="1" applyBorder="1" applyAlignment="1">
      <alignment horizontal="center" vertical="center" wrapText="1"/>
    </xf>
    <xf numFmtId="0" fontId="7" fillId="0" borderId="37" xfId="0" applyFont="1" applyFill="1" applyBorder="1" applyAlignment="1">
      <alignment vertical="center"/>
    </xf>
    <xf numFmtId="0" fontId="7" fillId="0" borderId="37" xfId="64" applyFont="1" applyFill="1" applyBorder="1" applyAlignment="1">
      <alignment horizontal="left" vertical="center"/>
      <protection/>
    </xf>
    <xf numFmtId="49" fontId="6" fillId="0" borderId="38" xfId="0" applyNumberFormat="1" applyFont="1" applyFill="1" applyBorder="1" applyAlignment="1">
      <alignment horizontal="center" vertical="center" wrapText="1"/>
    </xf>
    <xf numFmtId="49" fontId="6" fillId="0" borderId="39" xfId="0" applyNumberFormat="1" applyFont="1" applyFill="1" applyBorder="1" applyAlignment="1">
      <alignment horizontal="center" vertical="center" wrapText="1"/>
    </xf>
    <xf numFmtId="0" fontId="7" fillId="0" borderId="40" xfId="0" applyFont="1" applyFill="1" applyBorder="1" applyAlignment="1">
      <alignment vertical="center"/>
    </xf>
    <xf numFmtId="0" fontId="7" fillId="0" borderId="41" xfId="64" applyFont="1" applyFill="1" applyBorder="1" applyAlignment="1">
      <alignment horizontal="left" vertical="center"/>
      <protection/>
    </xf>
    <xf numFmtId="49" fontId="6" fillId="0" borderId="42" xfId="0" applyNumberFormat="1" applyFont="1" applyFill="1" applyBorder="1" applyAlignment="1">
      <alignment horizontal="center" vertical="center" wrapText="1"/>
    </xf>
    <xf numFmtId="0" fontId="7" fillId="0" borderId="11" xfId="64" applyFont="1" applyFill="1" applyBorder="1" applyAlignment="1">
      <alignment horizontal="left" vertical="center"/>
      <protection/>
    </xf>
    <xf numFmtId="3" fontId="7" fillId="0" borderId="11" xfId="64" applyNumberFormat="1" applyFont="1" applyFill="1" applyBorder="1" applyAlignment="1">
      <alignment horizontal="right" vertical="center"/>
      <protection/>
    </xf>
    <xf numFmtId="3" fontId="7" fillId="0" borderId="43" xfId="64" applyNumberFormat="1" applyFont="1" applyFill="1" applyBorder="1" applyAlignment="1">
      <alignment horizontal="right" vertical="center"/>
      <protection/>
    </xf>
    <xf numFmtId="49" fontId="6" fillId="0" borderId="11" xfId="0" applyNumberFormat="1" applyFont="1" applyFill="1" applyBorder="1" applyAlignment="1">
      <alignment horizontal="center" vertical="center" wrapText="1"/>
    </xf>
    <xf numFmtId="0" fontId="7" fillId="0" borderId="11" xfId="0" applyFont="1" applyFill="1" applyBorder="1" applyAlignment="1">
      <alignment vertical="center"/>
    </xf>
    <xf numFmtId="3" fontId="7" fillId="0" borderId="11" xfId="64" applyNumberFormat="1" applyFont="1" applyFill="1" applyBorder="1" applyAlignment="1">
      <alignment horizontal="right"/>
      <protection/>
    </xf>
    <xf numFmtId="3" fontId="7" fillId="0" borderId="43" xfId="64" applyNumberFormat="1" applyFont="1" applyFill="1" applyBorder="1" applyAlignment="1">
      <alignment horizontal="right"/>
      <protection/>
    </xf>
    <xf numFmtId="49" fontId="6" fillId="0" borderId="44" xfId="0" applyNumberFormat="1" applyFont="1" applyFill="1" applyBorder="1" applyAlignment="1">
      <alignment horizontal="center" vertical="center" wrapText="1"/>
    </xf>
    <xf numFmtId="0" fontId="7" fillId="0" borderId="45" xfId="64" applyFont="1" applyFill="1" applyBorder="1" applyAlignment="1">
      <alignment horizontal="left" vertical="center"/>
      <protection/>
    </xf>
    <xf numFmtId="3" fontId="7" fillId="0" borderId="45" xfId="64" applyNumberFormat="1" applyFont="1" applyFill="1" applyBorder="1" applyAlignment="1">
      <alignment horizontal="right" vertical="center"/>
      <protection/>
    </xf>
    <xf numFmtId="3" fontId="7" fillId="0" borderId="46" xfId="64" applyNumberFormat="1" applyFont="1" applyFill="1" applyBorder="1" applyAlignment="1">
      <alignment horizontal="right" vertical="center"/>
      <protection/>
    </xf>
    <xf numFmtId="0" fontId="7" fillId="0" borderId="11" xfId="0" applyFont="1" applyFill="1" applyBorder="1" applyAlignment="1">
      <alignment vertical="center" wrapText="1"/>
    </xf>
    <xf numFmtId="49" fontId="6" fillId="0" borderId="47" xfId="0" applyNumberFormat="1" applyFont="1" applyFill="1" applyBorder="1" applyAlignment="1">
      <alignment horizontal="center" vertical="center" wrapText="1"/>
    </xf>
    <xf numFmtId="49" fontId="6" fillId="0" borderId="48" xfId="0" applyNumberFormat="1" applyFont="1" applyFill="1" applyBorder="1" applyAlignment="1">
      <alignment horizontal="center" vertical="center" wrapText="1"/>
    </xf>
    <xf numFmtId="0" fontId="7" fillId="0" borderId="48" xfId="0" applyFont="1" applyFill="1" applyBorder="1" applyAlignment="1">
      <alignment vertical="center"/>
    </xf>
    <xf numFmtId="0" fontId="7" fillId="0" borderId="48" xfId="64" applyFont="1" applyFill="1" applyBorder="1" applyAlignment="1">
      <alignment horizontal="left" vertical="center"/>
      <protection/>
    </xf>
    <xf numFmtId="3" fontId="7" fillId="0" borderId="19" xfId="0" applyNumberFormat="1" applyFont="1" applyFill="1" applyBorder="1" applyAlignment="1">
      <alignment horizontal="center"/>
    </xf>
    <xf numFmtId="3" fontId="7" fillId="0" borderId="19" xfId="64" applyNumberFormat="1" applyFont="1" applyFill="1" applyBorder="1" applyAlignment="1">
      <alignment horizontal="center" vertical="center"/>
      <protection/>
    </xf>
    <xf numFmtId="3" fontId="7" fillId="0" borderId="18" xfId="0" applyNumberFormat="1" applyFont="1" applyFill="1" applyBorder="1" applyAlignment="1">
      <alignment horizontal="right"/>
    </xf>
    <xf numFmtId="3" fontId="7" fillId="0" borderId="14" xfId="0" applyNumberFormat="1" applyFont="1" applyFill="1" applyBorder="1" applyAlignment="1">
      <alignment horizontal="right"/>
    </xf>
    <xf numFmtId="0" fontId="6" fillId="0" borderId="24" xfId="0" applyFont="1" applyFill="1" applyBorder="1" applyAlignment="1">
      <alignment/>
    </xf>
    <xf numFmtId="0" fontId="7" fillId="0" borderId="25" xfId="0" applyFont="1" applyFill="1" applyBorder="1" applyAlignment="1">
      <alignment horizontal="left" wrapText="1"/>
    </xf>
    <xf numFmtId="49" fontId="7" fillId="0" borderId="25" xfId="60" applyNumberFormat="1" applyFont="1" applyFill="1" applyBorder="1" applyAlignment="1">
      <alignment horizontal="left"/>
      <protection/>
    </xf>
    <xf numFmtId="3" fontId="7" fillId="0" borderId="25" xfId="0" applyNumberFormat="1" applyFont="1" applyFill="1" applyBorder="1" applyAlignment="1">
      <alignment/>
    </xf>
    <xf numFmtId="0" fontId="7" fillId="0" borderId="16" xfId="0" applyFont="1" applyFill="1" applyBorder="1" applyAlignment="1">
      <alignment/>
    </xf>
    <xf numFmtId="3" fontId="7" fillId="0" borderId="20" xfId="0" applyNumberFormat="1" applyFont="1" applyFill="1" applyBorder="1" applyAlignment="1">
      <alignment/>
    </xf>
    <xf numFmtId="3" fontId="6" fillId="0" borderId="18" xfId="64" applyNumberFormat="1" applyFont="1" applyFill="1" applyBorder="1" applyAlignment="1">
      <alignment horizontal="right"/>
      <protection/>
    </xf>
    <xf numFmtId="3" fontId="7" fillId="32" borderId="18" xfId="0" applyNumberFormat="1" applyFont="1" applyFill="1" applyBorder="1" applyAlignment="1">
      <alignment horizontal="center"/>
    </xf>
    <xf numFmtId="49" fontId="6" fillId="0" borderId="13" xfId="0" applyNumberFormat="1" applyFont="1" applyFill="1" applyBorder="1" applyAlignment="1">
      <alignment horizontal="left"/>
    </xf>
    <xf numFmtId="49" fontId="6" fillId="0" borderId="14" xfId="0" applyNumberFormat="1" applyFont="1" applyFill="1" applyBorder="1" applyAlignment="1">
      <alignment horizontal="center" wrapText="1"/>
    </xf>
    <xf numFmtId="0" fontId="7" fillId="0" borderId="14" xfId="0" applyFont="1" applyFill="1" applyBorder="1" applyAlignment="1">
      <alignment/>
    </xf>
    <xf numFmtId="0" fontId="7" fillId="0" borderId="14" xfId="64" applyFont="1" applyFill="1" applyBorder="1" applyAlignment="1">
      <alignment horizontal="left"/>
      <protection/>
    </xf>
    <xf numFmtId="3" fontId="7" fillId="0" borderId="14" xfId="64" applyNumberFormat="1" applyFont="1" applyFill="1" applyBorder="1" applyAlignment="1">
      <alignment horizontal="center"/>
      <protection/>
    </xf>
    <xf numFmtId="3" fontId="7" fillId="0" borderId="15" xfId="64" applyNumberFormat="1" applyFont="1" applyFill="1" applyBorder="1" applyAlignment="1">
      <alignment horizontal="center"/>
      <protection/>
    </xf>
    <xf numFmtId="49" fontId="6" fillId="0" borderId="24" xfId="0" applyNumberFormat="1" applyFont="1" applyFill="1" applyBorder="1" applyAlignment="1">
      <alignment horizontal="left"/>
    </xf>
    <xf numFmtId="3" fontId="7" fillId="0" borderId="25" xfId="64" applyNumberFormat="1" applyFont="1" applyFill="1" applyBorder="1" applyAlignment="1">
      <alignment horizontal="center"/>
      <protection/>
    </xf>
    <xf numFmtId="3" fontId="7" fillId="0" borderId="26" xfId="64" applyNumberFormat="1" applyFont="1" applyFill="1" applyBorder="1" applyAlignment="1">
      <alignment horizontal="center"/>
      <protection/>
    </xf>
    <xf numFmtId="3" fontId="7" fillId="0" borderId="14" xfId="64" applyNumberFormat="1" applyFont="1" applyFill="1" applyBorder="1" applyAlignment="1">
      <alignment horizontal="right"/>
      <protection/>
    </xf>
    <xf numFmtId="3" fontId="7" fillId="0" borderId="15" xfId="64" applyNumberFormat="1" applyFont="1" applyFill="1" applyBorder="1" applyAlignment="1">
      <alignment horizontal="right"/>
      <protection/>
    </xf>
    <xf numFmtId="3" fontId="7" fillId="0" borderId="27" xfId="64" applyNumberFormat="1" applyFont="1" applyFill="1" applyBorder="1" applyAlignment="1">
      <alignment horizontal="center" vertical="center"/>
      <protection/>
    </xf>
    <xf numFmtId="3" fontId="7" fillId="0" borderId="49" xfId="64" applyNumberFormat="1" applyFont="1" applyFill="1" applyBorder="1" applyAlignment="1">
      <alignment horizontal="center" vertical="center"/>
      <protection/>
    </xf>
    <xf numFmtId="3" fontId="7" fillId="0" borderId="28" xfId="64" applyNumberFormat="1" applyFont="1" applyFill="1" applyBorder="1" applyAlignment="1">
      <alignment horizontal="center" vertical="center"/>
      <protection/>
    </xf>
    <xf numFmtId="0" fontId="6" fillId="0" borderId="11" xfId="64" applyFont="1" applyFill="1" applyBorder="1" applyAlignment="1">
      <alignment horizontal="left" vertical="center"/>
      <protection/>
    </xf>
    <xf numFmtId="3" fontId="7" fillId="0" borderId="20" xfId="64" applyNumberFormat="1" applyFont="1" applyFill="1" applyBorder="1" applyAlignment="1">
      <alignment horizontal="right"/>
      <protection/>
    </xf>
    <xf numFmtId="3" fontId="7" fillId="0" borderId="25" xfId="64" applyNumberFormat="1" applyFont="1" applyFill="1" applyBorder="1" applyAlignment="1">
      <alignment horizontal="right"/>
      <protection/>
    </xf>
    <xf numFmtId="3" fontId="7" fillId="0" borderId="50" xfId="64" applyNumberFormat="1" applyFont="1" applyFill="1" applyBorder="1" applyAlignment="1">
      <alignment horizontal="right"/>
      <protection/>
    </xf>
    <xf numFmtId="3" fontId="7" fillId="0" borderId="26" xfId="64" applyNumberFormat="1" applyFont="1" applyFill="1" applyBorder="1" applyAlignment="1">
      <alignment horizontal="right"/>
      <protection/>
    </xf>
    <xf numFmtId="3" fontId="7" fillId="0" borderId="20" xfId="64" applyNumberFormat="1" applyFont="1" applyFill="1" applyBorder="1" applyAlignment="1">
      <alignment horizontal="center" vertical="center"/>
      <protection/>
    </xf>
    <xf numFmtId="3" fontId="7" fillId="0" borderId="50" xfId="64" applyNumberFormat="1" applyFont="1" applyFill="1" applyBorder="1" applyAlignment="1">
      <alignment horizontal="center" vertical="center"/>
      <protection/>
    </xf>
    <xf numFmtId="49" fontId="6" fillId="0" borderId="51" xfId="0" applyNumberFormat="1" applyFont="1" applyFill="1" applyBorder="1" applyAlignment="1">
      <alignment horizontal="center" vertical="center" wrapText="1"/>
    </xf>
    <xf numFmtId="0" fontId="7" fillId="0" borderId="52" xfId="64" applyFont="1" applyFill="1" applyBorder="1" applyAlignment="1">
      <alignment horizontal="left" vertical="center"/>
      <protection/>
    </xf>
    <xf numFmtId="3" fontId="7" fillId="0" borderId="52" xfId="64" applyNumberFormat="1" applyFont="1" applyFill="1" applyBorder="1" applyAlignment="1">
      <alignment horizontal="right"/>
      <protection/>
    </xf>
    <xf numFmtId="3" fontId="7" fillId="0" borderId="53" xfId="64" applyNumberFormat="1" applyFont="1" applyFill="1" applyBorder="1" applyAlignment="1">
      <alignment horizontal="right"/>
      <protection/>
    </xf>
    <xf numFmtId="3" fontId="7" fillId="0" borderId="34" xfId="64" applyNumberFormat="1" applyFont="1" applyFill="1" applyBorder="1" applyAlignment="1">
      <alignment horizontal="center" vertical="center"/>
      <protection/>
    </xf>
    <xf numFmtId="3" fontId="7" fillId="0" borderId="35" xfId="64" applyNumberFormat="1" applyFont="1" applyFill="1" applyBorder="1" applyAlignment="1">
      <alignment horizontal="center" vertical="center"/>
      <protection/>
    </xf>
    <xf numFmtId="3" fontId="7" fillId="0" borderId="37" xfId="64" applyNumberFormat="1" applyFont="1" applyFill="1" applyBorder="1" applyAlignment="1">
      <alignment horizontal="center" vertical="center"/>
      <protection/>
    </xf>
    <xf numFmtId="3" fontId="7" fillId="0" borderId="54" xfId="64" applyNumberFormat="1" applyFont="1" applyFill="1" applyBorder="1" applyAlignment="1">
      <alignment horizontal="center" vertical="center"/>
      <protection/>
    </xf>
    <xf numFmtId="3" fontId="7" fillId="0" borderId="41" xfId="64" applyNumberFormat="1" applyFont="1" applyFill="1" applyBorder="1" applyAlignment="1">
      <alignment horizontal="center" vertical="center"/>
      <protection/>
    </xf>
    <xf numFmtId="3" fontId="7" fillId="0" borderId="55" xfId="64" applyNumberFormat="1" applyFont="1" applyFill="1" applyBorder="1" applyAlignment="1">
      <alignment horizontal="center" vertical="center"/>
      <protection/>
    </xf>
    <xf numFmtId="3" fontId="7" fillId="0" borderId="11" xfId="64" applyNumberFormat="1" applyFont="1" applyFill="1" applyBorder="1" applyAlignment="1">
      <alignment horizontal="center" vertical="center"/>
      <protection/>
    </xf>
    <xf numFmtId="3" fontId="7" fillId="0" borderId="43" xfId="64" applyNumberFormat="1" applyFont="1" applyFill="1" applyBorder="1" applyAlignment="1">
      <alignment horizontal="center" vertical="center"/>
      <protection/>
    </xf>
    <xf numFmtId="49" fontId="6" fillId="0" borderId="56" xfId="0" applyNumberFormat="1" applyFont="1" applyFill="1" applyBorder="1" applyAlignment="1">
      <alignment horizontal="center" vertical="center" wrapText="1"/>
    </xf>
    <xf numFmtId="49" fontId="6" fillId="0" borderId="57" xfId="0" applyNumberFormat="1" applyFont="1" applyFill="1" applyBorder="1" applyAlignment="1">
      <alignment horizontal="center" vertical="center" wrapText="1"/>
    </xf>
    <xf numFmtId="0" fontId="7" fillId="0" borderId="57" xfId="0" applyFont="1" applyFill="1" applyBorder="1" applyAlignment="1">
      <alignment vertical="center"/>
    </xf>
    <xf numFmtId="0" fontId="7" fillId="0" borderId="57" xfId="64" applyFont="1" applyFill="1" applyBorder="1" applyAlignment="1">
      <alignment horizontal="left" vertical="center"/>
      <protection/>
    </xf>
    <xf numFmtId="3" fontId="7" fillId="0" borderId="57" xfId="64" applyNumberFormat="1" applyFont="1" applyFill="1" applyBorder="1" applyAlignment="1">
      <alignment horizontal="right"/>
      <protection/>
    </xf>
    <xf numFmtId="3" fontId="7" fillId="0" borderId="57" xfId="64" applyNumberFormat="1" applyFont="1" applyFill="1" applyBorder="1" applyAlignment="1">
      <alignment horizontal="center" vertical="center"/>
      <protection/>
    </xf>
    <xf numFmtId="3" fontId="7" fillId="0" borderId="58" xfId="64" applyNumberFormat="1" applyFont="1" applyFill="1" applyBorder="1" applyAlignment="1">
      <alignment horizontal="center" vertical="center"/>
      <protection/>
    </xf>
    <xf numFmtId="3" fontId="7" fillId="0" borderId="59" xfId="64" applyNumberFormat="1" applyFont="1" applyFill="1" applyBorder="1" applyAlignment="1">
      <alignment horizontal="center" vertical="center"/>
      <protection/>
    </xf>
    <xf numFmtId="0" fontId="7" fillId="0" borderId="0" xfId="64" applyFont="1" applyFill="1" applyBorder="1" applyAlignment="1">
      <alignment/>
      <protection/>
    </xf>
    <xf numFmtId="0" fontId="7" fillId="0" borderId="0" xfId="64" applyFont="1" applyFill="1" applyBorder="1">
      <alignment/>
      <protection/>
    </xf>
    <xf numFmtId="49" fontId="7" fillId="0" borderId="0" xfId="64" applyNumberFormat="1" applyFont="1" applyFill="1" applyBorder="1" applyAlignment="1">
      <alignment horizontal="left" vertical="center" wrapText="1"/>
      <protection/>
    </xf>
    <xf numFmtId="0" fontId="6" fillId="0" borderId="0" xfId="64" applyFont="1" applyFill="1" applyBorder="1" applyAlignment="1">
      <alignment/>
      <protection/>
    </xf>
    <xf numFmtId="0" fontId="7" fillId="0" borderId="0" xfId="62" applyFont="1" applyFill="1" applyBorder="1">
      <alignment/>
      <protection/>
    </xf>
    <xf numFmtId="0" fontId="7" fillId="0" borderId="0" xfId="0" applyFont="1" applyFill="1" applyBorder="1" applyAlignment="1">
      <alignment vertical="center"/>
    </xf>
    <xf numFmtId="49" fontId="7" fillId="0" borderId="0" xfId="64" applyNumberFormat="1" applyFont="1" applyFill="1" applyAlignment="1">
      <alignment vertical="center" wrapText="1"/>
      <protection/>
    </xf>
    <xf numFmtId="0" fontId="7" fillId="0" borderId="0" xfId="62" applyFont="1" applyFill="1">
      <alignment/>
      <protection/>
    </xf>
    <xf numFmtId="0" fontId="6" fillId="0" borderId="40" xfId="64" applyFont="1" applyFill="1" applyBorder="1" applyAlignment="1">
      <alignment horizontal="left"/>
      <protection/>
    </xf>
    <xf numFmtId="1" fontId="7" fillId="0" borderId="0" xfId="62" applyNumberFormat="1" applyFont="1" applyFill="1">
      <alignment/>
      <protection/>
    </xf>
    <xf numFmtId="0" fontId="7" fillId="0" borderId="0" xfId="62" applyFont="1" applyFill="1" applyAlignment="1">
      <alignment/>
      <protection/>
    </xf>
    <xf numFmtId="0" fontId="7" fillId="0" borderId="0" xfId="0" applyFont="1" applyFill="1" applyAlignment="1">
      <alignment horizontal="left"/>
    </xf>
    <xf numFmtId="0" fontId="7" fillId="0" borderId="0" xfId="0" applyFont="1" applyFill="1" applyAlignment="1">
      <alignment/>
    </xf>
    <xf numFmtId="1" fontId="7" fillId="0" borderId="60" xfId="60" applyNumberFormat="1" applyFont="1" applyFill="1" applyBorder="1" applyAlignment="1">
      <alignment horizontal="center" vertical="center" wrapText="1"/>
      <protection/>
    </xf>
    <xf numFmtId="49" fontId="6" fillId="33" borderId="61" xfId="60" applyNumberFormat="1" applyFont="1" applyFill="1" applyBorder="1" applyAlignment="1">
      <alignment vertical="center"/>
      <protection/>
    </xf>
    <xf numFmtId="3" fontId="6" fillId="33" borderId="61" xfId="0" applyNumberFormat="1" applyFont="1" applyFill="1" applyBorder="1" applyAlignment="1">
      <alignment vertical="center"/>
    </xf>
    <xf numFmtId="3" fontId="6" fillId="33" borderId="62" xfId="0" applyNumberFormat="1" applyFont="1" applyFill="1" applyBorder="1" applyAlignment="1">
      <alignment vertical="center"/>
    </xf>
    <xf numFmtId="49" fontId="6" fillId="0" borderId="14" xfId="60" applyNumberFormat="1" applyFont="1" applyFill="1" applyBorder="1" applyAlignment="1">
      <alignment vertical="center"/>
      <protection/>
    </xf>
    <xf numFmtId="0" fontId="6" fillId="0" borderId="17" xfId="0" applyFont="1" applyFill="1" applyBorder="1" applyAlignment="1">
      <alignment/>
    </xf>
    <xf numFmtId="0" fontId="6" fillId="0" borderId="17" xfId="64" applyFont="1" applyFill="1" applyBorder="1" applyAlignment="1">
      <alignment vertical="center"/>
      <protection/>
    </xf>
    <xf numFmtId="0" fontId="7" fillId="0" borderId="16" xfId="64" applyFont="1" applyFill="1" applyBorder="1" applyAlignment="1">
      <alignment horizontal="left" indent="2"/>
      <protection/>
    </xf>
    <xf numFmtId="0" fontId="7" fillId="0" borderId="17" xfId="64" applyFont="1" applyFill="1" applyBorder="1" applyAlignment="1">
      <alignment horizontal="left" indent="2"/>
      <protection/>
    </xf>
    <xf numFmtId="0" fontId="7" fillId="0" borderId="17" xfId="64" applyFont="1" applyFill="1" applyBorder="1" applyAlignment="1">
      <alignment/>
      <protection/>
    </xf>
    <xf numFmtId="0" fontId="6" fillId="0" borderId="16" xfId="64" applyFont="1" applyFill="1" applyBorder="1" applyAlignment="1">
      <alignment/>
      <protection/>
    </xf>
    <xf numFmtId="0" fontId="7" fillId="0" borderId="17" xfId="64" applyFont="1" applyFill="1" applyBorder="1" applyAlignment="1">
      <alignment horizontal="left" indent="4"/>
      <protection/>
    </xf>
    <xf numFmtId="0" fontId="7" fillId="0" borderId="16" xfId="0" applyNumberFormat="1" applyFont="1" applyFill="1" applyBorder="1" applyAlignment="1">
      <alignment horizontal="center"/>
    </xf>
    <xf numFmtId="49" fontId="7" fillId="0" borderId="17" xfId="0" applyNumberFormat="1" applyFont="1" applyFill="1" applyBorder="1" applyAlignment="1">
      <alignment horizontal="left"/>
    </xf>
    <xf numFmtId="1" fontId="6" fillId="0" borderId="17" xfId="60" applyNumberFormat="1" applyFont="1" applyFill="1" applyBorder="1" applyAlignment="1">
      <alignment/>
      <protection/>
    </xf>
    <xf numFmtId="1" fontId="7" fillId="0" borderId="17" xfId="60" applyNumberFormat="1" applyFont="1" applyFill="1" applyBorder="1" applyAlignment="1">
      <alignment/>
      <protection/>
    </xf>
    <xf numFmtId="0" fontId="6" fillId="0" borderId="17" xfId="0" applyFont="1" applyFill="1" applyBorder="1" applyAlignment="1">
      <alignment horizontal="left"/>
    </xf>
    <xf numFmtId="0" fontId="7" fillId="0" borderId="16" xfId="0" applyFont="1" applyFill="1" applyBorder="1" applyAlignment="1">
      <alignment/>
    </xf>
    <xf numFmtId="0" fontId="7" fillId="0" borderId="17" xfId="0" applyNumberFormat="1" applyFont="1" applyFill="1" applyBorder="1" applyAlignment="1">
      <alignment/>
    </xf>
    <xf numFmtId="0" fontId="7" fillId="0" borderId="17" xfId="0" applyFont="1" applyFill="1" applyBorder="1" applyAlignment="1">
      <alignment vertical="center" wrapText="1"/>
    </xf>
    <xf numFmtId="0" fontId="7" fillId="0" borderId="22" xfId="0" applyNumberFormat="1" applyFont="1" applyFill="1" applyBorder="1" applyAlignment="1">
      <alignment horizontal="center" vertical="center"/>
    </xf>
    <xf numFmtId="0" fontId="7" fillId="0" borderId="23" xfId="0" applyFont="1" applyFill="1" applyBorder="1" applyAlignment="1">
      <alignment horizontal="left" vertical="center"/>
    </xf>
    <xf numFmtId="0" fontId="7" fillId="0" borderId="21" xfId="0" applyFont="1" applyFill="1" applyBorder="1" applyAlignment="1">
      <alignment vertical="center"/>
    </xf>
    <xf numFmtId="0" fontId="7" fillId="0" borderId="21" xfId="0" applyFont="1" applyFill="1" applyBorder="1" applyAlignment="1">
      <alignment horizontal="left"/>
    </xf>
    <xf numFmtId="0" fontId="7" fillId="0" borderId="22" xfId="0" applyFont="1" applyFill="1" applyBorder="1" applyAlignment="1">
      <alignment vertical="center"/>
    </xf>
    <xf numFmtId="0" fontId="7" fillId="0" borderId="17" xfId="0" applyFont="1" applyFill="1" applyBorder="1" applyAlignment="1">
      <alignment horizontal="left" vertical="center"/>
    </xf>
    <xf numFmtId="0" fontId="7" fillId="0" borderId="16" xfId="0" applyFont="1" applyFill="1" applyBorder="1" applyAlignment="1">
      <alignment horizontal="left" indent="3"/>
    </xf>
    <xf numFmtId="0" fontId="7" fillId="0" borderId="17" xfId="64" applyFont="1" applyFill="1" applyBorder="1" applyAlignment="1">
      <alignment horizontal="left" indent="6"/>
      <protection/>
    </xf>
    <xf numFmtId="0" fontId="6" fillId="0" borderId="17" xfId="64" applyFont="1" applyFill="1" applyBorder="1" applyAlignment="1">
      <alignment horizontal="left" indent="2"/>
      <protection/>
    </xf>
    <xf numFmtId="0" fontId="7" fillId="0" borderId="16" xfId="64" applyFont="1" applyFill="1" applyBorder="1" applyAlignment="1">
      <alignment/>
      <protection/>
    </xf>
    <xf numFmtId="0" fontId="7" fillId="0" borderId="17" xfId="64" applyFont="1" applyFill="1" applyBorder="1" applyAlignment="1">
      <alignment horizontal="left" indent="3"/>
      <protection/>
    </xf>
    <xf numFmtId="0" fontId="7" fillId="0" borderId="63" xfId="64" applyFont="1" applyFill="1" applyBorder="1" applyAlignment="1">
      <alignment horizontal="left" vertical="center"/>
      <protection/>
    </xf>
    <xf numFmtId="3" fontId="7" fillId="0" borderId="25" xfId="64" applyNumberFormat="1" applyFont="1" applyFill="1" applyBorder="1" applyAlignment="1">
      <alignment vertical="center"/>
      <protection/>
    </xf>
    <xf numFmtId="3" fontId="7" fillId="0" borderId="26" xfId="64" applyNumberFormat="1" applyFont="1" applyFill="1" applyBorder="1" applyAlignment="1">
      <alignment vertical="center"/>
      <protection/>
    </xf>
    <xf numFmtId="0" fontId="7" fillId="0" borderId="16" xfId="0" applyFont="1" applyFill="1" applyBorder="1" applyAlignment="1">
      <alignment vertical="center"/>
    </xf>
    <xf numFmtId="0" fontId="7" fillId="0" borderId="24" xfId="0" applyFont="1" applyFill="1" applyBorder="1" applyAlignment="1">
      <alignment vertical="center"/>
    </xf>
    <xf numFmtId="3" fontId="7" fillId="0" borderId="27" xfId="0" applyNumberFormat="1" applyFont="1" applyFill="1" applyBorder="1" applyAlignment="1">
      <alignment/>
    </xf>
    <xf numFmtId="0" fontId="6" fillId="0" borderId="16" xfId="0" applyFont="1" applyFill="1" applyBorder="1" applyAlignment="1">
      <alignment horizontal="left" vertical="center"/>
    </xf>
    <xf numFmtId="49" fontId="6" fillId="0" borderId="17" xfId="60" applyNumberFormat="1" applyFont="1" applyFill="1" applyBorder="1" applyAlignment="1">
      <alignment vertical="center"/>
      <protection/>
    </xf>
    <xf numFmtId="3" fontId="7" fillId="32" borderId="14" xfId="0" applyNumberFormat="1" applyFont="1" applyFill="1" applyBorder="1" applyAlignment="1">
      <alignment/>
    </xf>
    <xf numFmtId="3" fontId="7" fillId="0" borderId="17" xfId="64" applyNumberFormat="1" applyFont="1" applyFill="1" applyBorder="1" applyAlignment="1">
      <alignment vertical="center"/>
      <protection/>
    </xf>
    <xf numFmtId="3" fontId="7" fillId="0" borderId="19" xfId="64" applyNumberFormat="1" applyFont="1" applyFill="1" applyBorder="1" applyAlignment="1">
      <alignment vertical="center"/>
      <protection/>
    </xf>
    <xf numFmtId="0" fontId="7" fillId="0" borderId="16" xfId="64" applyFont="1" applyFill="1" applyBorder="1" applyAlignment="1">
      <alignment horizontal="left" vertical="center"/>
      <protection/>
    </xf>
    <xf numFmtId="0" fontId="7" fillId="0" borderId="17" xfId="64" applyFont="1" applyFill="1" applyBorder="1" applyAlignment="1">
      <alignment horizontal="left" vertical="center" wrapText="1"/>
      <protection/>
    </xf>
    <xf numFmtId="3" fontId="7" fillId="0" borderId="25" xfId="64" applyNumberFormat="1" applyFont="1" applyFill="1" applyBorder="1" applyAlignment="1">
      <alignment horizontal="right" vertical="center"/>
      <protection/>
    </xf>
    <xf numFmtId="3" fontId="7" fillId="0" borderId="64" xfId="64" applyNumberFormat="1" applyFont="1" applyFill="1" applyBorder="1" applyAlignment="1">
      <alignment horizontal="right" vertical="center"/>
      <protection/>
    </xf>
    <xf numFmtId="0" fontId="7" fillId="0" borderId="65" xfId="0" applyFont="1" applyFill="1" applyBorder="1" applyAlignment="1">
      <alignment vertical="center"/>
    </xf>
    <xf numFmtId="3" fontId="7" fillId="0" borderId="57" xfId="0" applyNumberFormat="1" applyFont="1" applyFill="1" applyBorder="1" applyAlignment="1">
      <alignment/>
    </xf>
    <xf numFmtId="3" fontId="7" fillId="0" borderId="57" xfId="64" applyNumberFormat="1" applyFont="1" applyFill="1" applyBorder="1" applyAlignment="1">
      <alignment vertical="center"/>
      <protection/>
    </xf>
    <xf numFmtId="3" fontId="7" fillId="0" borderId="66" xfId="64" applyNumberFormat="1" applyFont="1" applyFill="1" applyBorder="1" applyAlignment="1">
      <alignment vertical="center"/>
      <protection/>
    </xf>
    <xf numFmtId="0" fontId="7" fillId="0" borderId="0" xfId="64" applyFont="1" applyFill="1" applyBorder="1" applyAlignment="1">
      <alignment horizontal="left"/>
      <protection/>
    </xf>
    <xf numFmtId="49" fontId="7" fillId="0" borderId="0" xfId="64" applyNumberFormat="1" applyFont="1" applyFill="1" applyAlignment="1">
      <alignment horizontal="left" wrapText="1"/>
      <protection/>
    </xf>
    <xf numFmtId="49" fontId="7" fillId="0" borderId="0" xfId="64" applyNumberFormat="1" applyFont="1" applyFill="1" applyAlignment="1">
      <alignment horizontal="left" vertical="center" wrapText="1"/>
      <protection/>
    </xf>
    <xf numFmtId="0" fontId="6" fillId="0" borderId="0" xfId="64" applyFont="1" applyFill="1" applyAlignment="1">
      <alignment/>
      <protection/>
    </xf>
    <xf numFmtId="0" fontId="7" fillId="0" borderId="0" xfId="60" applyFont="1" applyFill="1" applyBorder="1" applyAlignment="1">
      <alignment/>
      <protection/>
    </xf>
    <xf numFmtId="0" fontId="6" fillId="0" borderId="0" xfId="64" applyFont="1" applyFill="1" applyBorder="1" applyAlignment="1">
      <alignment vertical="center"/>
      <protection/>
    </xf>
    <xf numFmtId="0" fontId="7" fillId="0" borderId="0" xfId="64" applyFont="1" applyFill="1" applyBorder="1" applyAlignment="1">
      <alignment horizontal="left" vertical="center"/>
      <protection/>
    </xf>
    <xf numFmtId="0" fontId="6" fillId="0" borderId="0" xfId="64" applyFont="1" applyFill="1" applyBorder="1" applyAlignment="1">
      <alignment horizontal="center" vertical="center"/>
      <protection/>
    </xf>
    <xf numFmtId="0" fontId="7" fillId="0" borderId="0" xfId="65" applyFont="1" applyFill="1" applyBorder="1" applyAlignment="1">
      <alignment vertical="center"/>
      <protection/>
    </xf>
    <xf numFmtId="0" fontId="6" fillId="0" borderId="0" xfId="64" applyFont="1" applyFill="1" applyBorder="1" applyAlignment="1">
      <alignment horizontal="left" vertical="center"/>
      <protection/>
    </xf>
    <xf numFmtId="0" fontId="6" fillId="0" borderId="67" xfId="64" applyFont="1" applyFill="1" applyBorder="1" applyAlignment="1">
      <alignment horizontal="left" vertical="center"/>
      <protection/>
    </xf>
    <xf numFmtId="0" fontId="7" fillId="0" borderId="10" xfId="64" applyFont="1" applyFill="1" applyBorder="1" applyAlignment="1">
      <alignment vertical="center"/>
      <protection/>
    </xf>
    <xf numFmtId="0" fontId="7" fillId="0" borderId="10" xfId="64" applyFont="1" applyFill="1" applyBorder="1" applyAlignment="1">
      <alignment horizontal="center" vertical="center"/>
      <protection/>
    </xf>
    <xf numFmtId="0" fontId="6" fillId="0" borderId="10" xfId="64" applyFont="1" applyFill="1" applyBorder="1" applyAlignment="1">
      <alignment horizontal="center" vertical="center"/>
      <protection/>
    </xf>
    <xf numFmtId="0" fontId="6" fillId="33" borderId="61" xfId="64" applyFont="1" applyFill="1" applyBorder="1" applyAlignment="1">
      <alignment horizontal="left" vertical="center"/>
      <protection/>
    </xf>
    <xf numFmtId="4" fontId="6" fillId="33" borderId="68" xfId="64" applyNumberFormat="1" applyFont="1" applyFill="1" applyBorder="1" applyAlignment="1">
      <alignment vertical="center"/>
      <protection/>
    </xf>
    <xf numFmtId="4" fontId="6" fillId="33" borderId="68" xfId="64" applyNumberFormat="1" applyFont="1" applyFill="1" applyBorder="1" applyAlignment="1">
      <alignment horizontal="right" vertical="center"/>
      <protection/>
    </xf>
    <xf numFmtId="3" fontId="6" fillId="33" borderId="68" xfId="64" applyNumberFormat="1" applyFont="1" applyFill="1" applyBorder="1" applyAlignment="1">
      <alignment horizontal="right" vertical="center"/>
      <protection/>
    </xf>
    <xf numFmtId="3" fontId="6" fillId="33" borderId="69" xfId="64" applyNumberFormat="1" applyFont="1" applyFill="1" applyBorder="1" applyAlignment="1">
      <alignment horizontal="right" vertical="center"/>
      <protection/>
    </xf>
    <xf numFmtId="0" fontId="6" fillId="0" borderId="14" xfId="64" applyFont="1" applyFill="1" applyBorder="1" applyAlignment="1">
      <alignment horizontal="left" vertical="center"/>
      <protection/>
    </xf>
    <xf numFmtId="4" fontId="6" fillId="0" borderId="14" xfId="64" applyNumberFormat="1" applyFont="1" applyFill="1" applyBorder="1" applyAlignment="1">
      <alignment horizontal="right" vertical="center"/>
      <protection/>
    </xf>
    <xf numFmtId="3" fontId="6" fillId="0" borderId="14" xfId="64" applyNumberFormat="1" applyFont="1" applyFill="1" applyBorder="1" applyAlignment="1">
      <alignment horizontal="right" vertical="center"/>
      <protection/>
    </xf>
    <xf numFmtId="3" fontId="6" fillId="0" borderId="70" xfId="64" applyNumberFormat="1" applyFont="1" applyFill="1" applyBorder="1" applyAlignment="1">
      <alignment horizontal="right" vertical="center"/>
      <protection/>
    </xf>
    <xf numFmtId="0" fontId="6" fillId="0" borderId="23" xfId="0" applyFont="1" applyFill="1" applyBorder="1" applyAlignment="1">
      <alignment vertical="center"/>
    </xf>
    <xf numFmtId="0" fontId="7" fillId="0" borderId="21" xfId="0" applyFont="1" applyFill="1" applyBorder="1" applyAlignment="1">
      <alignment horizontal="center" vertical="center"/>
    </xf>
    <xf numFmtId="4" fontId="7" fillId="32" borderId="14" xfId="64" applyNumberFormat="1" applyFont="1" applyFill="1" applyBorder="1" applyAlignment="1">
      <alignment horizontal="right" vertical="center"/>
      <protection/>
    </xf>
    <xf numFmtId="4" fontId="7" fillId="0" borderId="17" xfId="64" applyNumberFormat="1" applyFont="1" applyFill="1" applyBorder="1" applyAlignment="1">
      <alignment horizontal="right" vertical="center"/>
      <protection/>
    </xf>
    <xf numFmtId="3" fontId="7" fillId="0" borderId="19" xfId="64" applyNumberFormat="1" applyFont="1" applyFill="1" applyBorder="1" applyAlignment="1">
      <alignment horizontal="right" vertical="center"/>
      <protection/>
    </xf>
    <xf numFmtId="0" fontId="7" fillId="0" borderId="22" xfId="64" applyFont="1" applyFill="1" applyBorder="1" applyAlignment="1">
      <alignment horizontal="left" vertical="center"/>
      <protection/>
    </xf>
    <xf numFmtId="0" fontId="7" fillId="0" borderId="23" xfId="64" applyFont="1" applyFill="1" applyBorder="1" applyAlignment="1">
      <alignment horizontal="left" vertical="center"/>
      <protection/>
    </xf>
    <xf numFmtId="0" fontId="7" fillId="0" borderId="21" xfId="64" applyFont="1" applyFill="1" applyBorder="1" applyAlignment="1">
      <alignment horizontal="left" vertical="center"/>
      <protection/>
    </xf>
    <xf numFmtId="4" fontId="7" fillId="0" borderId="17" xfId="64" applyNumberFormat="1" applyFont="1" applyFill="1" applyBorder="1" applyAlignment="1">
      <alignment vertical="center"/>
      <protection/>
    </xf>
    <xf numFmtId="4" fontId="7" fillId="0" borderId="20" xfId="64" applyNumberFormat="1" applyFont="1" applyFill="1" applyBorder="1" applyAlignment="1">
      <alignment vertical="center"/>
      <protection/>
    </xf>
    <xf numFmtId="3" fontId="7" fillId="0" borderId="19" xfId="0" applyNumberFormat="1" applyFont="1" applyFill="1" applyBorder="1" applyAlignment="1">
      <alignment vertical="center"/>
    </xf>
    <xf numFmtId="0" fontId="7" fillId="0" borderId="22" xfId="0" applyFont="1" applyFill="1" applyBorder="1" applyAlignment="1">
      <alignment horizontal="center" vertical="center"/>
    </xf>
    <xf numFmtId="0" fontId="7" fillId="0" borderId="21" xfId="0" applyFont="1" applyFill="1" applyBorder="1" applyAlignment="1">
      <alignment horizontal="left" vertical="center"/>
    </xf>
    <xf numFmtId="49" fontId="6" fillId="0" borderId="22" xfId="0" applyNumberFormat="1" applyFont="1" applyFill="1" applyBorder="1" applyAlignment="1">
      <alignment vertical="center"/>
    </xf>
    <xf numFmtId="49" fontId="7" fillId="0" borderId="23" xfId="0" applyNumberFormat="1" applyFont="1" applyFill="1" applyBorder="1" applyAlignment="1">
      <alignment vertical="center"/>
    </xf>
    <xf numFmtId="0" fontId="6" fillId="0" borderId="22" xfId="0" applyFont="1" applyFill="1" applyBorder="1" applyAlignment="1">
      <alignment horizontal="left" vertical="center"/>
    </xf>
    <xf numFmtId="0" fontId="7" fillId="0" borderId="23" xfId="0" applyFont="1" applyFill="1" applyBorder="1" applyAlignment="1">
      <alignment vertical="center"/>
    </xf>
    <xf numFmtId="49" fontId="7" fillId="0" borderId="21" xfId="0" applyNumberFormat="1" applyFont="1" applyFill="1" applyBorder="1" applyAlignment="1">
      <alignment horizontal="left" vertical="center"/>
    </xf>
    <xf numFmtId="0" fontId="7" fillId="0" borderId="22" xfId="0" applyNumberFormat="1" applyFont="1" applyFill="1" applyBorder="1" applyAlignment="1">
      <alignment horizontal="fill" vertical="center" wrapText="1"/>
    </xf>
    <xf numFmtId="4" fontId="6" fillId="32" borderId="14" xfId="64" applyNumberFormat="1" applyFont="1" applyFill="1" applyBorder="1" applyAlignment="1">
      <alignment horizontal="right"/>
      <protection/>
    </xf>
    <xf numFmtId="4" fontId="6" fillId="0" borderId="17" xfId="64" applyNumberFormat="1" applyFont="1" applyFill="1" applyBorder="1" applyAlignment="1">
      <alignment horizontal="right"/>
      <protection/>
    </xf>
    <xf numFmtId="3" fontId="6" fillId="0" borderId="19" xfId="64" applyNumberFormat="1" applyFont="1" applyFill="1" applyBorder="1" applyAlignment="1">
      <alignment horizontal="right"/>
      <protection/>
    </xf>
    <xf numFmtId="0" fontId="7" fillId="0" borderId="23" xfId="0" applyFont="1" applyFill="1" applyBorder="1" applyAlignment="1">
      <alignment horizontal="center" vertical="center"/>
    </xf>
    <xf numFmtId="0" fontId="6" fillId="0" borderId="21" xfId="0" applyFont="1" applyFill="1" applyBorder="1" applyAlignment="1">
      <alignment horizontal="left" vertical="center"/>
    </xf>
    <xf numFmtId="49" fontId="7" fillId="0" borderId="23" xfId="0" applyNumberFormat="1" applyFont="1" applyFill="1" applyBorder="1" applyAlignment="1">
      <alignment horizontal="left" vertical="center"/>
    </xf>
    <xf numFmtId="4" fontId="6" fillId="32" borderId="14" xfId="64" applyNumberFormat="1" applyFont="1" applyFill="1" applyBorder="1" applyAlignment="1">
      <alignment horizontal="right" vertical="center"/>
      <protection/>
    </xf>
    <xf numFmtId="4" fontId="6" fillId="0" borderId="17" xfId="64" applyNumberFormat="1" applyFont="1" applyFill="1" applyBorder="1" applyAlignment="1">
      <alignment horizontal="right" vertical="center"/>
      <protection/>
    </xf>
    <xf numFmtId="3" fontId="6" fillId="0" borderId="17" xfId="64" applyNumberFormat="1" applyFont="1" applyFill="1" applyBorder="1" applyAlignment="1">
      <alignment horizontal="right" vertical="center"/>
      <protection/>
    </xf>
    <xf numFmtId="3" fontId="6" fillId="0" borderId="19" xfId="64" applyNumberFormat="1" applyFont="1" applyFill="1" applyBorder="1" applyAlignment="1">
      <alignment horizontal="right" vertical="center"/>
      <protection/>
    </xf>
    <xf numFmtId="0" fontId="7" fillId="34" borderId="22" xfId="64" applyFont="1" applyFill="1" applyBorder="1" applyAlignment="1">
      <alignment horizontal="left" vertical="center"/>
      <protection/>
    </xf>
    <xf numFmtId="0" fontId="7" fillId="34" borderId="17" xfId="64" applyFont="1" applyFill="1" applyBorder="1" applyAlignment="1">
      <alignment horizontal="left" vertical="center"/>
      <protection/>
    </xf>
    <xf numFmtId="4" fontId="7" fillId="34" borderId="17" xfId="64" applyNumberFormat="1" applyFont="1" applyFill="1" applyBorder="1" applyAlignment="1">
      <alignment horizontal="right" vertical="center"/>
      <protection/>
    </xf>
    <xf numFmtId="0" fontId="7" fillId="34" borderId="0" xfId="0" applyFont="1" applyFill="1" applyAlignment="1">
      <alignment vertical="center"/>
    </xf>
    <xf numFmtId="0" fontId="7" fillId="0" borderId="17" xfId="0" applyNumberFormat="1" applyFont="1" applyFill="1" applyBorder="1" applyAlignment="1">
      <alignment horizontal="left" vertical="center"/>
    </xf>
    <xf numFmtId="0" fontId="7" fillId="0" borderId="23" xfId="64" applyFont="1" applyFill="1" applyBorder="1" applyAlignment="1">
      <alignment vertical="center"/>
      <protection/>
    </xf>
    <xf numFmtId="0" fontId="7" fillId="0" borderId="23" xfId="0" applyFont="1" applyFill="1" applyBorder="1" applyAlignment="1">
      <alignment vertical="center" wrapText="1"/>
    </xf>
    <xf numFmtId="0" fontId="7" fillId="0" borderId="22" xfId="0" applyFont="1" applyFill="1" applyBorder="1" applyAlignment="1">
      <alignment vertical="center" wrapText="1"/>
    </xf>
    <xf numFmtId="0" fontId="7" fillId="0" borderId="22" xfId="0" applyFont="1" applyFill="1" applyBorder="1" applyAlignment="1">
      <alignment horizontal="left" vertical="center"/>
    </xf>
    <xf numFmtId="0" fontId="8" fillId="0" borderId="22" xfId="0" applyFont="1" applyFill="1" applyBorder="1" applyAlignment="1">
      <alignment horizontal="left" vertical="center"/>
    </xf>
    <xf numFmtId="0" fontId="6" fillId="0" borderId="22" xfId="64" applyFont="1" applyFill="1" applyBorder="1" applyAlignment="1">
      <alignment vertical="center"/>
      <protection/>
    </xf>
    <xf numFmtId="0" fontId="6" fillId="0" borderId="23" xfId="64" applyFont="1" applyFill="1" applyBorder="1" applyAlignment="1">
      <alignment horizontal="left" vertical="center"/>
      <protection/>
    </xf>
    <xf numFmtId="0" fontId="6" fillId="0" borderId="21" xfId="64" applyFont="1" applyFill="1" applyBorder="1" applyAlignment="1">
      <alignment horizontal="left" vertical="center"/>
      <protection/>
    </xf>
    <xf numFmtId="0" fontId="7" fillId="0" borderId="63" xfId="0" applyFont="1" applyFill="1" applyBorder="1" applyAlignment="1">
      <alignment vertical="center"/>
    </xf>
    <xf numFmtId="0" fontId="7" fillId="0" borderId="71" xfId="0" applyFont="1" applyFill="1" applyBorder="1" applyAlignment="1">
      <alignment vertical="center"/>
    </xf>
    <xf numFmtId="0" fontId="7" fillId="0" borderId="72" xfId="0" applyFont="1" applyFill="1" applyBorder="1" applyAlignment="1">
      <alignment vertical="center"/>
    </xf>
    <xf numFmtId="4" fontId="7" fillId="0" borderId="14" xfId="64" applyNumberFormat="1" applyFont="1" applyFill="1" applyBorder="1" applyAlignment="1">
      <alignment horizontal="right" vertical="center"/>
      <protection/>
    </xf>
    <xf numFmtId="4" fontId="7" fillId="0" borderId="25" xfId="64" applyNumberFormat="1" applyFont="1" applyFill="1" applyBorder="1" applyAlignment="1">
      <alignment horizontal="right" vertical="center"/>
      <protection/>
    </xf>
    <xf numFmtId="4" fontId="6" fillId="33" borderId="61" xfId="64" applyNumberFormat="1" applyFont="1" applyFill="1" applyBorder="1" applyAlignment="1" applyProtection="1">
      <alignment horizontal="right" vertical="center"/>
      <protection/>
    </xf>
    <xf numFmtId="3" fontId="6" fillId="33" borderId="61" xfId="64" applyNumberFormat="1" applyFont="1" applyFill="1" applyBorder="1" applyAlignment="1" applyProtection="1">
      <alignment horizontal="right" vertical="center"/>
      <protection/>
    </xf>
    <xf numFmtId="3" fontId="6" fillId="33" borderId="73" xfId="64" applyNumberFormat="1" applyFont="1" applyFill="1" applyBorder="1" applyAlignment="1" applyProtection="1">
      <alignment horizontal="right" vertical="center"/>
      <protection/>
    </xf>
    <xf numFmtId="3" fontId="7" fillId="32" borderId="17" xfId="0" applyNumberFormat="1" applyFont="1" applyFill="1" applyBorder="1" applyAlignment="1">
      <alignment horizontal="right"/>
    </xf>
    <xf numFmtId="3" fontId="7" fillId="32" borderId="19" xfId="0" applyNumberFormat="1" applyFont="1" applyFill="1" applyBorder="1" applyAlignment="1">
      <alignment horizontal="right"/>
    </xf>
    <xf numFmtId="0" fontId="6" fillId="32" borderId="17" xfId="64" applyFont="1" applyFill="1" applyBorder="1" applyAlignment="1">
      <alignment horizontal="left" vertical="center"/>
      <protection/>
    </xf>
    <xf numFmtId="3" fontId="7" fillId="32" borderId="17" xfId="64" applyNumberFormat="1" applyFont="1" applyFill="1" applyBorder="1" applyAlignment="1">
      <alignment horizontal="right" vertical="center"/>
      <protection/>
    </xf>
    <xf numFmtId="3" fontId="7" fillId="32" borderId="19" xfId="64" applyNumberFormat="1" applyFont="1" applyFill="1" applyBorder="1" applyAlignment="1">
      <alignment horizontal="right" vertical="center"/>
      <protection/>
    </xf>
    <xf numFmtId="3" fontId="7" fillId="32" borderId="17" xfId="0" applyNumberFormat="1" applyFont="1" applyFill="1" applyBorder="1" applyAlignment="1">
      <alignment vertical="center"/>
    </xf>
    <xf numFmtId="3" fontId="7" fillId="32" borderId="17" xfId="64" applyNumberFormat="1" applyFont="1" applyFill="1" applyBorder="1" applyAlignment="1">
      <alignment vertical="center"/>
      <protection/>
    </xf>
    <xf numFmtId="3" fontId="7" fillId="32" borderId="19" xfId="0" applyNumberFormat="1" applyFont="1" applyFill="1" applyBorder="1" applyAlignment="1">
      <alignment vertical="center"/>
    </xf>
    <xf numFmtId="3" fontId="6" fillId="32" borderId="17" xfId="64" applyNumberFormat="1" applyFont="1" applyFill="1" applyBorder="1" applyAlignment="1">
      <alignment horizontal="right" vertical="center"/>
      <protection/>
    </xf>
    <xf numFmtId="3" fontId="6" fillId="32" borderId="19" xfId="64" applyNumberFormat="1" applyFont="1" applyFill="1" applyBorder="1" applyAlignment="1">
      <alignment horizontal="right" vertical="center"/>
      <protection/>
    </xf>
    <xf numFmtId="4" fontId="6" fillId="0" borderId="17" xfId="64" applyNumberFormat="1" applyFont="1" applyFill="1" applyBorder="1" applyAlignment="1">
      <alignment vertical="center"/>
      <protection/>
    </xf>
    <xf numFmtId="3" fontId="6" fillId="32" borderId="17" xfId="64" applyNumberFormat="1" applyFont="1" applyFill="1" applyBorder="1" applyAlignment="1">
      <alignment vertical="center"/>
      <protection/>
    </xf>
    <xf numFmtId="3" fontId="6" fillId="32" borderId="19" xfId="64" applyNumberFormat="1" applyFont="1" applyFill="1" applyBorder="1" applyAlignment="1">
      <alignment vertical="center"/>
      <protection/>
    </xf>
    <xf numFmtId="3" fontId="7" fillId="32" borderId="19" xfId="64" applyNumberFormat="1" applyFont="1" applyFill="1" applyBorder="1" applyAlignment="1">
      <alignment vertical="center"/>
      <protection/>
    </xf>
    <xf numFmtId="0" fontId="7" fillId="32" borderId="17" xfId="0" applyNumberFormat="1" applyFont="1" applyFill="1" applyBorder="1" applyAlignment="1">
      <alignment horizontal="left" vertical="center"/>
    </xf>
    <xf numFmtId="0" fontId="7" fillId="32" borderId="17" xfId="0" applyFont="1" applyFill="1" applyBorder="1" applyAlignment="1">
      <alignment horizontal="left" vertical="center"/>
    </xf>
    <xf numFmtId="0" fontId="6" fillId="0" borderId="22" xfId="64" applyFont="1" applyFill="1" applyBorder="1" applyAlignment="1">
      <alignment horizontal="left" vertical="center"/>
      <protection/>
    </xf>
    <xf numFmtId="4" fontId="7" fillId="32" borderId="17" xfId="64" applyNumberFormat="1" applyFont="1" applyFill="1" applyBorder="1" applyAlignment="1">
      <alignment vertical="center"/>
      <protection/>
    </xf>
    <xf numFmtId="4" fontId="7" fillId="32" borderId="19" xfId="64" applyNumberFormat="1" applyFont="1" applyFill="1" applyBorder="1" applyAlignment="1">
      <alignment vertical="center"/>
      <protection/>
    </xf>
    <xf numFmtId="0" fontId="7" fillId="32" borderId="25" xfId="64" applyFont="1" applyFill="1" applyBorder="1" applyAlignment="1">
      <alignment horizontal="left" vertical="center"/>
      <protection/>
    </xf>
    <xf numFmtId="0" fontId="7" fillId="0" borderId="63" xfId="64" applyFont="1" applyFill="1" applyBorder="1" applyAlignment="1">
      <alignment horizontal="left" vertical="center" wrapText="1"/>
      <protection/>
    </xf>
    <xf numFmtId="4" fontId="7" fillId="0" borderId="25" xfId="64" applyNumberFormat="1" applyFont="1" applyFill="1" applyBorder="1" applyAlignment="1">
      <alignment vertical="center"/>
      <protection/>
    </xf>
    <xf numFmtId="4" fontId="7" fillId="0" borderId="74" xfId="64" applyNumberFormat="1" applyFont="1" applyFill="1" applyBorder="1" applyAlignment="1">
      <alignment vertical="center"/>
      <protection/>
    </xf>
    <xf numFmtId="4" fontId="6" fillId="33" borderId="61" xfId="64" applyNumberFormat="1" applyFont="1" applyFill="1" applyBorder="1" applyAlignment="1" applyProtection="1">
      <alignment vertical="center"/>
      <protection/>
    </xf>
    <xf numFmtId="3" fontId="6" fillId="33" borderId="61" xfId="64" applyNumberFormat="1" applyFont="1" applyFill="1" applyBorder="1" applyAlignment="1" applyProtection="1">
      <alignment vertical="center"/>
      <protection/>
    </xf>
    <xf numFmtId="3" fontId="6" fillId="33" borderId="73" xfId="64" applyNumberFormat="1" applyFont="1" applyFill="1" applyBorder="1" applyAlignment="1" applyProtection="1">
      <alignment vertical="center"/>
      <protection/>
    </xf>
    <xf numFmtId="3" fontId="6" fillId="0" borderId="17" xfId="64" applyNumberFormat="1" applyFont="1" applyFill="1" applyBorder="1" applyAlignment="1">
      <alignment vertical="center"/>
      <protection/>
    </xf>
    <xf numFmtId="3" fontId="6" fillId="0" borderId="19" xfId="64" applyNumberFormat="1" applyFont="1" applyFill="1" applyBorder="1" applyAlignment="1">
      <alignment vertical="center"/>
      <protection/>
    </xf>
    <xf numFmtId="4" fontId="7" fillId="0" borderId="75" xfId="64" applyNumberFormat="1" applyFont="1" applyFill="1" applyBorder="1" applyAlignment="1">
      <alignment vertical="center"/>
      <protection/>
    </xf>
    <xf numFmtId="4" fontId="7" fillId="0" borderId="76" xfId="64" applyNumberFormat="1" applyFont="1" applyFill="1" applyBorder="1" applyAlignment="1">
      <alignment vertical="center"/>
      <protection/>
    </xf>
    <xf numFmtId="0" fontId="11" fillId="0" borderId="0" xfId="64" applyFont="1" applyFill="1" applyBorder="1" applyAlignment="1">
      <alignment vertical="center"/>
      <protection/>
    </xf>
    <xf numFmtId="0" fontId="6" fillId="0" borderId="0" xfId="64" applyFont="1" applyFill="1" applyBorder="1" applyAlignment="1">
      <alignment horizontal="left"/>
      <protection/>
    </xf>
    <xf numFmtId="0" fontId="7" fillId="0" borderId="0" xfId="64" applyFont="1" applyFill="1" applyAlignment="1">
      <alignment vertical="center"/>
      <protection/>
    </xf>
    <xf numFmtId="0" fontId="6" fillId="0" borderId="0" xfId="64" applyFont="1" applyFill="1" applyAlignment="1">
      <alignment vertical="center"/>
      <protection/>
    </xf>
    <xf numFmtId="0" fontId="7" fillId="0" borderId="0" xfId="65" applyFont="1" applyFill="1" applyAlignment="1">
      <alignment vertical="center"/>
      <protection/>
    </xf>
    <xf numFmtId="0" fontId="6" fillId="0" borderId="0" xfId="64" applyFont="1" applyFill="1" applyAlignment="1">
      <alignment horizontal="left" vertical="center"/>
      <protection/>
    </xf>
    <xf numFmtId="0" fontId="7" fillId="0" borderId="0" xfId="64" applyFont="1" applyFill="1" applyBorder="1" applyAlignment="1">
      <alignment horizontal="center" vertical="center"/>
      <protection/>
    </xf>
    <xf numFmtId="176" fontId="6" fillId="33" borderId="14" xfId="64" applyNumberFormat="1" applyFont="1" applyFill="1" applyBorder="1" applyAlignment="1">
      <alignment horizontal="left" vertical="center"/>
      <protection/>
    </xf>
    <xf numFmtId="4" fontId="6" fillId="33" borderId="14" xfId="64" applyNumberFormat="1" applyFont="1" applyFill="1" applyBorder="1" applyAlignment="1">
      <alignment vertical="center"/>
      <protection/>
    </xf>
    <xf numFmtId="3" fontId="6" fillId="33" borderId="14" xfId="64" applyNumberFormat="1" applyFont="1" applyFill="1" applyBorder="1" applyAlignment="1">
      <alignment vertical="center"/>
      <protection/>
    </xf>
    <xf numFmtId="3" fontId="6" fillId="33" borderId="15" xfId="64" applyNumberFormat="1" applyFont="1" applyFill="1" applyBorder="1" applyAlignment="1">
      <alignment vertical="center"/>
      <protection/>
    </xf>
    <xf numFmtId="0" fontId="6" fillId="0" borderId="17" xfId="0" applyFont="1" applyFill="1" applyBorder="1" applyAlignment="1">
      <alignment vertical="center"/>
    </xf>
    <xf numFmtId="0" fontId="6" fillId="32" borderId="17" xfId="0" applyFont="1" applyFill="1" applyBorder="1" applyAlignment="1">
      <alignment vertical="center"/>
    </xf>
    <xf numFmtId="0" fontId="7" fillId="0" borderId="17" xfId="0" applyFont="1" applyFill="1" applyBorder="1" applyAlignment="1">
      <alignment horizontal="center" vertical="center"/>
    </xf>
    <xf numFmtId="0" fontId="7" fillId="0" borderId="17" xfId="0" applyFont="1" applyFill="1" applyBorder="1" applyAlignment="1">
      <alignment horizontal="center" vertical="center" wrapText="1"/>
    </xf>
    <xf numFmtId="4" fontId="7" fillId="0" borderId="17" xfId="64" applyNumberFormat="1" applyFont="1" applyFill="1" applyBorder="1" applyAlignment="1">
      <alignment horizontal="right"/>
      <protection/>
    </xf>
    <xf numFmtId="49" fontId="7" fillId="0" borderId="17" xfId="64" applyNumberFormat="1" applyFont="1" applyFill="1" applyBorder="1" applyAlignment="1">
      <alignment horizontal="left" vertical="center"/>
      <protection/>
    </xf>
    <xf numFmtId="176" fontId="7" fillId="35" borderId="17" xfId="64" applyNumberFormat="1" applyFont="1" applyFill="1" applyBorder="1" applyAlignment="1">
      <alignment horizontal="left" vertical="center"/>
      <protection/>
    </xf>
    <xf numFmtId="4" fontId="7" fillId="35" borderId="17" xfId="64" applyNumberFormat="1" applyFont="1" applyFill="1" applyBorder="1" applyAlignment="1">
      <alignment horizontal="right"/>
      <protection/>
    </xf>
    <xf numFmtId="3" fontId="7" fillId="35" borderId="17" xfId="64" applyNumberFormat="1" applyFont="1" applyFill="1" applyBorder="1" applyAlignment="1">
      <alignment horizontal="right"/>
      <protection/>
    </xf>
    <xf numFmtId="3" fontId="7" fillId="35" borderId="18" xfId="64" applyNumberFormat="1" applyFont="1" applyFill="1" applyBorder="1" applyAlignment="1">
      <alignment horizontal="right"/>
      <protection/>
    </xf>
    <xf numFmtId="0" fontId="7" fillId="35" borderId="0" xfId="0" applyFont="1" applyFill="1" applyAlignment="1">
      <alignment vertical="center"/>
    </xf>
    <xf numFmtId="0" fontId="12" fillId="0" borderId="17" xfId="64" applyFont="1" applyFill="1" applyBorder="1" applyAlignment="1">
      <alignment vertical="center"/>
      <protection/>
    </xf>
    <xf numFmtId="3" fontId="6" fillId="0" borderId="42" xfId="0" applyNumberFormat="1" applyFont="1" applyFill="1" applyBorder="1" applyAlignment="1">
      <alignment vertical="center"/>
    </xf>
    <xf numFmtId="0" fontId="7" fillId="0" borderId="11" xfId="64" applyFont="1" applyFill="1" applyBorder="1" applyAlignment="1">
      <alignment vertical="center"/>
      <protection/>
    </xf>
    <xf numFmtId="0" fontId="7" fillId="0" borderId="11" xfId="64" applyFont="1" applyFill="1" applyBorder="1" applyAlignment="1" quotePrefix="1">
      <alignment horizontal="left" vertical="center"/>
      <protection/>
    </xf>
    <xf numFmtId="177" fontId="7" fillId="0" borderId="17" xfId="64" applyNumberFormat="1" applyFont="1" applyFill="1" applyBorder="1" applyAlignment="1">
      <alignment horizontal="left" vertical="center"/>
      <protection/>
    </xf>
    <xf numFmtId="0" fontId="9" fillId="0" borderId="17" xfId="0" applyFont="1" applyFill="1" applyBorder="1" applyAlignment="1">
      <alignment vertical="center"/>
    </xf>
    <xf numFmtId="14" fontId="7" fillId="0" borderId="17" xfId="64" applyNumberFormat="1" applyFont="1" applyFill="1" applyBorder="1" applyAlignment="1">
      <alignment horizontal="left" vertical="center"/>
      <protection/>
    </xf>
    <xf numFmtId="0" fontId="12" fillId="0" borderId="17" xfId="0" applyFont="1" applyFill="1" applyBorder="1" applyAlignment="1">
      <alignment vertical="center"/>
    </xf>
    <xf numFmtId="49" fontId="7" fillId="0" borderId="17" xfId="0" applyNumberFormat="1" applyFont="1" applyFill="1" applyBorder="1" applyAlignment="1">
      <alignment horizontal="left" vertical="center"/>
    </xf>
    <xf numFmtId="176" fontId="6" fillId="0" borderId="17" xfId="64" applyNumberFormat="1" applyFont="1" applyFill="1" applyBorder="1" applyAlignment="1">
      <alignment horizontal="left" vertical="center"/>
      <protection/>
    </xf>
    <xf numFmtId="3" fontId="8" fillId="0" borderId="16" xfId="0" applyNumberFormat="1" applyFont="1" applyFill="1" applyBorder="1" applyAlignment="1">
      <alignment vertical="center"/>
    </xf>
    <xf numFmtId="0" fontId="7" fillId="32" borderId="17" xfId="64" applyFont="1" applyFill="1" applyBorder="1" applyAlignment="1">
      <alignment vertical="center"/>
      <protection/>
    </xf>
    <xf numFmtId="3" fontId="9" fillId="0" borderId="16" xfId="0" applyNumberFormat="1" applyFont="1" applyFill="1" applyBorder="1" applyAlignment="1">
      <alignment vertical="center"/>
    </xf>
    <xf numFmtId="3" fontId="7" fillId="0" borderId="16" xfId="0" applyNumberFormat="1" applyFont="1" applyFill="1" applyBorder="1" applyAlignment="1">
      <alignment vertical="center"/>
    </xf>
    <xf numFmtId="1" fontId="7" fillId="0" borderId="17" xfId="63" applyNumberFormat="1" applyFont="1" applyFill="1" applyBorder="1" applyAlignment="1">
      <alignment vertical="center"/>
      <protection/>
    </xf>
    <xf numFmtId="1" fontId="7" fillId="0" borderId="20" xfId="63" applyNumberFormat="1" applyFont="1" applyFill="1" applyBorder="1" applyAlignment="1">
      <alignment horizontal="left" vertical="center" wrapText="1"/>
      <protection/>
    </xf>
    <xf numFmtId="1" fontId="7" fillId="0" borderId="21" xfId="63" applyNumberFormat="1" applyFont="1" applyFill="1" applyBorder="1" applyAlignment="1">
      <alignment horizontal="left" vertical="center" wrapText="1"/>
      <protection/>
    </xf>
    <xf numFmtId="49" fontId="7" fillId="0" borderId="16" xfId="0" applyNumberFormat="1" applyFont="1" applyFill="1" applyBorder="1" applyAlignment="1">
      <alignment horizontal="left" vertical="center"/>
    </xf>
    <xf numFmtId="0" fontId="7" fillId="0" borderId="17" xfId="0" applyNumberFormat="1" applyFont="1" applyFill="1" applyBorder="1" applyAlignment="1">
      <alignment wrapText="1"/>
    </xf>
    <xf numFmtId="3" fontId="6" fillId="32" borderId="16" xfId="0" applyNumberFormat="1" applyFont="1" applyFill="1" applyBorder="1" applyAlignment="1">
      <alignment vertical="center"/>
    </xf>
    <xf numFmtId="0" fontId="7" fillId="32" borderId="17" xfId="0" applyFont="1" applyFill="1" applyBorder="1" applyAlignment="1">
      <alignment wrapText="1"/>
    </xf>
    <xf numFmtId="0" fontId="7" fillId="32" borderId="0" xfId="0" applyFont="1" applyFill="1" applyBorder="1" applyAlignment="1">
      <alignment/>
    </xf>
    <xf numFmtId="4" fontId="7" fillId="32" borderId="17" xfId="64" applyNumberFormat="1" applyFont="1" applyFill="1" applyBorder="1" applyAlignment="1">
      <alignment horizontal="right"/>
      <protection/>
    </xf>
    <xf numFmtId="3" fontId="7" fillId="32" borderId="17" xfId="64" applyNumberFormat="1" applyFont="1" applyFill="1" applyBorder="1" applyAlignment="1">
      <alignment horizontal="right"/>
      <protection/>
    </xf>
    <xf numFmtId="3" fontId="7" fillId="32" borderId="18" xfId="64" applyNumberFormat="1" applyFont="1" applyFill="1" applyBorder="1" applyAlignment="1">
      <alignment horizontal="right"/>
      <protection/>
    </xf>
    <xf numFmtId="0" fontId="6" fillId="32" borderId="16" xfId="0" applyFont="1" applyFill="1" applyBorder="1" applyAlignment="1">
      <alignment vertical="center"/>
    </xf>
    <xf numFmtId="0" fontId="7" fillId="32" borderId="20" xfId="0" applyFont="1" applyFill="1" applyBorder="1" applyAlignment="1">
      <alignment vertical="center" wrapText="1"/>
    </xf>
    <xf numFmtId="0" fontId="7" fillId="32" borderId="17" xfId="58" applyFont="1" applyFill="1" applyBorder="1" applyAlignment="1">
      <alignment wrapText="1"/>
      <protection/>
    </xf>
    <xf numFmtId="0" fontId="10" fillId="0" borderId="17" xfId="0" applyFont="1" applyFill="1" applyBorder="1" applyAlignment="1">
      <alignment/>
    </xf>
    <xf numFmtId="0" fontId="6" fillId="0" borderId="33" xfId="0" applyFont="1" applyFill="1" applyBorder="1" applyAlignment="1">
      <alignment vertical="center"/>
    </xf>
    <xf numFmtId="0" fontId="7" fillId="32" borderId="0" xfId="0" applyFont="1" applyFill="1" applyBorder="1" applyAlignment="1">
      <alignment vertical="center"/>
    </xf>
    <xf numFmtId="0" fontId="7" fillId="32" borderId="0" xfId="64" applyFont="1" applyFill="1" applyBorder="1" applyAlignment="1">
      <alignment horizontal="center" vertical="center"/>
      <protection/>
    </xf>
    <xf numFmtId="0" fontId="7" fillId="0" borderId="34" xfId="0" applyFont="1" applyFill="1" applyBorder="1" applyAlignment="1">
      <alignment vertical="center" wrapText="1"/>
    </xf>
    <xf numFmtId="0" fontId="7" fillId="0" borderId="20" xfId="0" applyFont="1" applyFill="1" applyBorder="1" applyAlignment="1">
      <alignment vertical="center" wrapText="1"/>
    </xf>
    <xf numFmtId="4" fontId="6" fillId="0" borderId="20" xfId="64" applyNumberFormat="1" applyFont="1" applyFill="1" applyBorder="1" applyAlignment="1">
      <alignment horizontal="right"/>
      <protection/>
    </xf>
    <xf numFmtId="4" fontId="7" fillId="0" borderId="20" xfId="64" applyNumberFormat="1" applyFont="1" applyFill="1" applyBorder="1" applyAlignment="1">
      <alignment horizontal="right"/>
      <protection/>
    </xf>
    <xf numFmtId="49" fontId="6" fillId="32" borderId="16" xfId="0" applyNumberFormat="1" applyFont="1" applyFill="1" applyBorder="1" applyAlignment="1">
      <alignment horizontal="left" vertical="center"/>
    </xf>
    <xf numFmtId="0" fontId="7" fillId="32" borderId="17" xfId="0" applyFont="1" applyFill="1" applyBorder="1" applyAlignment="1">
      <alignment horizontal="left" vertical="center" wrapText="1"/>
    </xf>
    <xf numFmtId="4" fontId="7" fillId="32" borderId="20" xfId="64" applyNumberFormat="1" applyFont="1" applyFill="1" applyBorder="1" applyAlignment="1">
      <alignment horizontal="right"/>
      <protection/>
    </xf>
    <xf numFmtId="4" fontId="6" fillId="32" borderId="17" xfId="64" applyNumberFormat="1" applyFont="1" applyFill="1" applyBorder="1" applyAlignment="1">
      <alignment horizontal="right"/>
      <protection/>
    </xf>
    <xf numFmtId="4" fontId="6" fillId="32" borderId="20" xfId="64" applyNumberFormat="1" applyFont="1" applyFill="1" applyBorder="1" applyAlignment="1">
      <alignment horizontal="right"/>
      <protection/>
    </xf>
    <xf numFmtId="4" fontId="7" fillId="0" borderId="25" xfId="64" applyNumberFormat="1" applyFont="1" applyFill="1" applyBorder="1" applyAlignment="1">
      <alignment horizontal="right"/>
      <protection/>
    </xf>
    <xf numFmtId="4" fontId="7" fillId="0" borderId="50" xfId="64" applyNumberFormat="1" applyFont="1" applyFill="1" applyBorder="1" applyAlignment="1">
      <alignment horizontal="right"/>
      <protection/>
    </xf>
    <xf numFmtId="4" fontId="7" fillId="0" borderId="14" xfId="64" applyNumberFormat="1" applyFont="1" applyFill="1" applyBorder="1" applyAlignment="1">
      <alignment horizontal="right"/>
      <protection/>
    </xf>
    <xf numFmtId="3" fontId="7" fillId="0" borderId="64" xfId="64" applyNumberFormat="1" applyFont="1" applyFill="1" applyBorder="1" applyAlignment="1">
      <alignment horizontal="right"/>
      <protection/>
    </xf>
    <xf numFmtId="3" fontId="7" fillId="0" borderId="19" xfId="64" applyNumberFormat="1" applyFont="1" applyFill="1" applyBorder="1" applyAlignment="1">
      <alignment horizontal="right"/>
      <protection/>
    </xf>
    <xf numFmtId="3" fontId="7" fillId="0" borderId="70" xfId="64" applyNumberFormat="1" applyFont="1" applyFill="1" applyBorder="1" applyAlignment="1">
      <alignment horizontal="right"/>
      <protection/>
    </xf>
    <xf numFmtId="4" fontId="7" fillId="0" borderId="27" xfId="64" applyNumberFormat="1" applyFont="1" applyFill="1" applyBorder="1" applyAlignment="1">
      <alignment horizontal="right"/>
      <protection/>
    </xf>
    <xf numFmtId="3" fontId="7" fillId="0" borderId="77" xfId="64" applyNumberFormat="1" applyFont="1" applyFill="1" applyBorder="1" applyAlignment="1">
      <alignment horizontal="right"/>
      <protection/>
    </xf>
    <xf numFmtId="49" fontId="6" fillId="0" borderId="13" xfId="0" applyNumberFormat="1" applyFont="1" applyFill="1" applyBorder="1" applyAlignment="1">
      <alignment horizontal="center" vertical="center" wrapText="1"/>
    </xf>
    <xf numFmtId="0" fontId="7" fillId="0" borderId="14" xfId="64" applyFont="1" applyFill="1" applyBorder="1" applyAlignment="1">
      <alignment horizontal="left" vertical="center"/>
      <protection/>
    </xf>
    <xf numFmtId="4" fontId="7" fillId="0" borderId="11" xfId="64" applyNumberFormat="1" applyFont="1" applyFill="1" applyBorder="1" applyAlignment="1">
      <alignment horizontal="right"/>
      <protection/>
    </xf>
    <xf numFmtId="4" fontId="6" fillId="33" borderId="61" xfId="64" applyNumberFormat="1" applyFont="1" applyFill="1" applyBorder="1" applyAlignment="1">
      <alignment horizontal="right" vertical="center"/>
      <protection/>
    </xf>
    <xf numFmtId="3" fontId="6" fillId="33" borderId="61" xfId="64" applyNumberFormat="1" applyFont="1" applyFill="1" applyBorder="1" applyAlignment="1">
      <alignment horizontal="right" vertical="center"/>
      <protection/>
    </xf>
    <xf numFmtId="3" fontId="6" fillId="33" borderId="62" xfId="64" applyNumberFormat="1" applyFont="1" applyFill="1" applyBorder="1" applyAlignment="1">
      <alignment horizontal="right" vertical="center"/>
      <protection/>
    </xf>
    <xf numFmtId="176" fontId="7" fillId="32" borderId="17" xfId="64" applyNumberFormat="1" applyFont="1" applyFill="1" applyBorder="1" applyAlignment="1">
      <alignment horizontal="left" vertical="center"/>
      <protection/>
    </xf>
    <xf numFmtId="0" fontId="7" fillId="32" borderId="11" xfId="64" applyFont="1" applyFill="1" applyBorder="1" applyAlignment="1" quotePrefix="1">
      <alignment horizontal="left" vertical="center"/>
      <protection/>
    </xf>
    <xf numFmtId="3" fontId="7" fillId="0" borderId="11" xfId="0" applyNumberFormat="1" applyFont="1" applyFill="1" applyBorder="1" applyAlignment="1">
      <alignment horizontal="right"/>
    </xf>
    <xf numFmtId="3" fontId="7" fillId="0" borderId="43" xfId="0" applyNumberFormat="1" applyFont="1" applyFill="1" applyBorder="1" applyAlignment="1">
      <alignment horizontal="right"/>
    </xf>
    <xf numFmtId="177" fontId="7" fillId="32" borderId="17" xfId="64" applyNumberFormat="1" applyFont="1" applyFill="1" applyBorder="1" applyAlignment="1">
      <alignment horizontal="left" vertical="center"/>
      <protection/>
    </xf>
    <xf numFmtId="14" fontId="7" fillId="32" borderId="17" xfId="64" applyNumberFormat="1" applyFont="1" applyFill="1" applyBorder="1" applyAlignment="1">
      <alignment horizontal="left" vertical="center"/>
      <protection/>
    </xf>
    <xf numFmtId="4" fontId="7" fillId="0" borderId="17" xfId="0" applyNumberFormat="1" applyFont="1" applyFill="1" applyBorder="1" applyAlignment="1">
      <alignment horizontal="right"/>
    </xf>
    <xf numFmtId="4" fontId="7" fillId="0" borderId="18" xfId="64" applyNumberFormat="1" applyFont="1" applyFill="1" applyBorder="1" applyAlignment="1">
      <alignment horizontal="right"/>
      <protection/>
    </xf>
    <xf numFmtId="4" fontId="7" fillId="0" borderId="52" xfId="64" applyNumberFormat="1" applyFont="1" applyFill="1" applyBorder="1" applyAlignment="1">
      <alignment horizontal="right"/>
      <protection/>
    </xf>
    <xf numFmtId="4" fontId="7" fillId="0" borderId="53" xfId="0" applyNumberFormat="1" applyFont="1" applyFill="1" applyBorder="1" applyAlignment="1">
      <alignment horizontal="right"/>
    </xf>
    <xf numFmtId="4" fontId="7" fillId="0" borderId="26" xfId="64" applyNumberFormat="1" applyFont="1" applyFill="1" applyBorder="1" applyAlignment="1">
      <alignment horizontal="right"/>
      <protection/>
    </xf>
    <xf numFmtId="0" fontId="6" fillId="0" borderId="0" xfId="0" applyFont="1" applyFill="1" applyAlignment="1">
      <alignment vertical="center"/>
    </xf>
    <xf numFmtId="3" fontId="6" fillId="0" borderId="17" xfId="0" applyNumberFormat="1" applyFont="1" applyFill="1" applyBorder="1" applyAlignment="1">
      <alignment horizontal="right"/>
    </xf>
    <xf numFmtId="1" fontId="6" fillId="0" borderId="17" xfId="63" applyNumberFormat="1" applyFont="1" applyFill="1" applyBorder="1" applyAlignment="1">
      <alignment vertical="center"/>
      <protection/>
    </xf>
    <xf numFmtId="3" fontId="6" fillId="0" borderId="17" xfId="0" applyNumberFormat="1" applyFont="1" applyFill="1" applyBorder="1" applyAlignment="1">
      <alignment vertical="center"/>
    </xf>
    <xf numFmtId="4" fontId="6" fillId="0" borderId="17" xfId="0" applyNumberFormat="1" applyFont="1" applyFill="1" applyBorder="1" applyAlignment="1">
      <alignment horizontal="right"/>
    </xf>
    <xf numFmtId="4" fontId="7" fillId="32" borderId="18" xfId="64" applyNumberFormat="1" applyFont="1" applyFill="1" applyBorder="1" applyAlignment="1">
      <alignment horizontal="right"/>
      <protection/>
    </xf>
    <xf numFmtId="4" fontId="6" fillId="0" borderId="18" xfId="64" applyNumberFormat="1" applyFont="1" applyFill="1" applyBorder="1" applyAlignment="1">
      <alignment horizontal="right"/>
      <protection/>
    </xf>
    <xf numFmtId="0" fontId="7" fillId="0" borderId="17" xfId="58" applyFont="1" applyFill="1" applyBorder="1" applyAlignment="1">
      <alignment wrapText="1"/>
      <protection/>
    </xf>
    <xf numFmtId="4" fontId="7" fillId="0" borderId="11" xfId="0" applyNumberFormat="1" applyFont="1" applyFill="1" applyBorder="1" applyAlignment="1">
      <alignment horizontal="right"/>
    </xf>
    <xf numFmtId="4" fontId="7" fillId="0" borderId="43" xfId="0" applyNumberFormat="1" applyFont="1" applyFill="1" applyBorder="1" applyAlignment="1">
      <alignment horizontal="right"/>
    </xf>
    <xf numFmtId="4" fontId="7" fillId="0" borderId="52" xfId="0" applyNumberFormat="1" applyFont="1" applyFill="1" applyBorder="1" applyAlignment="1">
      <alignment horizontal="right"/>
    </xf>
    <xf numFmtId="0" fontId="6" fillId="32" borderId="22" xfId="0" applyFont="1" applyFill="1" applyBorder="1" applyAlignment="1">
      <alignment vertical="center"/>
    </xf>
    <xf numFmtId="4" fontId="7" fillId="32" borderId="17" xfId="0" applyNumberFormat="1" applyFont="1" applyFill="1" applyBorder="1" applyAlignment="1">
      <alignment horizontal="right"/>
    </xf>
    <xf numFmtId="4" fontId="7" fillId="0" borderId="78" xfId="64" applyNumberFormat="1" applyFont="1" applyFill="1" applyBorder="1" applyAlignment="1">
      <alignment horizontal="right"/>
      <protection/>
    </xf>
    <xf numFmtId="4" fontId="7" fillId="0" borderId="79" xfId="0" applyNumberFormat="1" applyFont="1" applyFill="1" applyBorder="1" applyAlignment="1">
      <alignment horizontal="right"/>
    </xf>
    <xf numFmtId="4" fontId="7" fillId="0" borderId="18" xfId="0" applyNumberFormat="1" applyFont="1" applyFill="1" applyBorder="1" applyAlignment="1">
      <alignment horizontal="right"/>
    </xf>
    <xf numFmtId="49" fontId="6" fillId="0" borderId="80" xfId="0" applyNumberFormat="1" applyFont="1" applyFill="1" applyBorder="1" applyAlignment="1">
      <alignment horizontal="left" vertical="center"/>
    </xf>
    <xf numFmtId="0" fontId="7" fillId="0" borderId="81" xfId="0" applyFont="1" applyFill="1" applyBorder="1" applyAlignment="1">
      <alignment horizontal="left" vertical="center" wrapText="1"/>
    </xf>
    <xf numFmtId="0" fontId="7" fillId="0" borderId="81" xfId="0" applyFont="1" applyFill="1" applyBorder="1" applyAlignment="1">
      <alignment vertical="center"/>
    </xf>
    <xf numFmtId="4" fontId="7" fillId="0" borderId="81" xfId="64" applyNumberFormat="1" applyFont="1" applyFill="1" applyBorder="1" applyAlignment="1">
      <alignment horizontal="right"/>
      <protection/>
    </xf>
    <xf numFmtId="4" fontId="7" fillId="0" borderId="82" xfId="64" applyNumberFormat="1" applyFont="1" applyFill="1" applyBorder="1" applyAlignment="1">
      <alignment horizontal="right"/>
      <protection/>
    </xf>
    <xf numFmtId="4" fontId="7" fillId="0" borderId="83" xfId="64" applyNumberFormat="1" applyFont="1" applyFill="1" applyBorder="1" applyAlignment="1">
      <alignment horizontal="right"/>
      <protection/>
    </xf>
    <xf numFmtId="4" fontId="7" fillId="0" borderId="84" xfId="64" applyNumberFormat="1" applyFont="1" applyFill="1" applyBorder="1" applyAlignment="1">
      <alignment horizontal="right"/>
      <protection/>
    </xf>
    <xf numFmtId="4" fontId="7" fillId="32" borderId="85" xfId="64" applyNumberFormat="1" applyFont="1" applyFill="1" applyBorder="1" applyAlignment="1">
      <alignment horizontal="right"/>
      <protection/>
    </xf>
    <xf numFmtId="3" fontId="7" fillId="32" borderId="85" xfId="64" applyNumberFormat="1" applyFont="1" applyFill="1" applyBorder="1" applyAlignment="1">
      <alignment horizontal="right"/>
      <protection/>
    </xf>
    <xf numFmtId="3" fontId="7" fillId="32" borderId="86" xfId="64" applyNumberFormat="1" applyFont="1" applyFill="1" applyBorder="1" applyAlignment="1">
      <alignment horizontal="right"/>
      <protection/>
    </xf>
    <xf numFmtId="0" fontId="6" fillId="32" borderId="11" xfId="64" applyFont="1" applyFill="1" applyBorder="1" applyAlignment="1">
      <alignment horizontal="left" vertical="center"/>
      <protection/>
    </xf>
    <xf numFmtId="0" fontId="7" fillId="32" borderId="27" xfId="64" applyFont="1" applyFill="1" applyBorder="1" applyAlignment="1">
      <alignment horizontal="left" vertical="center"/>
      <protection/>
    </xf>
    <xf numFmtId="0" fontId="7" fillId="32" borderId="45" xfId="64" applyFont="1" applyFill="1" applyBorder="1" applyAlignment="1">
      <alignment horizontal="left" vertical="center"/>
      <protection/>
    </xf>
    <xf numFmtId="4" fontId="7" fillId="0" borderId="45" xfId="64" applyNumberFormat="1" applyFont="1" applyFill="1" applyBorder="1" applyAlignment="1">
      <alignment horizontal="right"/>
      <protection/>
    </xf>
    <xf numFmtId="3" fontId="7" fillId="0" borderId="45" xfId="64" applyNumberFormat="1" applyFont="1" applyFill="1" applyBorder="1" applyAlignment="1">
      <alignment horizontal="right"/>
      <protection/>
    </xf>
    <xf numFmtId="3" fontId="7" fillId="0" borderId="46" xfId="64" applyNumberFormat="1" applyFont="1" applyFill="1" applyBorder="1" applyAlignment="1">
      <alignment horizontal="right"/>
      <protection/>
    </xf>
    <xf numFmtId="4" fontId="7" fillId="0" borderId="28" xfId="64" applyNumberFormat="1" applyFont="1" applyFill="1" applyBorder="1" applyAlignment="1">
      <alignment horizontal="right"/>
      <protection/>
    </xf>
    <xf numFmtId="0" fontId="7" fillId="32" borderId="31" xfId="64" applyFont="1" applyFill="1" applyBorder="1" applyAlignment="1">
      <alignment horizontal="left" vertical="center"/>
      <protection/>
    </xf>
    <xf numFmtId="4" fontId="7" fillId="0" borderId="31" xfId="64" applyNumberFormat="1" applyFont="1" applyFill="1" applyBorder="1" applyAlignment="1">
      <alignment horizontal="right"/>
      <protection/>
    </xf>
    <xf numFmtId="3" fontId="7" fillId="0" borderId="31" xfId="64" applyNumberFormat="1" applyFont="1" applyFill="1" applyBorder="1" applyAlignment="1">
      <alignment horizontal="right"/>
      <protection/>
    </xf>
    <xf numFmtId="3" fontId="7" fillId="0" borderId="32" xfId="64" applyNumberFormat="1" applyFont="1" applyFill="1" applyBorder="1" applyAlignment="1">
      <alignment horizontal="right"/>
      <protection/>
    </xf>
    <xf numFmtId="4" fontId="7" fillId="0" borderId="34" xfId="64" applyNumberFormat="1" applyFont="1" applyFill="1" applyBorder="1" applyAlignment="1">
      <alignment horizontal="right"/>
      <protection/>
    </xf>
    <xf numFmtId="4" fontId="7" fillId="0" borderId="37" xfId="64" applyNumberFormat="1" applyFont="1" applyFill="1" applyBorder="1" applyAlignment="1">
      <alignment horizontal="right"/>
      <protection/>
    </xf>
    <xf numFmtId="4" fontId="7" fillId="0" borderId="53" xfId="64" applyNumberFormat="1" applyFont="1" applyFill="1" applyBorder="1" applyAlignment="1">
      <alignment horizontal="right"/>
      <protection/>
    </xf>
    <xf numFmtId="4" fontId="7" fillId="0" borderId="35" xfId="64" applyNumberFormat="1" applyFont="1" applyFill="1" applyBorder="1" applyAlignment="1">
      <alignment horizontal="right"/>
      <protection/>
    </xf>
    <xf numFmtId="4" fontId="7" fillId="0" borderId="54" xfId="64" applyNumberFormat="1" applyFont="1" applyFill="1" applyBorder="1" applyAlignment="1">
      <alignment horizontal="right"/>
      <protection/>
    </xf>
    <xf numFmtId="4" fontId="7" fillId="0" borderId="43" xfId="64" applyNumberFormat="1" applyFont="1" applyFill="1" applyBorder="1" applyAlignment="1">
      <alignment horizontal="right"/>
      <protection/>
    </xf>
    <xf numFmtId="4" fontId="7" fillId="0" borderId="57" xfId="64" applyNumberFormat="1" applyFont="1" applyFill="1" applyBorder="1" applyAlignment="1">
      <alignment horizontal="right"/>
      <protection/>
    </xf>
    <xf numFmtId="4" fontId="7" fillId="0" borderId="58" xfId="64" applyNumberFormat="1" applyFont="1" applyFill="1" applyBorder="1" applyAlignment="1">
      <alignment horizontal="right"/>
      <protection/>
    </xf>
    <xf numFmtId="4" fontId="7" fillId="0" borderId="59" xfId="64" applyNumberFormat="1" applyFont="1" applyFill="1" applyBorder="1" applyAlignment="1">
      <alignment horizontal="right"/>
      <protection/>
    </xf>
    <xf numFmtId="0" fontId="7" fillId="32" borderId="21" xfId="0" applyFont="1" applyFill="1" applyBorder="1" applyAlignment="1">
      <alignment vertical="center" wrapText="1"/>
    </xf>
    <xf numFmtId="0" fontId="13" fillId="0" borderId="0" xfId="61" applyFont="1">
      <alignment/>
      <protection/>
    </xf>
    <xf numFmtId="0" fontId="13" fillId="0" borderId="0" xfId="59" applyFont="1">
      <alignment/>
      <protection/>
    </xf>
    <xf numFmtId="0" fontId="14" fillId="0" borderId="0" xfId="59" applyFont="1">
      <alignment/>
      <protection/>
    </xf>
    <xf numFmtId="3" fontId="14" fillId="0" borderId="0" xfId="59" applyNumberFormat="1" applyFont="1">
      <alignment/>
      <protection/>
    </xf>
    <xf numFmtId="3" fontId="14" fillId="0" borderId="0" xfId="0" applyNumberFormat="1" applyFont="1" applyAlignment="1">
      <alignment/>
    </xf>
    <xf numFmtId="0" fontId="14" fillId="0" borderId="0" xfId="0" applyFont="1" applyAlignment="1">
      <alignment/>
    </xf>
    <xf numFmtId="0" fontId="14" fillId="0" borderId="0" xfId="64" applyFont="1" applyAlignment="1">
      <alignment vertical="center"/>
      <protection/>
    </xf>
    <xf numFmtId="0" fontId="14" fillId="0" borderId="0" xfId="64" applyFont="1">
      <alignment/>
      <protection/>
    </xf>
    <xf numFmtId="0" fontId="13" fillId="0" borderId="0" xfId="0" applyFont="1" applyAlignment="1">
      <alignment/>
    </xf>
    <xf numFmtId="0" fontId="14" fillId="0" borderId="0" xfId="61" applyFont="1">
      <alignment/>
      <protection/>
    </xf>
    <xf numFmtId="1" fontId="14" fillId="0" borderId="0" xfId="61" applyNumberFormat="1" applyFont="1">
      <alignment/>
      <protection/>
    </xf>
    <xf numFmtId="3" fontId="14" fillId="0" borderId="0" xfId="61" applyNumberFormat="1" applyFont="1">
      <alignment/>
      <protection/>
    </xf>
    <xf numFmtId="1" fontId="13" fillId="0" borderId="0" xfId="61" applyNumberFormat="1" applyFont="1" applyAlignment="1">
      <alignment horizontal="center"/>
      <protection/>
    </xf>
    <xf numFmtId="3" fontId="13" fillId="0" borderId="0" xfId="61" applyNumberFormat="1" applyFont="1" applyAlignment="1">
      <alignment horizontal="center"/>
      <protection/>
    </xf>
    <xf numFmtId="1" fontId="14" fillId="0" borderId="0" xfId="61" applyNumberFormat="1" applyFont="1" applyAlignment="1">
      <alignment horizontal="center"/>
      <protection/>
    </xf>
    <xf numFmtId="3" fontId="14" fillId="0" borderId="0" xfId="61" applyNumberFormat="1" applyFont="1" applyAlignment="1">
      <alignment horizontal="center"/>
      <protection/>
    </xf>
    <xf numFmtId="3" fontId="14" fillId="0" borderId="0" xfId="64" applyNumberFormat="1" applyFont="1">
      <alignment/>
      <protection/>
    </xf>
    <xf numFmtId="3" fontId="14" fillId="0" borderId="0" xfId="64" applyNumberFormat="1" applyFont="1" applyAlignment="1">
      <alignment horizontal="center"/>
      <protection/>
    </xf>
    <xf numFmtId="3" fontId="13" fillId="0" borderId="0" xfId="64" applyNumberFormat="1" applyFont="1" applyAlignment="1">
      <alignment horizontal="center"/>
      <protection/>
    </xf>
    <xf numFmtId="3" fontId="14" fillId="0" borderId="12" xfId="0" applyNumberFormat="1" applyFont="1" applyBorder="1" applyAlignment="1">
      <alignment horizontal="center" vertical="center"/>
    </xf>
    <xf numFmtId="3" fontId="14" fillId="0" borderId="12" xfId="60" applyNumberFormat="1" applyFont="1" applyBorder="1" applyAlignment="1">
      <alignment horizontal="center" vertical="center" wrapText="1"/>
      <protection/>
    </xf>
    <xf numFmtId="3" fontId="14" fillId="0" borderId="60" xfId="60" applyNumberFormat="1" applyFont="1" applyBorder="1" applyAlignment="1">
      <alignment horizontal="center" vertical="center" wrapText="1"/>
      <protection/>
    </xf>
    <xf numFmtId="0" fontId="13" fillId="33" borderId="87" xfId="0" applyFont="1" applyFill="1" applyBorder="1" applyAlignment="1">
      <alignment horizontal="left"/>
    </xf>
    <xf numFmtId="0" fontId="14" fillId="33" borderId="88" xfId="0" applyFont="1" applyFill="1" applyBorder="1" applyAlignment="1">
      <alignment horizontal="center"/>
    </xf>
    <xf numFmtId="0" fontId="14" fillId="33" borderId="88" xfId="0" applyFont="1" applyFill="1" applyBorder="1" applyAlignment="1">
      <alignment horizontal="center" wrapText="1"/>
    </xf>
    <xf numFmtId="49" fontId="13" fillId="33" borderId="88" xfId="60" applyNumberFormat="1" applyFont="1" applyFill="1" applyBorder="1" applyAlignment="1">
      <alignment horizontal="left"/>
      <protection/>
    </xf>
    <xf numFmtId="3" fontId="13" fillId="33" borderId="88" xfId="0" applyNumberFormat="1" applyFont="1" applyFill="1" applyBorder="1" applyAlignment="1">
      <alignment/>
    </xf>
    <xf numFmtId="3" fontId="13" fillId="33" borderId="89" xfId="0" applyNumberFormat="1" applyFont="1" applyFill="1" applyBorder="1" applyAlignment="1">
      <alignment/>
    </xf>
    <xf numFmtId="3" fontId="13" fillId="0" borderId="16" xfId="0" applyNumberFormat="1" applyFont="1" applyBorder="1" applyAlignment="1">
      <alignment vertical="center"/>
    </xf>
    <xf numFmtId="3" fontId="14" fillId="0" borderId="17" xfId="0" applyNumberFormat="1" applyFont="1" applyBorder="1" applyAlignment="1">
      <alignment vertical="center"/>
    </xf>
    <xf numFmtId="0" fontId="13" fillId="0" borderId="17" xfId="0" applyFont="1" applyBorder="1" applyAlignment="1">
      <alignment vertical="center" wrapText="1"/>
    </xf>
    <xf numFmtId="0" fontId="13" fillId="0" borderId="17" xfId="64" applyFont="1" applyBorder="1" applyAlignment="1">
      <alignment horizontal="left" vertical="center"/>
      <protection/>
    </xf>
    <xf numFmtId="3" fontId="14" fillId="0" borderId="17" xfId="0" applyNumberFormat="1" applyFont="1" applyBorder="1" applyAlignment="1">
      <alignment/>
    </xf>
    <xf numFmtId="3" fontId="14" fillId="0" borderId="17" xfId="0" applyNumberFormat="1" applyFont="1" applyBorder="1" applyAlignment="1">
      <alignment horizontal="center"/>
    </xf>
    <xf numFmtId="3" fontId="14" fillId="0" borderId="18" xfId="0" applyNumberFormat="1" applyFont="1" applyBorder="1" applyAlignment="1">
      <alignment/>
    </xf>
    <xf numFmtId="0" fontId="14" fillId="0" borderId="17" xfId="0" applyFont="1" applyBorder="1" applyAlignment="1">
      <alignment horizontal="left" vertical="center" wrapText="1"/>
    </xf>
    <xf numFmtId="49" fontId="14" fillId="0" borderId="17" xfId="60" applyNumberFormat="1" applyFont="1" applyBorder="1" applyAlignment="1">
      <alignment horizontal="left"/>
      <protection/>
    </xf>
    <xf numFmtId="0" fontId="13" fillId="0" borderId="24" xfId="0" applyFont="1" applyBorder="1" applyAlignment="1">
      <alignment horizontal="left" vertical="center"/>
    </xf>
    <xf numFmtId="0" fontId="14" fillId="0" borderId="25" xfId="64" applyFont="1" applyBorder="1" applyAlignment="1">
      <alignment horizontal="left" vertical="center"/>
      <protection/>
    </xf>
    <xf numFmtId="3" fontId="14" fillId="0" borderId="25" xfId="0" applyNumberFormat="1" applyFont="1" applyBorder="1" applyAlignment="1">
      <alignment horizontal="center"/>
    </xf>
    <xf numFmtId="3" fontId="14" fillId="0" borderId="25" xfId="0" applyNumberFormat="1" applyFont="1" applyBorder="1" applyAlignment="1">
      <alignment/>
    </xf>
    <xf numFmtId="3" fontId="14" fillId="0" borderId="26" xfId="0" applyNumberFormat="1" applyFont="1" applyBorder="1" applyAlignment="1">
      <alignment/>
    </xf>
    <xf numFmtId="0" fontId="13" fillId="0" borderId="42" xfId="0" applyFont="1" applyBorder="1" applyAlignment="1">
      <alignment horizontal="left" vertical="center"/>
    </xf>
    <xf numFmtId="0" fontId="14" fillId="0" borderId="11" xfId="0" applyFont="1" applyBorder="1" applyAlignment="1">
      <alignment vertical="center"/>
    </xf>
    <xf numFmtId="0" fontId="14" fillId="0" borderId="11" xfId="0" applyFont="1" applyBorder="1" applyAlignment="1">
      <alignment horizontal="left" vertical="center" wrapText="1"/>
    </xf>
    <xf numFmtId="0" fontId="14" fillId="0" borderId="11" xfId="64" applyFont="1" applyBorder="1" applyAlignment="1">
      <alignment horizontal="left" vertical="center"/>
      <protection/>
    </xf>
    <xf numFmtId="3" fontId="14" fillId="0" borderId="11" xfId="0" applyNumberFormat="1" applyFont="1" applyBorder="1" applyAlignment="1">
      <alignment horizontal="center"/>
    </xf>
    <xf numFmtId="3" fontId="14" fillId="0" borderId="11" xfId="0" applyNumberFormat="1" applyFont="1" applyBorder="1" applyAlignment="1">
      <alignment/>
    </xf>
    <xf numFmtId="3" fontId="14" fillId="0" borderId="43" xfId="0" applyNumberFormat="1" applyFont="1" applyBorder="1" applyAlignment="1">
      <alignment/>
    </xf>
    <xf numFmtId="0" fontId="13" fillId="0" borderId="29" xfId="0" applyFont="1" applyBorder="1" applyAlignment="1">
      <alignment horizontal="left" vertical="center"/>
    </xf>
    <xf numFmtId="0" fontId="14" fillId="0" borderId="90" xfId="0" applyFont="1" applyBorder="1" applyAlignment="1">
      <alignment vertical="center"/>
    </xf>
    <xf numFmtId="0" fontId="14" fillId="0" borderId="90" xfId="0" applyFont="1" applyBorder="1" applyAlignment="1">
      <alignment horizontal="left" vertical="center" wrapText="1"/>
    </xf>
    <xf numFmtId="0" fontId="14" fillId="0" borderId="27" xfId="64" applyFont="1" applyBorder="1" applyAlignment="1">
      <alignment horizontal="left" vertical="center"/>
      <protection/>
    </xf>
    <xf numFmtId="3" fontId="14" fillId="0" borderId="91" xfId="0" applyNumberFormat="1" applyFont="1" applyBorder="1" applyAlignment="1">
      <alignment horizontal="center"/>
    </xf>
    <xf numFmtId="3" fontId="14" fillId="0" borderId="27" xfId="0" applyNumberFormat="1" applyFont="1" applyBorder="1" applyAlignment="1">
      <alignment/>
    </xf>
    <xf numFmtId="3" fontId="14" fillId="0" borderId="28" xfId="0" applyNumberFormat="1" applyFont="1" applyBorder="1" applyAlignment="1">
      <alignment/>
    </xf>
    <xf numFmtId="3" fontId="14" fillId="33" borderId="88" xfId="0" applyNumberFormat="1" applyFont="1" applyFill="1" applyBorder="1" applyAlignment="1">
      <alignment/>
    </xf>
    <xf numFmtId="3" fontId="14" fillId="33" borderId="89" xfId="0" applyNumberFormat="1" applyFont="1" applyFill="1" applyBorder="1" applyAlignment="1">
      <alignment/>
    </xf>
    <xf numFmtId="0" fontId="13" fillId="0" borderId="92" xfId="0" applyFont="1" applyBorder="1" applyAlignment="1">
      <alignment horizontal="left" vertical="center"/>
    </xf>
    <xf numFmtId="0" fontId="14" fillId="0" borderId="93" xfId="0" applyFont="1" applyBorder="1" applyAlignment="1">
      <alignment vertical="center"/>
    </xf>
    <xf numFmtId="0" fontId="14" fillId="0" borderId="93" xfId="0" applyFont="1" applyBorder="1" applyAlignment="1">
      <alignment horizontal="left" vertical="center" wrapText="1"/>
    </xf>
    <xf numFmtId="0" fontId="14" fillId="0" borderId="94" xfId="64" applyFont="1" applyBorder="1" applyAlignment="1">
      <alignment horizontal="left" vertical="center"/>
      <protection/>
    </xf>
    <xf numFmtId="3" fontId="14" fillId="0" borderId="94" xfId="0" applyNumberFormat="1" applyFont="1" applyBorder="1" applyAlignment="1">
      <alignment horizontal="center"/>
    </xf>
    <xf numFmtId="3" fontId="14" fillId="0" borderId="94" xfId="0" applyNumberFormat="1" applyFont="1" applyBorder="1" applyAlignment="1">
      <alignment/>
    </xf>
    <xf numFmtId="3" fontId="14" fillId="0" borderId="93" xfId="0" applyNumberFormat="1" applyFont="1" applyBorder="1" applyAlignment="1">
      <alignment horizontal="center"/>
    </xf>
    <xf numFmtId="3" fontId="14" fillId="0" borderId="95" xfId="0" applyNumberFormat="1" applyFont="1" applyBorder="1" applyAlignment="1">
      <alignment/>
    </xf>
    <xf numFmtId="0" fontId="13" fillId="0" borderId="30" xfId="0" applyFont="1" applyBorder="1" applyAlignment="1">
      <alignment horizontal="left" vertical="center"/>
    </xf>
    <xf numFmtId="0" fontId="14" fillId="0" borderId="31" xfId="0" applyFont="1" applyBorder="1" applyAlignment="1">
      <alignment vertical="center"/>
    </xf>
    <xf numFmtId="0" fontId="14" fillId="0" borderId="31" xfId="0" applyFont="1" applyBorder="1" applyAlignment="1">
      <alignment horizontal="left" vertical="center" wrapText="1"/>
    </xf>
    <xf numFmtId="0" fontId="14" fillId="0" borderId="31" xfId="64" applyFont="1" applyBorder="1" applyAlignment="1">
      <alignment horizontal="left" vertical="center"/>
      <protection/>
    </xf>
    <xf numFmtId="3" fontId="14" fillId="0" borderId="31" xfId="0" applyNumberFormat="1" applyFont="1" applyBorder="1" applyAlignment="1">
      <alignment horizontal="center"/>
    </xf>
    <xf numFmtId="3" fontId="14" fillId="0" borderId="31" xfId="0" applyNumberFormat="1" applyFont="1" applyBorder="1" applyAlignment="1">
      <alignment horizontal="right"/>
    </xf>
    <xf numFmtId="3" fontId="14" fillId="0" borderId="32" xfId="0" applyNumberFormat="1" applyFont="1" applyBorder="1" applyAlignment="1">
      <alignment horizontal="right"/>
    </xf>
    <xf numFmtId="1" fontId="14" fillId="33" borderId="96" xfId="61" applyNumberFormat="1" applyFont="1" applyFill="1" applyBorder="1">
      <alignment/>
      <protection/>
    </xf>
    <xf numFmtId="3" fontId="13" fillId="33" borderId="96" xfId="0" applyNumberFormat="1" applyFont="1" applyFill="1" applyBorder="1" applyAlignment="1">
      <alignment/>
    </xf>
    <xf numFmtId="3" fontId="13" fillId="33" borderId="97" xfId="0" applyNumberFormat="1" applyFont="1" applyFill="1" applyBorder="1" applyAlignment="1">
      <alignment/>
    </xf>
    <xf numFmtId="0" fontId="13" fillId="0" borderId="98" xfId="0" applyFont="1" applyBorder="1" applyAlignment="1">
      <alignment/>
    </xf>
    <xf numFmtId="3" fontId="14" fillId="0" borderId="14" xfId="0" applyNumberFormat="1" applyFont="1" applyBorder="1" applyAlignment="1">
      <alignment/>
    </xf>
    <xf numFmtId="3" fontId="14" fillId="0" borderId="15" xfId="0" applyNumberFormat="1" applyFont="1" applyBorder="1" applyAlignment="1">
      <alignment/>
    </xf>
    <xf numFmtId="0" fontId="13" fillId="0" borderId="22" xfId="61" applyFont="1" applyBorder="1">
      <alignment/>
      <protection/>
    </xf>
    <xf numFmtId="0" fontId="14" fillId="0" borderId="23" xfId="61" applyFont="1" applyBorder="1">
      <alignment/>
      <protection/>
    </xf>
    <xf numFmtId="0" fontId="15" fillId="0" borderId="21" xfId="64" applyFont="1" applyBorder="1" applyAlignment="1">
      <alignment horizontal="left" indent="2"/>
      <protection/>
    </xf>
    <xf numFmtId="0" fontId="14" fillId="0" borderId="17" xfId="64" applyFont="1" applyBorder="1" applyAlignment="1">
      <alignment horizontal="left" vertical="center"/>
      <protection/>
    </xf>
    <xf numFmtId="0" fontId="16" fillId="0" borderId="22" xfId="64" applyFont="1" applyBorder="1" applyAlignment="1">
      <alignment horizontal="left" indent="2"/>
      <protection/>
    </xf>
    <xf numFmtId="1" fontId="14" fillId="0" borderId="21" xfId="61" applyNumberFormat="1" applyFont="1" applyBorder="1">
      <alignment/>
      <protection/>
    </xf>
    <xf numFmtId="3" fontId="14" fillId="0" borderId="21" xfId="0" applyNumberFormat="1" applyFont="1" applyBorder="1" applyAlignment="1">
      <alignment/>
    </xf>
    <xf numFmtId="0" fontId="14" fillId="0" borderId="22" xfId="61" applyFont="1" applyBorder="1">
      <alignment/>
      <protection/>
    </xf>
    <xf numFmtId="0" fontId="14" fillId="0" borderId="23" xfId="64" applyFont="1" applyBorder="1">
      <alignment/>
      <protection/>
    </xf>
    <xf numFmtId="0" fontId="13" fillId="0" borderId="22" xfId="0" applyFont="1" applyBorder="1" applyAlignment="1">
      <alignment vertical="center"/>
    </xf>
    <xf numFmtId="0" fontId="13" fillId="0" borderId="23" xfId="0" applyFont="1" applyBorder="1" applyAlignment="1">
      <alignment vertical="center"/>
    </xf>
    <xf numFmtId="0" fontId="14" fillId="0" borderId="21" xfId="0" applyFont="1" applyBorder="1" applyAlignment="1">
      <alignment horizontal="center" vertical="center"/>
    </xf>
    <xf numFmtId="3" fontId="14" fillId="0" borderId="17" xfId="64" applyNumberFormat="1" applyFont="1" applyBorder="1" applyAlignment="1">
      <alignment vertical="center"/>
      <protection/>
    </xf>
    <xf numFmtId="3" fontId="14" fillId="0" borderId="18" xfId="64" applyNumberFormat="1" applyFont="1" applyBorder="1" applyAlignment="1">
      <alignment vertical="center"/>
      <protection/>
    </xf>
    <xf numFmtId="0" fontId="14" fillId="0" borderId="0" xfId="0" applyFont="1" applyAlignment="1">
      <alignment vertical="center"/>
    </xf>
    <xf numFmtId="0" fontId="13" fillId="0" borderId="22" xfId="0" applyFont="1" applyBorder="1" applyAlignment="1">
      <alignment horizontal="left" vertical="center"/>
    </xf>
    <xf numFmtId="0" fontId="14" fillId="0" borderId="23" xfId="0" applyFont="1" applyBorder="1" applyAlignment="1">
      <alignment vertical="center"/>
    </xf>
    <xf numFmtId="3" fontId="14" fillId="0" borderId="21" xfId="64" applyNumberFormat="1" applyFont="1" applyBorder="1" applyAlignment="1">
      <alignment horizontal="right" vertical="center"/>
      <protection/>
    </xf>
    <xf numFmtId="0" fontId="14" fillId="0" borderId="22" xfId="0" applyFont="1" applyBorder="1" applyAlignment="1">
      <alignment horizontal="center" vertical="center"/>
    </xf>
    <xf numFmtId="0" fontId="14" fillId="0" borderId="23" xfId="0" applyFont="1" applyBorder="1" applyAlignment="1">
      <alignment horizontal="left" vertical="center"/>
    </xf>
    <xf numFmtId="49" fontId="14" fillId="0" borderId="21" xfId="0" applyNumberFormat="1" applyFont="1" applyBorder="1" applyAlignment="1">
      <alignment horizontal="left" vertical="center"/>
    </xf>
    <xf numFmtId="0" fontId="14" fillId="0" borderId="23" xfId="0" applyFont="1" applyBorder="1" applyAlignment="1">
      <alignment horizontal="left"/>
    </xf>
    <xf numFmtId="0" fontId="14" fillId="0" borderId="21" xfId="0" applyFont="1" applyBorder="1" applyAlignment="1">
      <alignment horizontal="left" wrapText="1"/>
    </xf>
    <xf numFmtId="0" fontId="14" fillId="0" borderId="17" xfId="64" applyFont="1" applyBorder="1" applyAlignment="1">
      <alignment horizontal="left"/>
      <protection/>
    </xf>
    <xf numFmtId="49" fontId="14" fillId="0" borderId="23" xfId="0" applyNumberFormat="1" applyFont="1" applyBorder="1" applyAlignment="1">
      <alignment horizontal="left" vertical="center"/>
    </xf>
    <xf numFmtId="0" fontId="14" fillId="0" borderId="21" xfId="0" applyFont="1" applyBorder="1" applyAlignment="1">
      <alignment horizontal="left" vertical="center"/>
    </xf>
    <xf numFmtId="0" fontId="13" fillId="0" borderId="17" xfId="64" applyFont="1" applyBorder="1" applyAlignment="1">
      <alignment horizontal="left"/>
      <protection/>
    </xf>
    <xf numFmtId="3" fontId="14" fillId="0" borderId="19" xfId="0" applyNumberFormat="1" applyFont="1" applyBorder="1" applyAlignment="1">
      <alignment/>
    </xf>
    <xf numFmtId="0" fontId="14" fillId="0" borderId="21" xfId="0" applyFont="1" applyBorder="1" applyAlignment="1">
      <alignment horizontal="left"/>
    </xf>
    <xf numFmtId="0" fontId="13" fillId="0" borderId="21" xfId="0" applyFont="1" applyBorder="1" applyAlignment="1">
      <alignment horizontal="left"/>
    </xf>
    <xf numFmtId="0" fontId="14" fillId="0" borderId="21" xfId="0" applyFont="1" applyBorder="1" applyAlignment="1">
      <alignment/>
    </xf>
    <xf numFmtId="0" fontId="14" fillId="0" borderId="23" xfId="0" applyFont="1" applyBorder="1" applyAlignment="1">
      <alignment/>
    </xf>
    <xf numFmtId="0" fontId="13" fillId="0" borderId="22" xfId="64" applyFont="1" applyBorder="1">
      <alignment/>
      <protection/>
    </xf>
    <xf numFmtId="0" fontId="14" fillId="0" borderId="22" xfId="0" applyFont="1" applyBorder="1" applyAlignment="1">
      <alignment vertical="center"/>
    </xf>
    <xf numFmtId="0" fontId="14" fillId="0" borderId="21" xfId="0" applyFont="1" applyBorder="1" applyAlignment="1">
      <alignment vertical="center"/>
    </xf>
    <xf numFmtId="1" fontId="14" fillId="0" borderId="17" xfId="64" applyNumberFormat="1" applyFont="1" applyBorder="1" applyAlignment="1">
      <alignment horizontal="left"/>
      <protection/>
    </xf>
    <xf numFmtId="0" fontId="16" fillId="0" borderId="99" xfId="64" applyFont="1" applyBorder="1" applyAlignment="1">
      <alignment horizontal="left" indent="2"/>
      <protection/>
    </xf>
    <xf numFmtId="0" fontId="14" fillId="0" borderId="100" xfId="61" applyFont="1" applyBorder="1">
      <alignment/>
      <protection/>
    </xf>
    <xf numFmtId="1" fontId="14" fillId="0" borderId="98" xfId="61" applyNumberFormat="1" applyFont="1" applyBorder="1">
      <alignment/>
      <protection/>
    </xf>
    <xf numFmtId="3" fontId="14" fillId="0" borderId="17" xfId="64" applyNumberFormat="1" applyFont="1" applyBorder="1" applyAlignment="1">
      <alignment horizontal="right"/>
      <protection/>
    </xf>
    <xf numFmtId="3" fontId="14" fillId="0" borderId="18" xfId="64" applyNumberFormat="1" applyFont="1" applyBorder="1" applyAlignment="1">
      <alignment horizontal="right"/>
      <protection/>
    </xf>
    <xf numFmtId="0" fontId="14" fillId="0" borderId="17" xfId="0" applyFont="1" applyBorder="1" applyAlignment="1">
      <alignment horizontal="left" vertical="center"/>
    </xf>
    <xf numFmtId="0" fontId="14" fillId="0" borderId="21" xfId="0" applyFont="1" applyBorder="1" applyAlignment="1">
      <alignment vertical="center" wrapText="1"/>
    </xf>
    <xf numFmtId="1" fontId="14" fillId="0" borderId="17" xfId="61" applyNumberFormat="1" applyFont="1" applyBorder="1" applyAlignment="1">
      <alignment horizontal="left"/>
      <protection/>
    </xf>
    <xf numFmtId="1" fontId="14" fillId="0" borderId="21" xfId="61" applyNumberFormat="1" applyFont="1" applyBorder="1" applyAlignment="1">
      <alignment horizontal="left" indent="2"/>
      <protection/>
    </xf>
    <xf numFmtId="1" fontId="13" fillId="0" borderId="17" xfId="61" applyNumberFormat="1" applyFont="1" applyBorder="1" applyAlignment="1">
      <alignment horizontal="left"/>
      <protection/>
    </xf>
    <xf numFmtId="3" fontId="14" fillId="0" borderId="17" xfId="0" applyNumberFormat="1" applyFont="1" applyBorder="1" applyAlignment="1">
      <alignment horizontal="left"/>
    </xf>
    <xf numFmtId="3" fontId="14" fillId="0" borderId="21" xfId="0" applyNumberFormat="1" applyFont="1" applyBorder="1" applyAlignment="1">
      <alignment horizontal="left"/>
    </xf>
    <xf numFmtId="3" fontId="14" fillId="0" borderId="18" xfId="0" applyNumberFormat="1" applyFont="1" applyBorder="1" applyAlignment="1">
      <alignment horizontal="left"/>
    </xf>
    <xf numFmtId="0" fontId="14" fillId="0" borderId="0" xfId="0" applyFont="1" applyAlignment="1">
      <alignment horizontal="left"/>
    </xf>
    <xf numFmtId="0" fontId="14" fillId="0" borderId="22" xfId="64" applyFont="1" applyBorder="1" applyAlignment="1">
      <alignment horizontal="left" vertical="center"/>
      <protection/>
    </xf>
    <xf numFmtId="0" fontId="14" fillId="0" borderId="23" xfId="64" applyFont="1" applyBorder="1" applyAlignment="1">
      <alignment vertical="center"/>
      <protection/>
    </xf>
    <xf numFmtId="0" fontId="14" fillId="0" borderId="21" xfId="64" applyFont="1" applyBorder="1" applyAlignment="1">
      <alignment horizontal="left" vertical="center"/>
      <protection/>
    </xf>
    <xf numFmtId="0" fontId="13" fillId="0" borderId="16" xfId="64" applyFont="1" applyBorder="1">
      <alignment/>
      <protection/>
    </xf>
    <xf numFmtId="0" fontId="13" fillId="0" borderId="17" xfId="61" applyFont="1" applyBorder="1">
      <alignment/>
      <protection/>
    </xf>
    <xf numFmtId="1" fontId="13" fillId="0" borderId="17" xfId="61" applyNumberFormat="1" applyFont="1" applyBorder="1">
      <alignment/>
      <protection/>
    </xf>
    <xf numFmtId="1" fontId="13" fillId="0" borderId="16" xfId="61" applyNumberFormat="1" applyFont="1" applyBorder="1">
      <alignment/>
      <protection/>
    </xf>
    <xf numFmtId="0" fontId="13" fillId="0" borderId="17" xfId="0" applyFont="1" applyBorder="1" applyAlignment="1">
      <alignment/>
    </xf>
    <xf numFmtId="0" fontId="16" fillId="0" borderId="16" xfId="64" applyFont="1" applyBorder="1" applyAlignment="1">
      <alignment horizontal="left" indent="2"/>
      <protection/>
    </xf>
    <xf numFmtId="0" fontId="14" fillId="0" borderId="17" xfId="61" applyFont="1" applyBorder="1">
      <alignment/>
      <protection/>
    </xf>
    <xf numFmtId="1" fontId="14" fillId="0" borderId="17" xfId="61" applyNumberFormat="1" applyFont="1" applyBorder="1">
      <alignment/>
      <protection/>
    </xf>
    <xf numFmtId="0" fontId="13" fillId="0" borderId="21" xfId="0" applyFont="1" applyBorder="1" applyAlignment="1">
      <alignment horizontal="left" vertical="center"/>
    </xf>
    <xf numFmtId="0" fontId="14" fillId="0" borderId="23" xfId="64" applyFont="1" applyBorder="1" applyAlignment="1">
      <alignment horizontal="left" vertical="center"/>
      <protection/>
    </xf>
    <xf numFmtId="0" fontId="14" fillId="35" borderId="17" xfId="0" applyFont="1" applyFill="1" applyBorder="1" applyAlignment="1">
      <alignment horizontal="left"/>
    </xf>
    <xf numFmtId="0" fontId="14" fillId="0" borderId="100" xfId="0" applyFont="1" applyBorder="1" applyAlignment="1">
      <alignment horizontal="left"/>
    </xf>
    <xf numFmtId="0" fontId="14" fillId="0" borderId="98" xfId="0" applyFont="1" applyBorder="1" applyAlignment="1">
      <alignment/>
    </xf>
    <xf numFmtId="0" fontId="14" fillId="0" borderId="21" xfId="64" applyFont="1" applyBorder="1" applyAlignment="1">
      <alignment horizontal="left" indent="6"/>
      <protection/>
    </xf>
    <xf numFmtId="0" fontId="13" fillId="0" borderId="23" xfId="64" applyFont="1" applyBorder="1" applyAlignment="1">
      <alignment horizontal="left" indent="2"/>
      <protection/>
    </xf>
    <xf numFmtId="0" fontId="13" fillId="0" borderId="21" xfId="64" applyFont="1" applyBorder="1" applyAlignment="1">
      <alignment horizontal="left" indent="2"/>
      <protection/>
    </xf>
    <xf numFmtId="0" fontId="14" fillId="0" borderId="65" xfId="64" applyFont="1" applyBorder="1">
      <alignment/>
      <protection/>
    </xf>
    <xf numFmtId="0" fontId="14" fillId="0" borderId="101" xfId="61" applyFont="1" applyBorder="1">
      <alignment/>
      <protection/>
    </xf>
    <xf numFmtId="1" fontId="14" fillId="0" borderId="102" xfId="61" applyNumberFormat="1" applyFont="1" applyBorder="1">
      <alignment/>
      <protection/>
    </xf>
    <xf numFmtId="1" fontId="14" fillId="0" borderId="57" xfId="61" applyNumberFormat="1" applyFont="1" applyBorder="1" applyAlignment="1">
      <alignment horizontal="left"/>
      <protection/>
    </xf>
    <xf numFmtId="3" fontId="14" fillId="0" borderId="57" xfId="0" applyNumberFormat="1" applyFont="1" applyBorder="1" applyAlignment="1">
      <alignment/>
    </xf>
    <xf numFmtId="3" fontId="14" fillId="0" borderId="59" xfId="0" applyNumberFormat="1" applyFont="1" applyBorder="1" applyAlignment="1">
      <alignment/>
    </xf>
    <xf numFmtId="3" fontId="14" fillId="33" borderId="96" xfId="0" applyNumberFormat="1" applyFont="1" applyFill="1" applyBorder="1" applyAlignment="1">
      <alignment/>
    </xf>
    <xf numFmtId="3" fontId="14" fillId="33" borderId="97" xfId="0" applyNumberFormat="1" applyFont="1" applyFill="1" applyBorder="1" applyAlignment="1">
      <alignment/>
    </xf>
    <xf numFmtId="3" fontId="14" fillId="0" borderId="17" xfId="64" applyNumberFormat="1" applyFont="1" applyBorder="1" applyAlignment="1">
      <alignment horizontal="center" vertical="center"/>
      <protection/>
    </xf>
    <xf numFmtId="3" fontId="14" fillId="0" borderId="18" xfId="64" applyNumberFormat="1" applyFont="1" applyBorder="1" applyAlignment="1">
      <alignment horizontal="center" vertical="center"/>
      <protection/>
    </xf>
    <xf numFmtId="3" fontId="14" fillId="0" borderId="103" xfId="0" applyNumberFormat="1" applyFont="1" applyBorder="1" applyAlignment="1">
      <alignment/>
    </xf>
    <xf numFmtId="1" fontId="14" fillId="0" borderId="0" xfId="61" applyNumberFormat="1" applyFont="1" applyAlignment="1">
      <alignment horizontal="left"/>
      <protection/>
    </xf>
    <xf numFmtId="3" fontId="14" fillId="0" borderId="0" xfId="62" applyNumberFormat="1" applyFont="1">
      <alignment/>
      <protection/>
    </xf>
    <xf numFmtId="3" fontId="13" fillId="0" borderId="0" xfId="64" applyNumberFormat="1" applyFont="1">
      <alignment/>
      <protection/>
    </xf>
    <xf numFmtId="0" fontId="14" fillId="0" borderId="0" xfId="62" applyFont="1">
      <alignment/>
      <protection/>
    </xf>
    <xf numFmtId="49" fontId="14" fillId="0" borderId="0" xfId="64" applyNumberFormat="1" applyFont="1" applyAlignment="1">
      <alignment vertical="center" wrapText="1"/>
      <protection/>
    </xf>
    <xf numFmtId="0" fontId="14" fillId="0" borderId="0" xfId="60" applyFont="1">
      <alignment/>
      <protection/>
    </xf>
    <xf numFmtId="3" fontId="13" fillId="0" borderId="40" xfId="64" applyNumberFormat="1" applyFont="1" applyBorder="1" applyAlignment="1">
      <alignment horizontal="left"/>
      <protection/>
    </xf>
    <xf numFmtId="1" fontId="14" fillId="0" borderId="0" xfId="62" applyNumberFormat="1" applyFont="1">
      <alignment/>
      <protection/>
    </xf>
    <xf numFmtId="3" fontId="14" fillId="0" borderId="0" xfId="0" applyNumberFormat="1" applyFont="1" applyAlignment="1">
      <alignment horizontal="left"/>
    </xf>
    <xf numFmtId="3" fontId="7" fillId="0" borderId="70" xfId="0" applyNumberFormat="1" applyFont="1" applyFill="1" applyBorder="1" applyAlignment="1">
      <alignment horizontal="right"/>
    </xf>
    <xf numFmtId="4" fontId="7" fillId="32" borderId="17" xfId="64" applyNumberFormat="1" applyFont="1" applyFill="1" applyBorder="1" applyAlignment="1">
      <alignment horizontal="right" vertical="center"/>
      <protection/>
    </xf>
    <xf numFmtId="4" fontId="7" fillId="32" borderId="20" xfId="64" applyNumberFormat="1" applyFont="1" applyFill="1" applyBorder="1" applyAlignment="1">
      <alignment vertical="center"/>
      <protection/>
    </xf>
    <xf numFmtId="4" fontId="6" fillId="32" borderId="17" xfId="64" applyNumberFormat="1" applyFont="1" applyFill="1" applyBorder="1" applyAlignment="1">
      <alignment horizontal="right" vertical="center"/>
      <protection/>
    </xf>
    <xf numFmtId="0" fontId="7" fillId="32" borderId="22" xfId="0" applyFont="1" applyFill="1" applyBorder="1" applyAlignment="1">
      <alignment horizontal="center" vertical="center"/>
    </xf>
    <xf numFmtId="0" fontId="7" fillId="32" borderId="23" xfId="0" applyFont="1" applyFill="1" applyBorder="1" applyAlignment="1">
      <alignment horizontal="left" vertical="center"/>
    </xf>
    <xf numFmtId="0" fontId="7" fillId="32" borderId="21" xfId="0" applyFont="1" applyFill="1" applyBorder="1" applyAlignment="1">
      <alignment horizontal="left" vertical="center"/>
    </xf>
    <xf numFmtId="0" fontId="7" fillId="32" borderId="22" xfId="64" applyFont="1" applyFill="1" applyBorder="1" applyAlignment="1">
      <alignment horizontal="left" vertical="center"/>
      <protection/>
    </xf>
    <xf numFmtId="0" fontId="7" fillId="32" borderId="23" xfId="64" applyFont="1" applyFill="1" applyBorder="1" applyAlignment="1">
      <alignment horizontal="left" vertical="center"/>
      <protection/>
    </xf>
    <xf numFmtId="0" fontId="7" fillId="32" borderId="21" xfId="64" applyFont="1" applyFill="1" applyBorder="1" applyAlignment="1">
      <alignment horizontal="left" vertical="center"/>
      <protection/>
    </xf>
    <xf numFmtId="49" fontId="6" fillId="32" borderId="22" xfId="0" applyNumberFormat="1" applyFont="1" applyFill="1" applyBorder="1" applyAlignment="1">
      <alignment vertical="center"/>
    </xf>
    <xf numFmtId="49" fontId="7" fillId="32" borderId="23" xfId="0" applyNumberFormat="1" applyFont="1" applyFill="1" applyBorder="1" applyAlignment="1">
      <alignment vertical="center"/>
    </xf>
    <xf numFmtId="0" fontId="7" fillId="32" borderId="21" xfId="0" applyFont="1" applyFill="1" applyBorder="1" applyAlignment="1">
      <alignment horizontal="center" vertical="center"/>
    </xf>
    <xf numFmtId="0" fontId="6" fillId="32" borderId="22" xfId="0" applyFont="1" applyFill="1" applyBorder="1" applyAlignment="1">
      <alignment horizontal="left" vertical="center"/>
    </xf>
    <xf numFmtId="0" fontId="7" fillId="32" borderId="23" xfId="0" applyFont="1" applyFill="1" applyBorder="1" applyAlignment="1">
      <alignment vertical="center"/>
    </xf>
    <xf numFmtId="0" fontId="7" fillId="32" borderId="22" xfId="0" applyNumberFormat="1" applyFont="1" applyFill="1" applyBorder="1" applyAlignment="1">
      <alignment horizontal="center" vertical="center"/>
    </xf>
    <xf numFmtId="49" fontId="7" fillId="32" borderId="21" xfId="0" applyNumberFormat="1" applyFont="1" applyFill="1" applyBorder="1" applyAlignment="1">
      <alignment horizontal="left" vertical="center"/>
    </xf>
    <xf numFmtId="0" fontId="7" fillId="32" borderId="22" xfId="0" applyNumberFormat="1" applyFont="1" applyFill="1" applyBorder="1" applyAlignment="1">
      <alignment horizontal="fill" vertical="center" wrapText="1"/>
    </xf>
    <xf numFmtId="4" fontId="7" fillId="32" borderId="17" xfId="64" applyNumberFormat="1" applyFont="1" applyFill="1" applyBorder="1" applyAlignment="1">
      <alignment horizontal="center" vertical="center"/>
      <protection/>
    </xf>
    <xf numFmtId="4" fontId="7" fillId="32" borderId="20" xfId="64" applyNumberFormat="1" applyFont="1" applyFill="1" applyBorder="1" applyAlignment="1">
      <alignment horizontal="center" vertical="center"/>
      <protection/>
    </xf>
    <xf numFmtId="0" fontId="7" fillId="32" borderId="23" xfId="0" applyFont="1" applyFill="1" applyBorder="1" applyAlignment="1">
      <alignment horizontal="center" vertical="center"/>
    </xf>
    <xf numFmtId="0" fontId="6" fillId="32" borderId="21" xfId="0" applyFont="1" applyFill="1" applyBorder="1" applyAlignment="1">
      <alignment horizontal="left" vertical="center"/>
    </xf>
    <xf numFmtId="49" fontId="7" fillId="32" borderId="23" xfId="0" applyNumberFormat="1" applyFont="1" applyFill="1" applyBorder="1" applyAlignment="1">
      <alignment horizontal="left" vertical="center"/>
    </xf>
    <xf numFmtId="4" fontId="6" fillId="32" borderId="17" xfId="64" applyNumberFormat="1" applyFont="1" applyFill="1" applyBorder="1" applyAlignment="1">
      <alignment vertical="center"/>
      <protection/>
    </xf>
    <xf numFmtId="0" fontId="7" fillId="32" borderId="21" xfId="0" applyFont="1" applyFill="1" applyBorder="1" applyAlignment="1">
      <alignment horizontal="left" vertical="center" wrapText="1"/>
    </xf>
    <xf numFmtId="0" fontId="7" fillId="32" borderId="21" xfId="0" applyFont="1" applyFill="1" applyBorder="1" applyAlignment="1">
      <alignment vertical="center"/>
    </xf>
    <xf numFmtId="0" fontId="7" fillId="32" borderId="22" xfId="0" applyFont="1" applyFill="1" applyBorder="1" applyAlignment="1">
      <alignment vertical="center"/>
    </xf>
    <xf numFmtId="49" fontId="7" fillId="0" borderId="52" xfId="0" applyNumberFormat="1" applyFont="1" applyFill="1" applyBorder="1" applyAlignment="1">
      <alignment horizontal="left" vertical="center" wrapText="1"/>
    </xf>
    <xf numFmtId="0" fontId="7" fillId="0" borderId="52" xfId="0" applyFont="1" applyBorder="1" applyAlignment="1">
      <alignment horizontal="left" vertical="center" wrapText="1"/>
    </xf>
    <xf numFmtId="49" fontId="7" fillId="0" borderId="104" xfId="0" applyNumberFormat="1" applyFont="1" applyFill="1" applyBorder="1" applyAlignment="1">
      <alignment horizontal="left" vertical="justify" wrapText="1"/>
    </xf>
    <xf numFmtId="49" fontId="7" fillId="0" borderId="105" xfId="0" applyNumberFormat="1" applyFont="1" applyFill="1" applyBorder="1" applyAlignment="1">
      <alignment horizontal="left" vertical="justify" wrapText="1"/>
    </xf>
    <xf numFmtId="49" fontId="7" fillId="0" borderId="106" xfId="0" applyNumberFormat="1" applyFont="1" applyFill="1" applyBorder="1" applyAlignment="1">
      <alignment horizontal="left" vertical="justify" wrapText="1"/>
    </xf>
    <xf numFmtId="0" fontId="7" fillId="0" borderId="107" xfId="0" applyFont="1" applyBorder="1" applyAlignment="1">
      <alignment horizontal="left" vertical="justify" wrapText="1"/>
    </xf>
    <xf numFmtId="49" fontId="7" fillId="0" borderId="0" xfId="64" applyNumberFormat="1" applyFont="1" applyFill="1" applyAlignment="1">
      <alignment horizontal="right" vertical="center"/>
      <protection/>
    </xf>
    <xf numFmtId="0" fontId="7" fillId="0" borderId="108" xfId="64" applyFont="1" applyFill="1" applyBorder="1" applyAlignment="1">
      <alignment horizontal="center" vertical="center" wrapText="1"/>
      <protection/>
    </xf>
    <xf numFmtId="0" fontId="7" fillId="0" borderId="41" xfId="64" applyFont="1" applyFill="1" applyBorder="1" applyAlignment="1">
      <alignment horizontal="center" vertical="center" wrapText="1"/>
      <protection/>
    </xf>
    <xf numFmtId="0" fontId="7" fillId="0" borderId="109" xfId="64" applyFont="1" applyFill="1" applyBorder="1" applyAlignment="1">
      <alignment horizontal="center" vertical="center" wrapText="1"/>
      <protection/>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6" fillId="0" borderId="110" xfId="64" applyFont="1" applyFill="1" applyBorder="1" applyAlignment="1">
      <alignment horizontal="center" vertical="center" wrapText="1"/>
      <protection/>
    </xf>
    <xf numFmtId="0" fontId="6" fillId="0" borderId="111" xfId="64" applyFont="1" applyFill="1" applyBorder="1" applyAlignment="1">
      <alignment horizontal="center" vertical="center" wrapText="1"/>
      <protection/>
    </xf>
    <xf numFmtId="0" fontId="6" fillId="0" borderId="112" xfId="64" applyFont="1" applyFill="1" applyBorder="1" applyAlignment="1">
      <alignment horizontal="center" vertical="center" wrapText="1"/>
      <protection/>
    </xf>
    <xf numFmtId="0" fontId="6" fillId="0" borderId="113" xfId="64" applyFont="1" applyFill="1" applyBorder="1" applyAlignment="1">
      <alignment horizontal="center" vertical="center" wrapText="1"/>
      <protection/>
    </xf>
    <xf numFmtId="0" fontId="6" fillId="0" borderId="0" xfId="64" applyFont="1" applyFill="1" applyBorder="1" applyAlignment="1">
      <alignment horizontal="center" vertical="center" wrapText="1"/>
      <protection/>
    </xf>
    <xf numFmtId="0" fontId="6" fillId="0" borderId="40" xfId="64" applyFont="1" applyFill="1" applyBorder="1" applyAlignment="1">
      <alignment horizontal="center" vertical="center" wrapText="1"/>
      <protection/>
    </xf>
    <xf numFmtId="0" fontId="6" fillId="0" borderId="114" xfId="64" applyFont="1" applyFill="1" applyBorder="1" applyAlignment="1">
      <alignment horizontal="center" vertical="center" wrapText="1"/>
      <protection/>
    </xf>
    <xf numFmtId="0" fontId="6" fillId="0" borderId="67" xfId="64" applyFont="1" applyFill="1" applyBorder="1" applyAlignment="1">
      <alignment horizontal="center" vertical="center" wrapText="1"/>
      <protection/>
    </xf>
    <xf numFmtId="0" fontId="6" fillId="0" borderId="115" xfId="64" applyFont="1" applyFill="1" applyBorder="1" applyAlignment="1">
      <alignment horizontal="center" vertical="center" wrapText="1"/>
      <protection/>
    </xf>
    <xf numFmtId="49" fontId="7" fillId="0" borderId="49" xfId="0" applyNumberFormat="1" applyFont="1" applyFill="1" applyBorder="1" applyAlignment="1">
      <alignment horizontal="left" vertical="justify" wrapText="1"/>
    </xf>
    <xf numFmtId="0" fontId="7" fillId="0" borderId="90" xfId="0" applyFont="1" applyBorder="1" applyAlignment="1">
      <alignment horizontal="left" vertical="justify" wrapText="1"/>
    </xf>
    <xf numFmtId="49" fontId="7" fillId="0" borderId="116" xfId="0" applyNumberFormat="1" applyFont="1" applyFill="1" applyBorder="1" applyAlignment="1">
      <alignment horizontal="left" vertical="center" wrapText="1"/>
    </xf>
    <xf numFmtId="0" fontId="7" fillId="0" borderId="117" xfId="0" applyFont="1" applyBorder="1" applyAlignment="1">
      <alignment horizontal="left" vertical="center" wrapText="1"/>
    </xf>
    <xf numFmtId="49" fontId="7" fillId="0" borderId="49" xfId="0" applyNumberFormat="1" applyFont="1" applyFill="1" applyBorder="1" applyAlignment="1">
      <alignment horizontal="left" vertical="center" wrapText="1"/>
    </xf>
    <xf numFmtId="0" fontId="7" fillId="0" borderId="90" xfId="0" applyFont="1" applyBorder="1" applyAlignment="1">
      <alignment horizontal="left" vertical="center" wrapText="1"/>
    </xf>
    <xf numFmtId="49" fontId="7" fillId="0" borderId="31" xfId="0" applyNumberFormat="1" applyFont="1" applyFill="1" applyBorder="1" applyAlignment="1">
      <alignment horizontal="left" vertical="center" wrapText="1"/>
    </xf>
    <xf numFmtId="0" fontId="7" fillId="0" borderId="31" xfId="0" applyFont="1" applyBorder="1" applyAlignment="1">
      <alignment horizontal="left" vertical="center" wrapText="1"/>
    </xf>
    <xf numFmtId="0" fontId="7" fillId="0" borderId="23" xfId="0" applyFont="1" applyBorder="1" applyAlignment="1">
      <alignment vertical="center" wrapText="1"/>
    </xf>
    <xf numFmtId="0" fontId="7" fillId="0" borderId="21" xfId="0" applyFont="1" applyBorder="1" applyAlignment="1">
      <alignment vertical="center" wrapText="1"/>
    </xf>
    <xf numFmtId="0" fontId="7" fillId="32" borderId="23" xfId="0" applyFont="1" applyFill="1" applyBorder="1" applyAlignment="1">
      <alignment vertical="center" wrapText="1"/>
    </xf>
    <xf numFmtId="0" fontId="7" fillId="32" borderId="21" xfId="0" applyFont="1" applyFill="1" applyBorder="1" applyAlignment="1">
      <alignment vertical="center" wrapText="1"/>
    </xf>
    <xf numFmtId="49" fontId="6" fillId="0" borderId="42" xfId="0" applyNumberFormat="1" applyFont="1" applyFill="1" applyBorder="1" applyAlignment="1">
      <alignment horizontal="left" vertical="center" wrapText="1"/>
    </xf>
    <xf numFmtId="0" fontId="7" fillId="0" borderId="11" xfId="0" applyFont="1" applyBorder="1" applyAlignment="1">
      <alignment vertical="center" wrapText="1"/>
    </xf>
    <xf numFmtId="0" fontId="7" fillId="0" borderId="84" xfId="0" applyFont="1" applyFill="1" applyBorder="1" applyAlignment="1">
      <alignment horizontal="left" vertical="center" wrapText="1"/>
    </xf>
    <xf numFmtId="0" fontId="7" fillId="0" borderId="98" xfId="0" applyFont="1" applyBorder="1" applyAlignment="1">
      <alignment vertical="center" wrapText="1"/>
    </xf>
    <xf numFmtId="49" fontId="7" fillId="0" borderId="116" xfId="0" applyNumberFormat="1" applyFont="1" applyFill="1" applyBorder="1" applyAlignment="1">
      <alignment horizontal="left" vertical="justify" wrapText="1"/>
    </xf>
    <xf numFmtId="0" fontId="7" fillId="0" borderId="117" xfId="0" applyFont="1" applyBorder="1" applyAlignment="1">
      <alignment horizontal="left" vertical="justify" wrapText="1"/>
    </xf>
    <xf numFmtId="49" fontId="7" fillId="0" borderId="17" xfId="0" applyNumberFormat="1" applyFont="1" applyFill="1" applyBorder="1" applyAlignment="1">
      <alignment horizontal="left" vertical="center" wrapText="1"/>
    </xf>
    <xf numFmtId="49" fontId="6" fillId="0" borderId="22" xfId="0" applyNumberFormat="1" applyFont="1" applyFill="1" applyBorder="1" applyAlignment="1">
      <alignment horizontal="left" vertical="center" wrapText="1"/>
    </xf>
    <xf numFmtId="0" fontId="7" fillId="0" borderId="17" xfId="0" applyFont="1" applyFill="1" applyBorder="1" applyAlignment="1">
      <alignment horizontal="left" vertical="center" wrapText="1"/>
    </xf>
    <xf numFmtId="49" fontId="6" fillId="0" borderId="16" xfId="0" applyNumberFormat="1" applyFont="1" applyFill="1" applyBorder="1" applyAlignment="1">
      <alignment horizontal="left" vertical="center" wrapText="1"/>
    </xf>
    <xf numFmtId="49" fontId="6" fillId="0" borderId="118" xfId="0" applyNumberFormat="1" applyFont="1" applyFill="1" applyBorder="1" applyAlignment="1">
      <alignment horizontal="left" vertical="center" wrapText="1"/>
    </xf>
    <xf numFmtId="0" fontId="7" fillId="32" borderId="17"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21" xfId="0" applyFont="1" applyBorder="1" applyAlignment="1">
      <alignment horizontal="left" vertical="center" wrapText="1"/>
    </xf>
    <xf numFmtId="0" fontId="6" fillId="0" borderId="16" xfId="0" applyFont="1" applyFill="1" applyBorder="1" applyAlignment="1">
      <alignment vertical="center" wrapText="1"/>
    </xf>
    <xf numFmtId="0" fontId="6" fillId="0" borderId="118" xfId="0" applyFont="1" applyFill="1" applyBorder="1" applyAlignment="1">
      <alignment vertical="center" wrapText="1"/>
    </xf>
    <xf numFmtId="0" fontId="7" fillId="0" borderId="21" xfId="0" applyFont="1" applyFill="1" applyBorder="1" applyAlignment="1">
      <alignment horizontal="left" vertical="center" wrapText="1"/>
    </xf>
    <xf numFmtId="0" fontId="7" fillId="0" borderId="23" xfId="0" applyFont="1" applyFill="1" applyBorder="1" applyAlignment="1">
      <alignment vertical="center" wrapText="1"/>
    </xf>
    <xf numFmtId="0" fontId="7" fillId="0" borderId="21" xfId="0" applyFont="1" applyFill="1" applyBorder="1" applyAlignment="1">
      <alignment vertical="center" wrapText="1"/>
    </xf>
    <xf numFmtId="0" fontId="10" fillId="0" borderId="17" xfId="0" applyFont="1" applyFill="1" applyBorder="1" applyAlignment="1">
      <alignment wrapText="1"/>
    </xf>
    <xf numFmtId="0" fontId="10" fillId="0" borderId="21" xfId="0" applyFont="1" applyFill="1" applyBorder="1" applyAlignment="1">
      <alignment wrapText="1"/>
    </xf>
    <xf numFmtId="0" fontId="7" fillId="0" borderId="21" xfId="0" applyFont="1" applyFill="1" applyBorder="1" applyAlignment="1">
      <alignment wrapText="1"/>
    </xf>
    <xf numFmtId="0" fontId="7" fillId="0" borderId="20" xfId="0" applyFont="1" applyFill="1" applyBorder="1" applyAlignment="1">
      <alignment horizontal="left" vertical="center" wrapText="1"/>
    </xf>
    <xf numFmtId="0" fontId="7" fillId="32" borderId="20" xfId="0" applyFont="1" applyFill="1" applyBorder="1" applyAlignment="1">
      <alignment wrapText="1"/>
    </xf>
    <xf numFmtId="0" fontId="7" fillId="0" borderId="21" xfId="0" applyFont="1" applyBorder="1" applyAlignment="1">
      <alignment wrapText="1"/>
    </xf>
    <xf numFmtId="0" fontId="6" fillId="0" borderId="16" xfId="0" applyFont="1" applyFill="1" applyBorder="1" applyAlignment="1">
      <alignment horizontal="left" vertical="center" wrapText="1"/>
    </xf>
    <xf numFmtId="0" fontId="6" fillId="0" borderId="118" xfId="0" applyFont="1" applyFill="1" applyBorder="1" applyAlignment="1">
      <alignment horizontal="left" vertical="center" wrapText="1"/>
    </xf>
    <xf numFmtId="0" fontId="7" fillId="0" borderId="20" xfId="0" applyFont="1" applyFill="1" applyBorder="1" applyAlignment="1">
      <alignment horizontal="left" wrapText="1"/>
    </xf>
    <xf numFmtId="0" fontId="7" fillId="0" borderId="21" xfId="0" applyFont="1" applyFill="1" applyBorder="1" applyAlignment="1">
      <alignment horizontal="left" wrapText="1"/>
    </xf>
    <xf numFmtId="3" fontId="6" fillId="0" borderId="16" xfId="0" applyNumberFormat="1" applyFont="1" applyFill="1" applyBorder="1" applyAlignment="1">
      <alignment horizontal="left" vertical="center" wrapText="1"/>
    </xf>
    <xf numFmtId="3" fontId="6" fillId="0" borderId="118" xfId="0" applyNumberFormat="1" applyFont="1" applyFill="1" applyBorder="1" applyAlignment="1">
      <alignment horizontal="left" vertical="center" wrapText="1"/>
    </xf>
    <xf numFmtId="0" fontId="7" fillId="0" borderId="17" xfId="0" applyFont="1" applyFill="1" applyBorder="1" applyAlignment="1">
      <alignment wrapText="1"/>
    </xf>
    <xf numFmtId="1" fontId="7" fillId="0" borderId="17" xfId="63" applyNumberFormat="1" applyFont="1" applyFill="1" applyBorder="1" applyAlignment="1">
      <alignment horizontal="left" vertical="center"/>
      <protection/>
    </xf>
    <xf numFmtId="1" fontId="7" fillId="0" borderId="17" xfId="63" applyNumberFormat="1" applyFont="1" applyFill="1" applyBorder="1" applyAlignment="1">
      <alignment horizontal="left" vertical="center" wrapText="1"/>
      <protection/>
    </xf>
    <xf numFmtId="1" fontId="7" fillId="0" borderId="20" xfId="63" applyNumberFormat="1" applyFont="1" applyFill="1" applyBorder="1" applyAlignment="1">
      <alignment horizontal="left" vertical="center" wrapText="1"/>
      <protection/>
    </xf>
    <xf numFmtId="1" fontId="7" fillId="0" borderId="21" xfId="63" applyNumberFormat="1" applyFont="1" applyFill="1" applyBorder="1" applyAlignment="1">
      <alignment horizontal="left" vertical="center" wrapText="1"/>
      <protection/>
    </xf>
    <xf numFmtId="0" fontId="6" fillId="0" borderId="17" xfId="64" applyFont="1" applyFill="1" applyBorder="1" applyAlignment="1">
      <alignment horizontal="left" vertical="center" wrapText="1"/>
      <protection/>
    </xf>
    <xf numFmtId="49" fontId="6" fillId="0" borderId="22" xfId="0" applyNumberFormat="1" applyFont="1" applyFill="1" applyBorder="1" applyAlignment="1">
      <alignment vertical="center" wrapText="1"/>
    </xf>
    <xf numFmtId="49" fontId="6" fillId="33" borderId="119" xfId="0" applyNumberFormat="1" applyFont="1" applyFill="1" applyBorder="1" applyAlignment="1">
      <alignment horizontal="left" vertical="center" wrapText="1"/>
    </xf>
    <xf numFmtId="49" fontId="6" fillId="33" borderId="120" xfId="0" applyNumberFormat="1" applyFont="1" applyFill="1" applyBorder="1" applyAlignment="1">
      <alignment horizontal="left" vertical="center" wrapText="1"/>
    </xf>
    <xf numFmtId="0" fontId="7" fillId="0" borderId="17" xfId="0" applyFont="1" applyFill="1" applyBorder="1" applyAlignment="1">
      <alignment vertical="center" wrapText="1"/>
    </xf>
    <xf numFmtId="0" fontId="7" fillId="0" borderId="20" xfId="0" applyFont="1" applyFill="1" applyBorder="1" applyAlignment="1">
      <alignment vertical="center" wrapText="1"/>
    </xf>
    <xf numFmtId="0" fontId="6" fillId="0" borderId="22"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7" fillId="0" borderId="20" xfId="0" applyFont="1" applyBorder="1" applyAlignment="1">
      <alignment horizontal="left" wrapText="1"/>
    </xf>
    <xf numFmtId="0" fontId="7" fillId="0" borderId="21" xfId="0" applyFont="1" applyBorder="1" applyAlignment="1">
      <alignment horizontal="left" wrapText="1"/>
    </xf>
    <xf numFmtId="3" fontId="6" fillId="0" borderId="16" xfId="0" applyNumberFormat="1" applyFont="1" applyFill="1" applyBorder="1" applyAlignment="1">
      <alignment vertical="center" wrapText="1"/>
    </xf>
    <xf numFmtId="3" fontId="6" fillId="0" borderId="118" xfId="0" applyNumberFormat="1" applyFont="1" applyFill="1" applyBorder="1" applyAlignment="1">
      <alignment vertical="center" wrapText="1"/>
    </xf>
    <xf numFmtId="0" fontId="7" fillId="0" borderId="17" xfId="64" applyFont="1" applyFill="1" applyBorder="1" applyAlignment="1">
      <alignment horizontal="left" vertical="center" wrapText="1"/>
      <protection/>
    </xf>
    <xf numFmtId="0" fontId="7" fillId="0" borderId="20" xfId="64" applyFont="1" applyFill="1" applyBorder="1" applyAlignment="1">
      <alignment vertical="center" wrapText="1"/>
      <protection/>
    </xf>
    <xf numFmtId="0" fontId="7" fillId="0" borderId="21" xfId="64" applyFont="1" applyFill="1" applyBorder="1" applyAlignment="1">
      <alignment vertical="center" wrapText="1"/>
      <protection/>
    </xf>
    <xf numFmtId="0" fontId="6" fillId="35" borderId="16" xfId="0" applyFont="1" applyFill="1" applyBorder="1" applyAlignment="1">
      <alignment vertical="center" wrapText="1"/>
    </xf>
    <xf numFmtId="0" fontId="6" fillId="35" borderId="118" xfId="0" applyFont="1" applyFill="1" applyBorder="1" applyAlignment="1">
      <alignment vertical="center" wrapText="1"/>
    </xf>
    <xf numFmtId="0" fontId="6" fillId="0" borderId="22" xfId="0" applyFont="1" applyFill="1" applyBorder="1" applyAlignment="1">
      <alignment vertical="center" wrapText="1"/>
    </xf>
    <xf numFmtId="49" fontId="7" fillId="0" borderId="20" xfId="0" applyNumberFormat="1" applyFont="1" applyFill="1" applyBorder="1" applyAlignment="1">
      <alignment horizontal="left" vertical="center" wrapText="1"/>
    </xf>
    <xf numFmtId="0" fontId="7" fillId="0" borderId="105" xfId="0" applyFont="1" applyBorder="1" applyAlignment="1">
      <alignment horizontal="left" vertical="justify" wrapText="1"/>
    </xf>
    <xf numFmtId="49" fontId="6" fillId="0" borderId="16" xfId="0" applyNumberFormat="1" applyFont="1" applyFill="1" applyBorder="1" applyAlignment="1">
      <alignment horizontal="center" vertical="center" wrapText="1"/>
    </xf>
    <xf numFmtId="49" fontId="6" fillId="0" borderId="118" xfId="0" applyNumberFormat="1" applyFont="1" applyFill="1" applyBorder="1" applyAlignment="1">
      <alignment horizontal="center" vertical="center" wrapText="1"/>
    </xf>
    <xf numFmtId="0" fontId="7" fillId="32" borderId="20" xfId="0" applyFont="1" applyFill="1" applyBorder="1" applyAlignment="1">
      <alignment vertical="center" wrapText="1"/>
    </xf>
    <xf numFmtId="49" fontId="7" fillId="0" borderId="16" xfId="0" applyNumberFormat="1" applyFont="1" applyFill="1" applyBorder="1" applyAlignment="1">
      <alignment horizontal="left" vertical="center" wrapText="1"/>
    </xf>
    <xf numFmtId="49" fontId="7" fillId="0" borderId="118" xfId="0" applyNumberFormat="1" applyFont="1" applyFill="1" applyBorder="1" applyAlignment="1">
      <alignment horizontal="left" vertical="center" wrapText="1"/>
    </xf>
    <xf numFmtId="0" fontId="6" fillId="0" borderId="16" xfId="64" applyFont="1" applyFill="1" applyBorder="1" applyAlignment="1">
      <alignment horizontal="left" vertical="center" wrapText="1"/>
      <protection/>
    </xf>
    <xf numFmtId="0" fontId="6" fillId="0" borderId="118" xfId="64" applyFont="1" applyFill="1" applyBorder="1" applyAlignment="1">
      <alignment horizontal="left" vertical="center" wrapText="1"/>
      <protection/>
    </xf>
    <xf numFmtId="0" fontId="7" fillId="0" borderId="17" xfId="64" applyFont="1" applyFill="1" applyBorder="1" applyAlignment="1">
      <alignment vertical="center" wrapText="1"/>
      <protection/>
    </xf>
    <xf numFmtId="0" fontId="6" fillId="33" borderId="13" xfId="0" applyFont="1" applyFill="1" applyBorder="1" applyAlignment="1">
      <alignment horizontal="left" vertical="center" wrapText="1"/>
    </xf>
    <xf numFmtId="0" fontId="6" fillId="33" borderId="121" xfId="0" applyFont="1" applyFill="1" applyBorder="1" applyAlignment="1">
      <alignment horizontal="left" vertical="center" wrapText="1"/>
    </xf>
    <xf numFmtId="0" fontId="7" fillId="0" borderId="43" xfId="0" applyFont="1" applyFill="1" applyBorder="1" applyAlignment="1">
      <alignment horizontal="center" vertical="center"/>
    </xf>
    <xf numFmtId="0" fontId="7" fillId="0" borderId="122" xfId="0" applyFont="1" applyFill="1" applyBorder="1" applyAlignment="1">
      <alignment horizontal="center" vertical="center"/>
    </xf>
    <xf numFmtId="0" fontId="6" fillId="0" borderId="67" xfId="64" applyFont="1" applyFill="1" applyBorder="1" applyAlignment="1" quotePrefix="1">
      <alignment horizontal="center" vertical="center"/>
      <protection/>
    </xf>
    <xf numFmtId="0" fontId="7" fillId="0" borderId="0" xfId="0" applyFont="1" applyFill="1" applyAlignment="1">
      <alignment horizontal="center" vertical="center"/>
    </xf>
    <xf numFmtId="0" fontId="6" fillId="0" borderId="0" xfId="64" applyFont="1" applyFill="1" applyAlignment="1">
      <alignment horizontal="center" vertical="center"/>
      <protection/>
    </xf>
    <xf numFmtId="0" fontId="7" fillId="0" borderId="123" xfId="64" applyFont="1" applyFill="1" applyBorder="1" applyAlignment="1">
      <alignment horizontal="center" vertical="center"/>
      <protection/>
    </xf>
    <xf numFmtId="0" fontId="7" fillId="0" borderId="123" xfId="0" applyFont="1" applyFill="1" applyBorder="1" applyAlignment="1">
      <alignment horizontal="center" vertical="center"/>
    </xf>
    <xf numFmtId="0" fontId="7" fillId="0" borderId="124" xfId="0" applyFont="1" applyFill="1" applyBorder="1" applyAlignment="1">
      <alignment horizontal="center" vertical="center"/>
    </xf>
    <xf numFmtId="1" fontId="7" fillId="0" borderId="11" xfId="60" applyNumberFormat="1" applyFont="1" applyFill="1" applyBorder="1" applyAlignment="1">
      <alignment horizontal="center" vertical="center" wrapText="1"/>
      <protection/>
    </xf>
    <xf numFmtId="0" fontId="7" fillId="0" borderId="23" xfId="0" applyFont="1" applyFill="1" applyBorder="1" applyAlignment="1">
      <alignment horizontal="left" vertical="center"/>
    </xf>
    <xf numFmtId="0" fontId="7" fillId="0" borderId="21" xfId="0" applyFont="1" applyFill="1" applyBorder="1" applyAlignment="1">
      <alignment horizontal="left" vertical="center"/>
    </xf>
    <xf numFmtId="0" fontId="7" fillId="0" borderId="102" xfId="0" applyFont="1" applyFill="1" applyBorder="1" applyAlignment="1">
      <alignment vertical="center" wrapText="1"/>
    </xf>
    <xf numFmtId="0" fontId="7" fillId="0" borderId="39" xfId="64" applyFont="1" applyFill="1" applyBorder="1" applyAlignment="1">
      <alignment horizontal="center" vertical="center" wrapText="1"/>
      <protection/>
    </xf>
    <xf numFmtId="0" fontId="7" fillId="0" borderId="125" xfId="64" applyFont="1" applyFill="1" applyBorder="1" applyAlignment="1">
      <alignment horizontal="center" vertical="center" wrapText="1"/>
      <protection/>
    </xf>
    <xf numFmtId="0" fontId="7" fillId="0" borderId="21" xfId="0" applyFont="1" applyFill="1" applyBorder="1" applyAlignment="1">
      <alignment vertical="center"/>
    </xf>
    <xf numFmtId="0" fontId="7" fillId="0" borderId="21" xfId="64" applyFont="1" applyFill="1" applyBorder="1" applyAlignment="1">
      <alignment horizontal="left" vertical="center" wrapText="1"/>
      <protection/>
    </xf>
    <xf numFmtId="0" fontId="7" fillId="34" borderId="23" xfId="0" applyFont="1" applyFill="1" applyBorder="1" applyAlignment="1">
      <alignment horizontal="justify" vertical="center" wrapText="1"/>
    </xf>
    <xf numFmtId="0" fontId="7" fillId="34" borderId="21" xfId="0" applyFont="1" applyFill="1" applyBorder="1" applyAlignment="1">
      <alignment vertical="center" wrapText="1"/>
    </xf>
    <xf numFmtId="0" fontId="6" fillId="0" borderId="16" xfId="0" applyFont="1" applyFill="1" applyBorder="1" applyAlignment="1">
      <alignment horizontal="left" vertical="center"/>
    </xf>
    <xf numFmtId="0" fontId="6" fillId="0" borderId="118" xfId="0" applyFont="1" applyFill="1" applyBorder="1" applyAlignment="1">
      <alignment horizontal="left" vertical="center"/>
    </xf>
    <xf numFmtId="0" fontId="7" fillId="0" borderId="16" xfId="64" applyFont="1" applyFill="1" applyBorder="1" applyAlignment="1">
      <alignment horizontal="left" vertical="center" wrapText="1"/>
      <protection/>
    </xf>
    <xf numFmtId="0" fontId="7" fillId="0" borderId="118" xfId="64" applyFont="1" applyFill="1" applyBorder="1" applyAlignment="1">
      <alignment horizontal="left" vertical="center" wrapText="1"/>
      <protection/>
    </xf>
    <xf numFmtId="0" fontId="7" fillId="0" borderId="72" xfId="0" applyFont="1" applyBorder="1" applyAlignment="1">
      <alignment horizontal="left" vertical="center" wrapText="1"/>
    </xf>
    <xf numFmtId="49" fontId="6" fillId="32" borderId="16" xfId="0" applyNumberFormat="1" applyFont="1" applyFill="1" applyBorder="1" applyAlignment="1">
      <alignment horizontal="left" vertical="center" wrapText="1"/>
    </xf>
    <xf numFmtId="49" fontId="6" fillId="32" borderId="118" xfId="0" applyNumberFormat="1" applyFont="1" applyFill="1" applyBorder="1" applyAlignment="1">
      <alignment horizontal="left" vertical="center" wrapText="1"/>
    </xf>
    <xf numFmtId="0" fontId="6" fillId="32" borderId="16" xfId="0" applyFont="1" applyFill="1" applyBorder="1" applyAlignment="1">
      <alignment horizontal="left" vertical="center" wrapText="1"/>
    </xf>
    <xf numFmtId="0" fontId="6" fillId="32" borderId="118" xfId="0" applyFont="1" applyFill="1" applyBorder="1" applyAlignment="1">
      <alignment horizontal="left" vertical="center" wrapText="1"/>
    </xf>
    <xf numFmtId="0" fontId="7" fillId="32" borderId="23" xfId="0" applyFont="1" applyFill="1" applyBorder="1" applyAlignment="1">
      <alignment horizontal="justify" vertical="center" wrapText="1"/>
    </xf>
    <xf numFmtId="0" fontId="7" fillId="0" borderId="0" xfId="0" applyFont="1" applyFill="1" applyBorder="1" applyAlignment="1">
      <alignment vertical="center" wrapText="1"/>
    </xf>
    <xf numFmtId="0" fontId="6" fillId="32" borderId="16" xfId="0" applyFont="1" applyFill="1" applyBorder="1" applyAlignment="1">
      <alignment vertical="center" wrapText="1"/>
    </xf>
    <xf numFmtId="0" fontId="6" fillId="32" borderId="118" xfId="0" applyFont="1" applyFill="1" applyBorder="1" applyAlignment="1">
      <alignment vertical="center" wrapText="1"/>
    </xf>
    <xf numFmtId="0" fontId="6" fillId="33" borderId="126" xfId="0" applyFont="1" applyFill="1" applyBorder="1" applyAlignment="1">
      <alignment horizontal="left" vertical="center" wrapText="1"/>
    </xf>
    <xf numFmtId="0" fontId="6" fillId="33" borderId="127"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21" xfId="0" applyFont="1" applyFill="1" applyBorder="1" applyAlignment="1">
      <alignment horizontal="left" vertical="center" wrapText="1"/>
    </xf>
    <xf numFmtId="0" fontId="6" fillId="0" borderId="0" xfId="64" applyFont="1" applyFill="1" applyBorder="1" applyAlignment="1">
      <alignment horizontal="center" vertical="center"/>
      <protection/>
    </xf>
    <xf numFmtId="0" fontId="7" fillId="0" borderId="108" xfId="64" applyFont="1" applyFill="1" applyBorder="1" applyAlignment="1">
      <alignment horizontal="center" vertical="center"/>
      <protection/>
    </xf>
    <xf numFmtId="0" fontId="7" fillId="0" borderId="11" xfId="0" applyFont="1" applyBorder="1" applyAlignment="1">
      <alignment horizontal="center" vertical="center"/>
    </xf>
    <xf numFmtId="1" fontId="7" fillId="0" borderId="128" xfId="60" applyNumberFormat="1" applyFont="1" applyFill="1" applyBorder="1" applyAlignment="1">
      <alignment horizontal="center" vertical="center" wrapText="1"/>
      <protection/>
    </xf>
    <xf numFmtId="0" fontId="6" fillId="0" borderId="67" xfId="64" applyFont="1" applyFill="1" applyBorder="1" applyAlignment="1">
      <alignment horizontal="center"/>
      <protection/>
    </xf>
    <xf numFmtId="49" fontId="7" fillId="0" borderId="128" xfId="0" applyNumberFormat="1" applyFont="1" applyFill="1" applyBorder="1" applyAlignment="1">
      <alignment horizontal="left" vertical="center" wrapText="1"/>
    </xf>
    <xf numFmtId="0" fontId="7" fillId="0" borderId="129" xfId="0" applyFont="1" applyBorder="1" applyAlignment="1">
      <alignment horizontal="left" vertical="center" wrapText="1"/>
    </xf>
    <xf numFmtId="0" fontId="7" fillId="0" borderId="17" xfId="0" applyFont="1" applyFill="1" applyBorder="1" applyAlignment="1">
      <alignment horizontal="left" wrapText="1"/>
    </xf>
    <xf numFmtId="0" fontId="7" fillId="32" borderId="17" xfId="0" applyFont="1" applyFill="1" applyBorder="1" applyAlignment="1">
      <alignment horizontal="left" wrapText="1"/>
    </xf>
    <xf numFmtId="49" fontId="6" fillId="0" borderId="16" xfId="0" applyNumberFormat="1" applyFont="1" applyFill="1" applyBorder="1" applyAlignment="1">
      <alignment horizontal="left" vertical="top" wrapText="1"/>
    </xf>
    <xf numFmtId="49" fontId="6" fillId="0" borderId="118" xfId="0" applyNumberFormat="1" applyFont="1" applyFill="1" applyBorder="1" applyAlignment="1">
      <alignment horizontal="left" vertical="top" wrapText="1"/>
    </xf>
    <xf numFmtId="0" fontId="6" fillId="0" borderId="22" xfId="0" applyFont="1" applyFill="1" applyBorder="1" applyAlignment="1">
      <alignment horizontal="left" wrapText="1"/>
    </xf>
    <xf numFmtId="0" fontId="7" fillId="0" borderId="23" xfId="0" applyFont="1" applyBorder="1" applyAlignment="1">
      <alignment horizontal="left" wrapText="1"/>
    </xf>
    <xf numFmtId="0" fontId="7" fillId="0" borderId="17" xfId="0" applyFont="1" applyFill="1" applyBorder="1" applyAlignment="1">
      <alignment horizontal="left" vertical="top" wrapText="1"/>
    </xf>
    <xf numFmtId="0" fontId="10" fillId="0" borderId="23" xfId="0" applyFont="1" applyFill="1" applyBorder="1" applyAlignment="1">
      <alignment vertical="center" wrapText="1"/>
    </xf>
    <xf numFmtId="0" fontId="7" fillId="0" borderId="23" xfId="0" applyFont="1" applyFill="1" applyBorder="1" applyAlignment="1">
      <alignment horizontal="left" wrapText="1"/>
    </xf>
    <xf numFmtId="0" fontId="10" fillId="0" borderId="23" xfId="0" applyFont="1" applyFill="1" applyBorder="1" applyAlignment="1">
      <alignment horizontal="left" wrapText="1"/>
    </xf>
    <xf numFmtId="3" fontId="7" fillId="0" borderId="17" xfId="0" applyNumberFormat="1" applyFont="1" applyFill="1" applyBorder="1" applyAlignment="1">
      <alignment horizontal="left" vertical="center" wrapText="1"/>
    </xf>
    <xf numFmtId="0" fontId="7" fillId="0" borderId="25" xfId="0" applyFont="1" applyFill="1" applyBorder="1" applyAlignment="1">
      <alignment horizontal="left" wrapText="1"/>
    </xf>
    <xf numFmtId="0" fontId="7" fillId="0" borderId="50" xfId="0" applyFont="1" applyFill="1" applyBorder="1" applyAlignment="1">
      <alignment horizontal="left" vertical="center" wrapText="1"/>
    </xf>
    <xf numFmtId="0" fontId="7" fillId="0" borderId="17" xfId="0" applyFont="1" applyFill="1" applyBorder="1" applyAlignment="1">
      <alignment horizontal="left"/>
    </xf>
    <xf numFmtId="0" fontId="6" fillId="0" borderId="16" xfId="0" applyFont="1" applyFill="1" applyBorder="1" applyAlignment="1">
      <alignment horizontal="left" wrapText="1"/>
    </xf>
    <xf numFmtId="0" fontId="6" fillId="0" borderId="118" xfId="0" applyFont="1" applyFill="1" applyBorder="1" applyAlignment="1">
      <alignment horizontal="left" wrapText="1"/>
    </xf>
    <xf numFmtId="49" fontId="6" fillId="0" borderId="23" xfId="0" applyNumberFormat="1" applyFont="1" applyFill="1" applyBorder="1" applyAlignment="1">
      <alignment horizontal="left" vertical="center" wrapText="1"/>
    </xf>
    <xf numFmtId="49" fontId="6" fillId="0" borderId="21" xfId="0" applyNumberFormat="1" applyFont="1" applyFill="1" applyBorder="1" applyAlignment="1">
      <alignment horizontal="left" vertical="center" wrapText="1"/>
    </xf>
    <xf numFmtId="0" fontId="6" fillId="0" borderId="16" xfId="0" applyFont="1" applyFill="1" applyBorder="1" applyAlignment="1">
      <alignment wrapText="1"/>
    </xf>
    <xf numFmtId="0" fontId="6" fillId="0" borderId="118" xfId="0" applyFont="1" applyFill="1" applyBorder="1" applyAlignment="1">
      <alignment wrapText="1"/>
    </xf>
    <xf numFmtId="0" fontId="6" fillId="32" borderId="0" xfId="64" applyFont="1" applyFill="1" applyAlignment="1">
      <alignment horizontal="center" vertical="center"/>
      <protection/>
    </xf>
    <xf numFmtId="0" fontId="7" fillId="0" borderId="25" xfId="0" applyFont="1" applyFill="1" applyBorder="1" applyAlignment="1">
      <alignment vertical="center" wrapText="1"/>
    </xf>
    <xf numFmtId="0" fontId="6" fillId="33" borderId="119" xfId="0" applyFont="1" applyFill="1" applyBorder="1" applyAlignment="1">
      <alignment horizontal="left" vertical="center" wrapText="1"/>
    </xf>
    <xf numFmtId="0" fontId="6" fillId="33" borderId="120" xfId="0" applyFont="1" applyFill="1" applyBorder="1" applyAlignment="1">
      <alignment horizontal="left" vertical="center" wrapText="1"/>
    </xf>
    <xf numFmtId="49" fontId="7" fillId="0" borderId="17" xfId="0" applyNumberFormat="1" applyFont="1" applyFill="1" applyBorder="1" applyAlignment="1">
      <alignment horizontal="left"/>
    </xf>
    <xf numFmtId="0" fontId="6" fillId="0" borderId="16" xfId="0" applyNumberFormat="1" applyFont="1" applyFill="1" applyBorder="1" applyAlignment="1">
      <alignment horizontal="left" vertical="center" wrapText="1"/>
    </xf>
    <xf numFmtId="0" fontId="6" fillId="0" borderId="118" xfId="0" applyNumberFormat="1" applyFont="1" applyFill="1" applyBorder="1" applyAlignment="1">
      <alignment horizontal="left" vertical="center" wrapText="1"/>
    </xf>
    <xf numFmtId="49" fontId="7" fillId="0" borderId="0" xfId="64" applyNumberFormat="1" applyFont="1" applyFill="1" applyAlignment="1">
      <alignment horizontal="center" vertical="top"/>
      <protection/>
    </xf>
    <xf numFmtId="0" fontId="7" fillId="0" borderId="23" xfId="0" applyFont="1" applyBorder="1" applyAlignment="1">
      <alignment wrapText="1"/>
    </xf>
    <xf numFmtId="0" fontId="7" fillId="0" borderId="67" xfId="0" applyFont="1" applyFill="1" applyBorder="1" applyAlignment="1">
      <alignment vertical="center" wrapText="1"/>
    </xf>
    <xf numFmtId="0" fontId="6" fillId="0" borderId="16" xfId="64" applyFont="1" applyFill="1" applyBorder="1" applyAlignment="1">
      <alignment vertical="center" wrapText="1"/>
      <protection/>
    </xf>
    <xf numFmtId="0" fontId="6" fillId="0" borderId="118" xfId="64" applyFont="1" applyFill="1" applyBorder="1" applyAlignment="1">
      <alignment vertical="center" wrapText="1"/>
      <protection/>
    </xf>
    <xf numFmtId="0" fontId="6" fillId="0" borderId="13" xfId="0" applyFont="1" applyFill="1" applyBorder="1" applyAlignment="1">
      <alignment horizontal="left" vertical="center"/>
    </xf>
    <xf numFmtId="0" fontId="6" fillId="0" borderId="121" xfId="0" applyFont="1" applyFill="1" applyBorder="1" applyAlignment="1">
      <alignment horizontal="left" vertical="center"/>
    </xf>
    <xf numFmtId="0" fontId="6" fillId="0" borderId="16" xfId="64" applyFont="1" applyFill="1" applyBorder="1" applyAlignment="1">
      <alignment wrapText="1"/>
      <protection/>
    </xf>
    <xf numFmtId="0" fontId="6" fillId="0" borderId="118" xfId="64" applyFont="1" applyFill="1" applyBorder="1" applyAlignment="1">
      <alignment wrapText="1"/>
      <protection/>
    </xf>
    <xf numFmtId="1" fontId="13" fillId="0" borderId="0" xfId="61" applyNumberFormat="1" applyFont="1" applyAlignment="1">
      <alignment horizontal="center"/>
      <protection/>
    </xf>
    <xf numFmtId="3" fontId="14" fillId="0" borderId="108" xfId="64" applyNumberFormat="1" applyFont="1" applyBorder="1" applyAlignment="1">
      <alignment horizontal="center" vertical="center"/>
      <protection/>
    </xf>
    <xf numFmtId="3" fontId="14" fillId="0" borderId="123" xfId="64" applyNumberFormat="1" applyFont="1" applyBorder="1" applyAlignment="1">
      <alignment horizontal="center" vertical="center"/>
      <protection/>
    </xf>
    <xf numFmtId="3" fontId="14" fillId="0" borderId="123" xfId="0" applyNumberFormat="1" applyFont="1" applyBorder="1" applyAlignment="1">
      <alignment horizontal="center" vertical="center"/>
    </xf>
    <xf numFmtId="3" fontId="14" fillId="0" borderId="124" xfId="0" applyNumberFormat="1" applyFont="1" applyBorder="1" applyAlignment="1">
      <alignment horizontal="center" vertical="center"/>
    </xf>
    <xf numFmtId="3" fontId="14" fillId="0" borderId="11" xfId="0" applyNumberFormat="1" applyFont="1" applyBorder="1" applyAlignment="1">
      <alignment horizontal="center" vertical="center"/>
    </xf>
    <xf numFmtId="3" fontId="14" fillId="0" borderId="11" xfId="60" applyNumberFormat="1" applyFont="1" applyBorder="1" applyAlignment="1">
      <alignment horizontal="center" vertical="center" wrapText="1"/>
      <protection/>
    </xf>
    <xf numFmtId="3" fontId="14" fillId="0" borderId="128" xfId="60" applyNumberFormat="1" applyFont="1" applyBorder="1" applyAlignment="1">
      <alignment horizontal="center" vertical="center" wrapText="1"/>
      <protection/>
    </xf>
    <xf numFmtId="0" fontId="14" fillId="0" borderId="108" xfId="64" applyFont="1" applyBorder="1" applyAlignment="1">
      <alignment horizontal="center" vertical="center" wrapText="1"/>
      <protection/>
    </xf>
    <xf numFmtId="0" fontId="14" fillId="0" borderId="39" xfId="64" applyFont="1" applyBorder="1" applyAlignment="1">
      <alignment horizontal="center" vertical="center" wrapText="1"/>
      <protection/>
    </xf>
    <xf numFmtId="0" fontId="14" fillId="0" borderId="125" xfId="64" applyFont="1" applyBorder="1" applyAlignment="1">
      <alignment horizontal="center" vertical="center" wrapText="1"/>
      <protection/>
    </xf>
    <xf numFmtId="1" fontId="14" fillId="0" borderId="11" xfId="0" applyNumberFormat="1" applyFont="1" applyBorder="1" applyAlignment="1">
      <alignment horizontal="center" vertical="center"/>
    </xf>
    <xf numFmtId="1" fontId="14" fillId="0" borderId="12" xfId="0" applyNumberFormat="1" applyFont="1" applyBorder="1" applyAlignment="1">
      <alignment horizontal="center" vertical="center"/>
    </xf>
    <xf numFmtId="1" fontId="14" fillId="0" borderId="43" xfId="0" applyNumberFormat="1" applyFont="1" applyBorder="1" applyAlignment="1">
      <alignment horizontal="center" vertical="center"/>
    </xf>
    <xf numFmtId="1" fontId="14" fillId="0" borderId="122" xfId="0" applyNumberFormat="1" applyFont="1" applyBorder="1" applyAlignment="1">
      <alignment horizontal="center" vertical="center"/>
    </xf>
    <xf numFmtId="0" fontId="14" fillId="0" borderId="50" xfId="0" applyFont="1" applyBorder="1" applyAlignment="1">
      <alignment horizontal="left" vertical="center" wrapText="1"/>
    </xf>
    <xf numFmtId="0" fontId="14" fillId="0" borderId="72" xfId="0" applyFont="1" applyBorder="1" applyAlignment="1">
      <alignment horizontal="left" vertical="center" wrapText="1"/>
    </xf>
    <xf numFmtId="0" fontId="13" fillId="33" borderId="130" xfId="64" applyFont="1" applyFill="1" applyBorder="1" applyAlignment="1">
      <alignment horizontal="left" wrapText="1"/>
      <protection/>
    </xf>
    <xf numFmtId="0" fontId="13" fillId="33" borderId="131" xfId="64" applyFont="1" applyFill="1" applyBorder="1" applyAlignment="1">
      <alignment horizontal="left" wrapText="1"/>
      <protection/>
    </xf>
    <xf numFmtId="0" fontId="13" fillId="0" borderId="99" xfId="0" applyFont="1" applyBorder="1" applyAlignment="1">
      <alignment horizontal="left"/>
    </xf>
    <xf numFmtId="0" fontId="13" fillId="0" borderId="132" xfId="0" applyFont="1" applyBorder="1" applyAlignment="1">
      <alignment horizontal="left"/>
    </xf>
    <xf numFmtId="0" fontId="13" fillId="0" borderId="16" xfId="61" applyFont="1" applyBorder="1" applyAlignment="1">
      <alignment horizontal="left" vertical="center" wrapText="1"/>
      <protection/>
    </xf>
    <xf numFmtId="0" fontId="13" fillId="0" borderId="118" xfId="61" applyFont="1" applyBorder="1" applyAlignment="1">
      <alignment horizontal="left" vertical="center" wrapText="1"/>
      <protection/>
    </xf>
    <xf numFmtId="0" fontId="14" fillId="0" borderId="21" xfId="64" applyFont="1" applyBorder="1" applyAlignment="1">
      <alignment horizontal="left" vertical="center" wrapText="1"/>
      <protection/>
    </xf>
    <xf numFmtId="0" fontId="14" fillId="0" borderId="21" xfId="0" applyFont="1" applyBorder="1" applyAlignment="1">
      <alignment horizontal="left" vertical="center" wrapText="1"/>
    </xf>
    <xf numFmtId="0" fontId="14" fillId="0" borderId="21" xfId="61" applyFont="1" applyBorder="1" applyAlignment="1">
      <alignment horizontal="left" vertical="center" wrapText="1"/>
      <protection/>
    </xf>
    <xf numFmtId="0" fontId="13" fillId="0" borderId="16" xfId="61" applyFont="1" applyBorder="1" applyAlignment="1">
      <alignment horizontal="left" wrapText="1"/>
      <protection/>
    </xf>
    <xf numFmtId="0" fontId="13" fillId="0" borderId="118" xfId="61" applyFont="1" applyBorder="1" applyAlignment="1">
      <alignment horizontal="left" wrapText="1"/>
      <protection/>
    </xf>
    <xf numFmtId="0" fontId="14" fillId="0" borderId="21" xfId="0" applyFont="1" applyBorder="1" applyAlignment="1">
      <alignment horizontal="left"/>
    </xf>
    <xf numFmtId="1" fontId="14" fillId="0" borderId="17" xfId="61" applyNumberFormat="1" applyFont="1" applyBorder="1" applyAlignment="1">
      <alignment horizontal="left" vertical="center" wrapText="1"/>
      <protection/>
    </xf>
    <xf numFmtId="3" fontId="14" fillId="0" borderId="0" xfId="0" applyNumberFormat="1" applyFont="1" applyAlignment="1">
      <alignment horizontal="center" vertical="center"/>
    </xf>
    <xf numFmtId="3" fontId="13" fillId="0" borderId="67" xfId="64" applyNumberFormat="1" applyFont="1" applyBorder="1" applyAlignment="1">
      <alignment horizontal="center"/>
      <protection/>
    </xf>
    <xf numFmtId="0" fontId="13" fillId="0" borderId="110" xfId="64" applyFont="1" applyBorder="1" applyAlignment="1">
      <alignment horizontal="center" vertical="center" wrapText="1"/>
      <protection/>
    </xf>
    <xf numFmtId="0" fontId="13" fillId="0" borderId="111" xfId="64" applyFont="1" applyBorder="1" applyAlignment="1">
      <alignment horizontal="center" vertical="center" wrapText="1"/>
      <protection/>
    </xf>
    <xf numFmtId="0" fontId="13" fillId="0" borderId="112" xfId="64" applyFont="1" applyBorder="1" applyAlignment="1">
      <alignment horizontal="center" vertical="center" wrapText="1"/>
      <protection/>
    </xf>
    <xf numFmtId="0" fontId="13" fillId="0" borderId="113" xfId="64" applyFont="1" applyBorder="1" applyAlignment="1">
      <alignment horizontal="center" vertical="center" wrapText="1"/>
      <protection/>
    </xf>
    <xf numFmtId="0" fontId="13" fillId="0" borderId="0" xfId="64" applyFont="1" applyAlignment="1">
      <alignment horizontal="center" vertical="center" wrapText="1"/>
      <protection/>
    </xf>
    <xf numFmtId="0" fontId="13" fillId="0" borderId="40" xfId="64" applyFont="1" applyBorder="1" applyAlignment="1">
      <alignment horizontal="center" vertical="center" wrapText="1"/>
      <protection/>
    </xf>
    <xf numFmtId="0" fontId="13" fillId="0" borderId="114" xfId="64" applyFont="1" applyBorder="1" applyAlignment="1">
      <alignment horizontal="center" vertical="center" wrapText="1"/>
      <protection/>
    </xf>
    <xf numFmtId="0" fontId="13" fillId="0" borderId="67" xfId="64" applyFont="1" applyBorder="1" applyAlignment="1">
      <alignment horizontal="center" vertical="center" wrapText="1"/>
      <protection/>
    </xf>
    <xf numFmtId="0" fontId="13" fillId="0" borderId="115" xfId="64" applyFont="1" applyBorder="1" applyAlignment="1">
      <alignment horizontal="center" vertical="center" wrapText="1"/>
      <protection/>
    </xf>
    <xf numFmtId="0" fontId="14" fillId="0" borderId="0" xfId="64" applyFont="1" applyAlignment="1">
      <alignment horizontal="center" vertical="top"/>
      <protection/>
    </xf>
    <xf numFmtId="49" fontId="14" fillId="0" borderId="0" xfId="64" applyNumberFormat="1" applyFont="1" applyAlignment="1">
      <alignment horizontal="left" vertical="top" wrapText="1"/>
      <protection/>
    </xf>
    <xf numFmtId="0" fontId="6" fillId="33" borderId="119" xfId="64" applyFont="1" applyFill="1" applyBorder="1" applyAlignment="1">
      <alignment vertical="center" wrapText="1"/>
      <protection/>
    </xf>
    <xf numFmtId="0" fontId="6" fillId="33" borderId="120" xfId="64" applyFont="1" applyFill="1" applyBorder="1" applyAlignment="1">
      <alignment vertical="center" wrapText="1"/>
      <protection/>
    </xf>
    <xf numFmtId="0" fontId="6" fillId="33" borderId="133" xfId="0" applyFont="1" applyFill="1" applyBorder="1" applyAlignment="1">
      <alignment horizontal="left" vertical="center" wrapText="1"/>
    </xf>
    <xf numFmtId="0" fontId="7" fillId="0" borderId="134" xfId="0" applyFont="1" applyBorder="1" applyAlignment="1">
      <alignment horizontal="left" vertical="center" wrapText="1"/>
    </xf>
    <xf numFmtId="0" fontId="7" fillId="0" borderId="135" xfId="0" applyFont="1" applyBorder="1" applyAlignment="1">
      <alignment horizontal="left" vertical="center" wrapText="1"/>
    </xf>
    <xf numFmtId="49" fontId="6" fillId="33" borderId="68" xfId="60" applyNumberFormat="1" applyFont="1" applyFill="1" applyBorder="1" applyAlignment="1">
      <alignment horizontal="left" vertical="center"/>
      <protection/>
    </xf>
    <xf numFmtId="3" fontId="6" fillId="33" borderId="68" xfId="0" applyNumberFormat="1" applyFont="1" applyFill="1" applyBorder="1" applyAlignment="1">
      <alignment vertical="center"/>
    </xf>
    <xf numFmtId="3" fontId="6" fillId="33" borderId="136" xfId="0" applyNumberFormat="1" applyFont="1" applyFill="1" applyBorder="1" applyAlignment="1">
      <alignment vertical="center"/>
    </xf>
    <xf numFmtId="3" fontId="6" fillId="36" borderId="61" xfId="0" applyNumberFormat="1" applyFont="1" applyFill="1" applyBorder="1" applyAlignment="1">
      <alignment vertical="center"/>
    </xf>
    <xf numFmtId="3" fontId="6" fillId="33" borderId="73" xfId="0" applyNumberFormat="1" applyFont="1" applyFill="1" applyBorder="1" applyAlignment="1">
      <alignment vertical="center"/>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F 07" xfId="59"/>
    <cellStyle name="Normal_mach03" xfId="60"/>
    <cellStyle name="Normal_mach14 si 15" xfId="61"/>
    <cellStyle name="Normal_mach30" xfId="62"/>
    <cellStyle name="Normal_mach31" xfId="63"/>
    <cellStyle name="Normal_Machete buget 99" xfId="64"/>
    <cellStyle name="Normal_VAC 1b" xfId="65"/>
    <cellStyle name="Note" xfId="66"/>
    <cellStyle name="Output" xfId="67"/>
    <cellStyle name="Percent"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19050</xdr:rowOff>
    </xdr:from>
    <xdr:to>
      <xdr:col>2</xdr:col>
      <xdr:colOff>504825</xdr:colOff>
      <xdr:row>3</xdr:row>
      <xdr:rowOff>19050</xdr:rowOff>
    </xdr:to>
    <xdr:sp>
      <xdr:nvSpPr>
        <xdr:cNvPr id="1" name="Text Box 3"/>
        <xdr:cNvSpPr txBox="1">
          <a:spLocks noChangeArrowheads="1"/>
        </xdr:cNvSpPr>
      </xdr:nvSpPr>
      <xdr:spPr>
        <a:xfrm>
          <a:off x="733425" y="419100"/>
          <a:ext cx="504825" cy="3524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19050</xdr:rowOff>
    </xdr:from>
    <xdr:to>
      <xdr:col>2</xdr:col>
      <xdr:colOff>504825</xdr:colOff>
      <xdr:row>3</xdr:row>
      <xdr:rowOff>19050</xdr:rowOff>
    </xdr:to>
    <xdr:sp>
      <xdr:nvSpPr>
        <xdr:cNvPr id="1" name="Text Box 3"/>
        <xdr:cNvSpPr txBox="1">
          <a:spLocks noChangeArrowheads="1"/>
        </xdr:cNvSpPr>
      </xdr:nvSpPr>
      <xdr:spPr>
        <a:xfrm>
          <a:off x="771525" y="419100"/>
          <a:ext cx="504825" cy="2762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11/01</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19050</xdr:colOff>
      <xdr:row>11</xdr:row>
      <xdr:rowOff>0</xdr:rowOff>
    </xdr:to>
    <xdr:sp>
      <xdr:nvSpPr>
        <xdr:cNvPr id="1" name="AutoShape 2"/>
        <xdr:cNvSpPr>
          <a:spLocks/>
        </xdr:cNvSpPr>
      </xdr:nvSpPr>
      <xdr:spPr>
        <a:xfrm>
          <a:off x="876300" y="30099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 name="AutoShape 4"/>
        <xdr:cNvSpPr>
          <a:spLocks/>
        </xdr:cNvSpPr>
      </xdr:nvSpPr>
      <xdr:spPr>
        <a:xfrm>
          <a:off x="876300" y="30099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3" name="AutoShape 6"/>
        <xdr:cNvSpPr>
          <a:spLocks/>
        </xdr:cNvSpPr>
      </xdr:nvSpPr>
      <xdr:spPr>
        <a:xfrm>
          <a:off x="876300" y="30099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4" name="AutoShape 2"/>
        <xdr:cNvSpPr>
          <a:spLocks/>
        </xdr:cNvSpPr>
      </xdr:nvSpPr>
      <xdr:spPr>
        <a:xfrm>
          <a:off x="876300" y="30099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5" name="AutoShape 4"/>
        <xdr:cNvSpPr>
          <a:spLocks/>
        </xdr:cNvSpPr>
      </xdr:nvSpPr>
      <xdr:spPr>
        <a:xfrm>
          <a:off x="876300" y="30099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6" name="AutoShape 6"/>
        <xdr:cNvSpPr>
          <a:spLocks/>
        </xdr:cNvSpPr>
      </xdr:nvSpPr>
      <xdr:spPr>
        <a:xfrm>
          <a:off x="876300" y="30099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7" name="AutoShape 2"/>
        <xdr:cNvSpPr>
          <a:spLocks/>
        </xdr:cNvSpPr>
      </xdr:nvSpPr>
      <xdr:spPr>
        <a:xfrm>
          <a:off x="8629650" y="30099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8" name="AutoShape 3"/>
        <xdr:cNvSpPr>
          <a:spLocks/>
        </xdr:cNvSpPr>
      </xdr:nvSpPr>
      <xdr:spPr>
        <a:xfrm>
          <a:off x="7534275" y="30099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9" name="AutoShape 5"/>
        <xdr:cNvSpPr>
          <a:spLocks/>
        </xdr:cNvSpPr>
      </xdr:nvSpPr>
      <xdr:spPr>
        <a:xfrm>
          <a:off x="7534275" y="30099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0" name="AutoShape 3"/>
        <xdr:cNvSpPr>
          <a:spLocks/>
        </xdr:cNvSpPr>
      </xdr:nvSpPr>
      <xdr:spPr>
        <a:xfrm>
          <a:off x="7534275" y="30099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1" name="AutoShape 5"/>
        <xdr:cNvSpPr>
          <a:spLocks/>
        </xdr:cNvSpPr>
      </xdr:nvSpPr>
      <xdr:spPr>
        <a:xfrm>
          <a:off x="7534275" y="30099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12" name="AutoShape 2"/>
        <xdr:cNvSpPr>
          <a:spLocks/>
        </xdr:cNvSpPr>
      </xdr:nvSpPr>
      <xdr:spPr>
        <a:xfrm>
          <a:off x="8629650" y="30099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3" name="AutoShape 3"/>
        <xdr:cNvSpPr>
          <a:spLocks/>
        </xdr:cNvSpPr>
      </xdr:nvSpPr>
      <xdr:spPr>
        <a:xfrm>
          <a:off x="7534275" y="30099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4" name="AutoShape 5"/>
        <xdr:cNvSpPr>
          <a:spLocks/>
        </xdr:cNvSpPr>
      </xdr:nvSpPr>
      <xdr:spPr>
        <a:xfrm>
          <a:off x="7534275" y="30099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5" name="AutoShape 3"/>
        <xdr:cNvSpPr>
          <a:spLocks/>
        </xdr:cNvSpPr>
      </xdr:nvSpPr>
      <xdr:spPr>
        <a:xfrm>
          <a:off x="7534275" y="30099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6" name="AutoShape 5"/>
        <xdr:cNvSpPr>
          <a:spLocks/>
        </xdr:cNvSpPr>
      </xdr:nvSpPr>
      <xdr:spPr>
        <a:xfrm>
          <a:off x="7534275" y="30099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2</xdr:row>
      <xdr:rowOff>19050</xdr:rowOff>
    </xdr:from>
    <xdr:to>
      <xdr:col>2</xdr:col>
      <xdr:colOff>504825</xdr:colOff>
      <xdr:row>3</xdr:row>
      <xdr:rowOff>114300</xdr:rowOff>
    </xdr:to>
    <xdr:sp>
      <xdr:nvSpPr>
        <xdr:cNvPr id="17" name="Text Box 3"/>
        <xdr:cNvSpPr txBox="1">
          <a:spLocks noChangeArrowheads="1"/>
        </xdr:cNvSpPr>
      </xdr:nvSpPr>
      <xdr:spPr>
        <a:xfrm>
          <a:off x="885825" y="419100"/>
          <a:ext cx="504825" cy="2952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11/02</a:t>
          </a:r>
        </a:p>
      </xdr:txBody>
    </xdr:sp>
    <xdr:clientData/>
  </xdr:twoCellAnchor>
  <xdr:twoCellAnchor>
    <xdr:from>
      <xdr:col>2</xdr:col>
      <xdr:colOff>0</xdr:colOff>
      <xdr:row>11</xdr:row>
      <xdr:rowOff>0</xdr:rowOff>
    </xdr:from>
    <xdr:to>
      <xdr:col>2</xdr:col>
      <xdr:colOff>19050</xdr:colOff>
      <xdr:row>11</xdr:row>
      <xdr:rowOff>0</xdr:rowOff>
    </xdr:to>
    <xdr:sp>
      <xdr:nvSpPr>
        <xdr:cNvPr id="18" name="AutoShape 2"/>
        <xdr:cNvSpPr>
          <a:spLocks/>
        </xdr:cNvSpPr>
      </xdr:nvSpPr>
      <xdr:spPr>
        <a:xfrm>
          <a:off x="876300" y="30099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19" name="AutoShape 2"/>
        <xdr:cNvSpPr>
          <a:spLocks/>
        </xdr:cNvSpPr>
      </xdr:nvSpPr>
      <xdr:spPr>
        <a:xfrm>
          <a:off x="876300" y="30099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0" name="AutoShape 4"/>
        <xdr:cNvSpPr>
          <a:spLocks/>
        </xdr:cNvSpPr>
      </xdr:nvSpPr>
      <xdr:spPr>
        <a:xfrm>
          <a:off x="876300" y="30099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1" name="AutoShape 6"/>
        <xdr:cNvSpPr>
          <a:spLocks/>
        </xdr:cNvSpPr>
      </xdr:nvSpPr>
      <xdr:spPr>
        <a:xfrm>
          <a:off x="876300" y="30099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2" name="AutoShape 4"/>
        <xdr:cNvSpPr>
          <a:spLocks/>
        </xdr:cNvSpPr>
      </xdr:nvSpPr>
      <xdr:spPr>
        <a:xfrm>
          <a:off x="876300" y="30099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3" name="AutoShape 6"/>
        <xdr:cNvSpPr>
          <a:spLocks/>
        </xdr:cNvSpPr>
      </xdr:nvSpPr>
      <xdr:spPr>
        <a:xfrm>
          <a:off x="876300" y="30099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4" name="AutoShape 2"/>
        <xdr:cNvSpPr>
          <a:spLocks/>
        </xdr:cNvSpPr>
      </xdr:nvSpPr>
      <xdr:spPr>
        <a:xfrm>
          <a:off x="876300" y="30099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5" name="AutoShape 2"/>
        <xdr:cNvSpPr>
          <a:spLocks/>
        </xdr:cNvSpPr>
      </xdr:nvSpPr>
      <xdr:spPr>
        <a:xfrm>
          <a:off x="876300" y="30099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9525</xdr:colOff>
      <xdr:row>11</xdr:row>
      <xdr:rowOff>0</xdr:rowOff>
    </xdr:to>
    <xdr:sp>
      <xdr:nvSpPr>
        <xdr:cNvPr id="1" name="AutoShape 2"/>
        <xdr:cNvSpPr>
          <a:spLocks/>
        </xdr:cNvSpPr>
      </xdr:nvSpPr>
      <xdr:spPr>
        <a:xfrm>
          <a:off x="923925" y="375285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 name="AutoShape 4"/>
        <xdr:cNvSpPr>
          <a:spLocks/>
        </xdr:cNvSpPr>
      </xdr:nvSpPr>
      <xdr:spPr>
        <a:xfrm>
          <a:off x="923925" y="375285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3" name="AutoShape 6"/>
        <xdr:cNvSpPr>
          <a:spLocks/>
        </xdr:cNvSpPr>
      </xdr:nvSpPr>
      <xdr:spPr>
        <a:xfrm>
          <a:off x="923925" y="375285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4" name="AutoShape 2"/>
        <xdr:cNvSpPr>
          <a:spLocks/>
        </xdr:cNvSpPr>
      </xdr:nvSpPr>
      <xdr:spPr>
        <a:xfrm>
          <a:off x="923925" y="375285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5" name="AutoShape 4"/>
        <xdr:cNvSpPr>
          <a:spLocks/>
        </xdr:cNvSpPr>
      </xdr:nvSpPr>
      <xdr:spPr>
        <a:xfrm>
          <a:off x="923925" y="375285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6" name="AutoShape 6"/>
        <xdr:cNvSpPr>
          <a:spLocks/>
        </xdr:cNvSpPr>
      </xdr:nvSpPr>
      <xdr:spPr>
        <a:xfrm>
          <a:off x="923925" y="375285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7" name="AutoShape 2"/>
        <xdr:cNvSpPr>
          <a:spLocks/>
        </xdr:cNvSpPr>
      </xdr:nvSpPr>
      <xdr:spPr>
        <a:xfrm>
          <a:off x="6838950" y="37528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8" name="AutoShape 3"/>
        <xdr:cNvSpPr>
          <a:spLocks/>
        </xdr:cNvSpPr>
      </xdr:nvSpPr>
      <xdr:spPr>
        <a:xfrm>
          <a:off x="5753100" y="2428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9" name="AutoShape 5"/>
        <xdr:cNvSpPr>
          <a:spLocks/>
        </xdr:cNvSpPr>
      </xdr:nvSpPr>
      <xdr:spPr>
        <a:xfrm>
          <a:off x="5753100" y="2428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0" name="AutoShape 3"/>
        <xdr:cNvSpPr>
          <a:spLocks/>
        </xdr:cNvSpPr>
      </xdr:nvSpPr>
      <xdr:spPr>
        <a:xfrm>
          <a:off x="5753100" y="24288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1" name="AutoShape 5"/>
        <xdr:cNvSpPr>
          <a:spLocks/>
        </xdr:cNvSpPr>
      </xdr:nvSpPr>
      <xdr:spPr>
        <a:xfrm>
          <a:off x="5753100" y="24288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12" name="AutoShape 2"/>
        <xdr:cNvSpPr>
          <a:spLocks/>
        </xdr:cNvSpPr>
      </xdr:nvSpPr>
      <xdr:spPr>
        <a:xfrm>
          <a:off x="6838950" y="37528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13" name="AutoShape 3"/>
        <xdr:cNvSpPr>
          <a:spLocks/>
        </xdr:cNvSpPr>
      </xdr:nvSpPr>
      <xdr:spPr>
        <a:xfrm>
          <a:off x="5753100" y="2428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14" name="AutoShape 5"/>
        <xdr:cNvSpPr>
          <a:spLocks/>
        </xdr:cNvSpPr>
      </xdr:nvSpPr>
      <xdr:spPr>
        <a:xfrm>
          <a:off x="5753100" y="2428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5" name="AutoShape 3"/>
        <xdr:cNvSpPr>
          <a:spLocks/>
        </xdr:cNvSpPr>
      </xdr:nvSpPr>
      <xdr:spPr>
        <a:xfrm>
          <a:off x="5753100" y="24288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6" name="AutoShape 5"/>
        <xdr:cNvSpPr>
          <a:spLocks/>
        </xdr:cNvSpPr>
      </xdr:nvSpPr>
      <xdr:spPr>
        <a:xfrm>
          <a:off x="5753100" y="24288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2</xdr:row>
      <xdr:rowOff>19050</xdr:rowOff>
    </xdr:from>
    <xdr:to>
      <xdr:col>2</xdr:col>
      <xdr:colOff>514350</xdr:colOff>
      <xdr:row>3</xdr:row>
      <xdr:rowOff>114300</xdr:rowOff>
    </xdr:to>
    <xdr:sp>
      <xdr:nvSpPr>
        <xdr:cNvPr id="17" name="Text Box 3"/>
        <xdr:cNvSpPr txBox="1">
          <a:spLocks noChangeArrowheads="1"/>
        </xdr:cNvSpPr>
      </xdr:nvSpPr>
      <xdr:spPr>
        <a:xfrm>
          <a:off x="933450" y="419100"/>
          <a:ext cx="504825" cy="2952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11/02</a:t>
          </a:r>
        </a:p>
      </xdr:txBody>
    </xdr:sp>
    <xdr:clientData/>
  </xdr:twoCellAnchor>
  <xdr:twoCellAnchor>
    <xdr:from>
      <xdr:col>2</xdr:col>
      <xdr:colOff>0</xdr:colOff>
      <xdr:row>11</xdr:row>
      <xdr:rowOff>0</xdr:rowOff>
    </xdr:from>
    <xdr:to>
      <xdr:col>2</xdr:col>
      <xdr:colOff>9525</xdr:colOff>
      <xdr:row>11</xdr:row>
      <xdr:rowOff>0</xdr:rowOff>
    </xdr:to>
    <xdr:sp>
      <xdr:nvSpPr>
        <xdr:cNvPr id="18" name="AutoShape 2"/>
        <xdr:cNvSpPr>
          <a:spLocks/>
        </xdr:cNvSpPr>
      </xdr:nvSpPr>
      <xdr:spPr>
        <a:xfrm>
          <a:off x="923925" y="375285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19" name="AutoShape 2"/>
        <xdr:cNvSpPr>
          <a:spLocks/>
        </xdr:cNvSpPr>
      </xdr:nvSpPr>
      <xdr:spPr>
        <a:xfrm>
          <a:off x="923925" y="375285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0" name="AutoShape 4"/>
        <xdr:cNvSpPr>
          <a:spLocks/>
        </xdr:cNvSpPr>
      </xdr:nvSpPr>
      <xdr:spPr>
        <a:xfrm>
          <a:off x="923925" y="375285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1" name="AutoShape 6"/>
        <xdr:cNvSpPr>
          <a:spLocks/>
        </xdr:cNvSpPr>
      </xdr:nvSpPr>
      <xdr:spPr>
        <a:xfrm>
          <a:off x="923925" y="375285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2" name="AutoShape 4"/>
        <xdr:cNvSpPr>
          <a:spLocks/>
        </xdr:cNvSpPr>
      </xdr:nvSpPr>
      <xdr:spPr>
        <a:xfrm>
          <a:off x="923925" y="375285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3" name="AutoShape 6"/>
        <xdr:cNvSpPr>
          <a:spLocks/>
        </xdr:cNvSpPr>
      </xdr:nvSpPr>
      <xdr:spPr>
        <a:xfrm>
          <a:off x="923925" y="375285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4" name="AutoShape 2"/>
        <xdr:cNvSpPr>
          <a:spLocks/>
        </xdr:cNvSpPr>
      </xdr:nvSpPr>
      <xdr:spPr>
        <a:xfrm>
          <a:off x="923925" y="375285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5" name="AutoShape 2"/>
        <xdr:cNvSpPr>
          <a:spLocks/>
        </xdr:cNvSpPr>
      </xdr:nvSpPr>
      <xdr:spPr>
        <a:xfrm>
          <a:off x="923925" y="375285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2</xdr:row>
      <xdr:rowOff>38100</xdr:rowOff>
    </xdr:from>
    <xdr:to>
      <xdr:col>2</xdr:col>
      <xdr:colOff>847725</xdr:colOff>
      <xdr:row>3</xdr:row>
      <xdr:rowOff>66675</xdr:rowOff>
    </xdr:to>
    <xdr:sp>
      <xdr:nvSpPr>
        <xdr:cNvPr id="1" name="Text Box 2"/>
        <xdr:cNvSpPr txBox="1">
          <a:spLocks noChangeArrowheads="1"/>
        </xdr:cNvSpPr>
      </xdr:nvSpPr>
      <xdr:spPr>
        <a:xfrm>
          <a:off x="952500" y="495300"/>
          <a:ext cx="762000" cy="238125"/>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11/03</a:t>
          </a:r>
        </a:p>
      </xdr:txBody>
    </xdr:sp>
    <xdr:clientData/>
  </xdr:twoCellAnchor>
  <xdr:twoCellAnchor>
    <xdr:from>
      <xdr:col>3</xdr:col>
      <xdr:colOff>0</xdr:colOff>
      <xdr:row>10</xdr:row>
      <xdr:rowOff>0</xdr:rowOff>
    </xdr:from>
    <xdr:to>
      <xdr:col>3</xdr:col>
      <xdr:colOff>0</xdr:colOff>
      <xdr:row>10</xdr:row>
      <xdr:rowOff>0</xdr:rowOff>
    </xdr:to>
    <xdr:sp>
      <xdr:nvSpPr>
        <xdr:cNvPr id="2" name="AutoShape 3"/>
        <xdr:cNvSpPr>
          <a:spLocks/>
        </xdr:cNvSpPr>
      </xdr:nvSpPr>
      <xdr:spPr>
        <a:xfrm>
          <a:off x="5734050" y="2447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3" name="AutoShape 5"/>
        <xdr:cNvSpPr>
          <a:spLocks/>
        </xdr:cNvSpPr>
      </xdr:nvSpPr>
      <xdr:spPr>
        <a:xfrm>
          <a:off x="5734050" y="2447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4" name="AutoShape 3"/>
        <xdr:cNvSpPr>
          <a:spLocks/>
        </xdr:cNvSpPr>
      </xdr:nvSpPr>
      <xdr:spPr>
        <a:xfrm>
          <a:off x="5734050" y="24479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5" name="AutoShape 5"/>
        <xdr:cNvSpPr>
          <a:spLocks/>
        </xdr:cNvSpPr>
      </xdr:nvSpPr>
      <xdr:spPr>
        <a:xfrm>
          <a:off x="5734050" y="24479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6" name="AutoShape 3"/>
        <xdr:cNvSpPr>
          <a:spLocks/>
        </xdr:cNvSpPr>
      </xdr:nvSpPr>
      <xdr:spPr>
        <a:xfrm>
          <a:off x="5734050" y="2447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7" name="AutoShape 5"/>
        <xdr:cNvSpPr>
          <a:spLocks/>
        </xdr:cNvSpPr>
      </xdr:nvSpPr>
      <xdr:spPr>
        <a:xfrm>
          <a:off x="5734050" y="2447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8" name="AutoShape 3"/>
        <xdr:cNvSpPr>
          <a:spLocks/>
        </xdr:cNvSpPr>
      </xdr:nvSpPr>
      <xdr:spPr>
        <a:xfrm>
          <a:off x="5734050" y="24479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9" name="AutoShape 5"/>
        <xdr:cNvSpPr>
          <a:spLocks/>
        </xdr:cNvSpPr>
      </xdr:nvSpPr>
      <xdr:spPr>
        <a:xfrm>
          <a:off x="5734050" y="24479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Manager\Desktop\140%2004%204%20iuli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40-04 "/>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sheetPr>
  <dimension ref="A1:N682"/>
  <sheetViews>
    <sheetView zoomScale="80" zoomScaleNormal="80" zoomScaleSheetLayoutView="100" zoomScalePageLayoutView="0" workbookViewId="0" topLeftCell="A332">
      <selection activeCell="E333" sqref="E333"/>
    </sheetView>
  </sheetViews>
  <sheetFormatPr defaultColWidth="9.140625" defaultRowHeight="12.75"/>
  <cols>
    <col min="1" max="1" width="4.8515625" style="44" customWidth="1"/>
    <col min="2" max="2" width="6.140625" style="44" customWidth="1"/>
    <col min="3" max="3" width="108.28125" style="44" customWidth="1"/>
    <col min="4" max="4" width="14.57421875" style="44" customWidth="1"/>
    <col min="5" max="5" width="26.7109375" style="44" customWidth="1"/>
    <col min="6" max="6" width="13.8515625" style="44" customWidth="1"/>
    <col min="7" max="7" width="13.140625" style="44" customWidth="1"/>
    <col min="8" max="9" width="14.421875" style="44" customWidth="1"/>
    <col min="10" max="12" width="13.8515625" style="44" bestFit="1" customWidth="1"/>
    <col min="13" max="16384" width="9.140625" style="44" customWidth="1"/>
  </cols>
  <sheetData>
    <row r="1" spans="1:12" ht="15.75">
      <c r="A1" s="386"/>
      <c r="B1" s="386"/>
      <c r="C1" s="386"/>
      <c r="D1" s="2"/>
      <c r="E1" s="385"/>
      <c r="F1" s="385"/>
      <c r="G1" s="7"/>
      <c r="H1" s="385"/>
      <c r="I1" s="385"/>
      <c r="J1" s="816" t="s">
        <v>1427</v>
      </c>
      <c r="K1" s="816"/>
      <c r="L1" s="816"/>
    </row>
    <row r="2" spans="1:9" ht="15.75">
      <c r="A2" s="385" t="s">
        <v>1444</v>
      </c>
      <c r="B2" s="385"/>
      <c r="C2" s="385"/>
      <c r="D2" s="2"/>
      <c r="E2" s="385"/>
      <c r="F2" s="385"/>
      <c r="G2" s="7"/>
      <c r="H2" s="385"/>
      <c r="I2" s="385"/>
    </row>
    <row r="3" spans="1:9" ht="27.75" customHeight="1">
      <c r="A3" s="288" t="s">
        <v>2</v>
      </c>
      <c r="B3" s="288"/>
      <c r="C3" s="387"/>
      <c r="D3" s="2"/>
      <c r="E3" s="385"/>
      <c r="F3" s="385"/>
      <c r="G3" s="385"/>
      <c r="H3" s="385"/>
      <c r="I3" s="385"/>
    </row>
    <row r="4" spans="1:9" ht="15">
      <c r="A4" s="288"/>
      <c r="B4" s="288"/>
      <c r="C4" s="387"/>
      <c r="D4" s="2"/>
      <c r="E4" s="385"/>
      <c r="F4" s="385"/>
      <c r="G4" s="385"/>
      <c r="H4" s="385"/>
      <c r="I4" s="385"/>
    </row>
    <row r="5" spans="1:9" ht="15.75">
      <c r="A5" s="817" t="s">
        <v>3</v>
      </c>
      <c r="B5" s="817"/>
      <c r="C5" s="817"/>
      <c r="D5" s="817"/>
      <c r="E5" s="817"/>
      <c r="F5" s="817"/>
      <c r="G5" s="817"/>
      <c r="H5" s="817"/>
      <c r="I5" s="817"/>
    </row>
    <row r="6" spans="1:9" ht="15.75">
      <c r="A6" s="817" t="s">
        <v>4</v>
      </c>
      <c r="B6" s="817"/>
      <c r="C6" s="817"/>
      <c r="D6" s="817"/>
      <c r="E6" s="817"/>
      <c r="F6" s="817"/>
      <c r="G6" s="817"/>
      <c r="H6" s="817"/>
      <c r="I6" s="817"/>
    </row>
    <row r="7" spans="1:10" ht="15.75">
      <c r="A7" s="7"/>
      <c r="B7" s="7"/>
      <c r="C7" s="7"/>
      <c r="D7" s="7"/>
      <c r="E7" s="7"/>
      <c r="J7" s="222"/>
    </row>
    <row r="8" spans="1:10" ht="13.5" customHeight="1">
      <c r="A8" s="386" t="s">
        <v>5</v>
      </c>
      <c r="B8" s="386"/>
      <c r="C8" s="388"/>
      <c r="D8" s="2"/>
      <c r="E8" s="385"/>
      <c r="J8" s="222"/>
    </row>
    <row r="9" spans="1:12" ht="16.5" thickBot="1">
      <c r="A9" s="388"/>
      <c r="B9" s="388"/>
      <c r="C9" s="388"/>
      <c r="D9" s="2"/>
      <c r="E9" s="4"/>
      <c r="F9" s="4"/>
      <c r="G9" s="389"/>
      <c r="H9" s="287"/>
      <c r="I9" s="287"/>
      <c r="J9" s="287"/>
      <c r="K9" s="815" t="s">
        <v>6</v>
      </c>
      <c r="L9" s="815"/>
    </row>
    <row r="10" spans="1:12" ht="33" customHeight="1">
      <c r="A10" s="725" t="s">
        <v>7</v>
      </c>
      <c r="B10" s="726"/>
      <c r="C10" s="727"/>
      <c r="D10" s="720" t="s">
        <v>8</v>
      </c>
      <c r="E10" s="818" t="s">
        <v>9</v>
      </c>
      <c r="F10" s="818"/>
      <c r="G10" s="818"/>
      <c r="H10" s="818"/>
      <c r="I10" s="818"/>
      <c r="J10" s="819" t="s">
        <v>10</v>
      </c>
      <c r="K10" s="819"/>
      <c r="L10" s="820"/>
    </row>
    <row r="11" spans="1:12" ht="25.5" customHeight="1">
      <c r="A11" s="728"/>
      <c r="B11" s="729"/>
      <c r="C11" s="730"/>
      <c r="D11" s="721"/>
      <c r="E11" s="12" t="s">
        <v>11</v>
      </c>
      <c r="F11" s="821" t="s">
        <v>12</v>
      </c>
      <c r="G11" s="821"/>
      <c r="H11" s="821"/>
      <c r="I11" s="821"/>
      <c r="J11" s="723">
        <v>2023</v>
      </c>
      <c r="K11" s="723">
        <v>2024</v>
      </c>
      <c r="L11" s="813">
        <v>2025</v>
      </c>
    </row>
    <row r="12" spans="1:12" ht="39" customHeight="1" thickBot="1">
      <c r="A12" s="731"/>
      <c r="B12" s="732"/>
      <c r="C12" s="733"/>
      <c r="D12" s="722"/>
      <c r="E12" s="13" t="s">
        <v>13</v>
      </c>
      <c r="F12" s="14" t="s">
        <v>14</v>
      </c>
      <c r="G12" s="14" t="s">
        <v>15</v>
      </c>
      <c r="H12" s="14" t="s">
        <v>16</v>
      </c>
      <c r="I12" s="14" t="s">
        <v>17</v>
      </c>
      <c r="J12" s="724"/>
      <c r="K12" s="724"/>
      <c r="L12" s="814"/>
    </row>
    <row r="13" spans="1:12" ht="36" customHeight="1">
      <c r="A13" s="811" t="s">
        <v>1424</v>
      </c>
      <c r="B13" s="812"/>
      <c r="C13" s="812"/>
      <c r="D13" s="390" t="s">
        <v>18</v>
      </c>
      <c r="E13" s="391">
        <f>F13+G13+H13+I13</f>
        <v>1439955.01</v>
      </c>
      <c r="F13" s="391">
        <f>F15+F119+F126+F142+F221+F284+F290</f>
        <v>417862.6</v>
      </c>
      <c r="G13" s="391">
        <f aca="true" t="shared" si="0" ref="G13:L13">G15+G119+G126+G142+G221+G284+G290</f>
        <v>285064.57</v>
      </c>
      <c r="H13" s="391">
        <f t="shared" si="0"/>
        <v>393101.54000000004</v>
      </c>
      <c r="I13" s="391">
        <f t="shared" si="0"/>
        <v>343926.30000000005</v>
      </c>
      <c r="J13" s="392">
        <f t="shared" si="0"/>
        <v>1478340.02</v>
      </c>
      <c r="K13" s="392">
        <f t="shared" si="0"/>
        <v>1474129.04</v>
      </c>
      <c r="L13" s="393">
        <f t="shared" si="0"/>
        <v>1467110.74</v>
      </c>
    </row>
    <row r="14" spans="1:12" ht="22.5" customHeight="1">
      <c r="A14" s="47" t="s">
        <v>1421</v>
      </c>
      <c r="B14" s="394"/>
      <c r="C14" s="394"/>
      <c r="D14" s="395" t="s">
        <v>19</v>
      </c>
      <c r="E14" s="323">
        <f>F14+G14+H14+I14</f>
        <v>1025401.04</v>
      </c>
      <c r="F14" s="323">
        <f>F15-F45-F113+F119</f>
        <v>371288.01</v>
      </c>
      <c r="G14" s="323">
        <f aca="true" t="shared" si="1" ref="G14:L14">G15-G45-G113+G119</f>
        <v>223863.01</v>
      </c>
      <c r="H14" s="323">
        <f t="shared" si="1"/>
        <v>217981.01000000004</v>
      </c>
      <c r="I14" s="323">
        <f t="shared" si="1"/>
        <v>212269.01</v>
      </c>
      <c r="J14" s="86">
        <f t="shared" si="1"/>
        <v>1079065.02</v>
      </c>
      <c r="K14" s="86">
        <f t="shared" si="1"/>
        <v>1075990.04</v>
      </c>
      <c r="L14" s="174">
        <f t="shared" si="1"/>
        <v>1070866.74</v>
      </c>
    </row>
    <row r="15" spans="1:12" ht="27.75" customHeight="1">
      <c r="A15" s="267" t="s">
        <v>20</v>
      </c>
      <c r="B15" s="396"/>
      <c r="C15" s="397"/>
      <c r="D15" s="66" t="s">
        <v>21</v>
      </c>
      <c r="E15" s="323">
        <f aca="true" t="shared" si="2" ref="E15:E78">F15+G15+H15+I15</f>
        <v>1214453.04</v>
      </c>
      <c r="F15" s="323">
        <f>F16+F65</f>
        <v>415631.6</v>
      </c>
      <c r="G15" s="323">
        <f aca="true" t="shared" si="3" ref="G15:L15">G16+G65</f>
        <v>267673.57</v>
      </c>
      <c r="H15" s="323">
        <f t="shared" si="3"/>
        <v>263771.55000000005</v>
      </c>
      <c r="I15" s="323">
        <f t="shared" si="3"/>
        <v>267376.32</v>
      </c>
      <c r="J15" s="86">
        <f t="shared" si="3"/>
        <v>1277873.02</v>
      </c>
      <c r="K15" s="86">
        <f t="shared" si="3"/>
        <v>1274232.04</v>
      </c>
      <c r="L15" s="174">
        <f t="shared" si="3"/>
        <v>1268164.74</v>
      </c>
    </row>
    <row r="16" spans="1:12" ht="15.75">
      <c r="A16" s="47" t="s">
        <v>22</v>
      </c>
      <c r="B16" s="39"/>
      <c r="C16" s="39"/>
      <c r="D16" s="66" t="s">
        <v>23</v>
      </c>
      <c r="E16" s="323">
        <f t="shared" si="2"/>
        <v>1192301.04</v>
      </c>
      <c r="F16" s="323">
        <f>F17+F33+F44+F62</f>
        <v>408878.6</v>
      </c>
      <c r="G16" s="323">
        <f aca="true" t="shared" si="4" ref="G16:L16">G17+G33+G44+G62</f>
        <v>262172.57</v>
      </c>
      <c r="H16" s="323">
        <f t="shared" si="4"/>
        <v>258946.55000000002</v>
      </c>
      <c r="I16" s="323">
        <f t="shared" si="4"/>
        <v>262303.32</v>
      </c>
      <c r="J16" s="86">
        <f t="shared" si="4"/>
        <v>1255494.02</v>
      </c>
      <c r="K16" s="86">
        <f t="shared" si="4"/>
        <v>1251916.04</v>
      </c>
      <c r="L16" s="174">
        <f t="shared" si="4"/>
        <v>1245955.74</v>
      </c>
    </row>
    <row r="17" spans="1:12" ht="15.75">
      <c r="A17" s="760" t="s">
        <v>24</v>
      </c>
      <c r="B17" s="761"/>
      <c r="C17" s="761"/>
      <c r="D17" s="66" t="s">
        <v>25</v>
      </c>
      <c r="E17" s="323">
        <f t="shared" si="2"/>
        <v>739660.04</v>
      </c>
      <c r="F17" s="323">
        <f>F18+F21+F30</f>
        <v>184915.01</v>
      </c>
      <c r="G17" s="323">
        <f aca="true" t="shared" si="5" ref="G17:L17">G18+G21+G30</f>
        <v>184915.01</v>
      </c>
      <c r="H17" s="323">
        <f t="shared" si="5"/>
        <v>184915.01</v>
      </c>
      <c r="I17" s="323">
        <f t="shared" si="5"/>
        <v>184915.01</v>
      </c>
      <c r="J17" s="86">
        <f t="shared" si="5"/>
        <v>778862.02</v>
      </c>
      <c r="K17" s="86">
        <f t="shared" si="5"/>
        <v>776643.04</v>
      </c>
      <c r="L17" s="174">
        <f t="shared" si="5"/>
        <v>772944.74</v>
      </c>
    </row>
    <row r="18" spans="1:12" ht="42.75" customHeight="1">
      <c r="A18" s="760" t="s">
        <v>26</v>
      </c>
      <c r="B18" s="761"/>
      <c r="C18" s="761"/>
      <c r="D18" s="236" t="s">
        <v>27</v>
      </c>
      <c r="E18" s="323">
        <f t="shared" si="2"/>
        <v>0</v>
      </c>
      <c r="F18" s="323">
        <f>F19</f>
        <v>0</v>
      </c>
      <c r="G18" s="323">
        <f aca="true" t="shared" si="6" ref="G18:L19">G19</f>
        <v>0</v>
      </c>
      <c r="H18" s="323">
        <f t="shared" si="6"/>
        <v>0</v>
      </c>
      <c r="I18" s="323">
        <f t="shared" si="6"/>
        <v>0</v>
      </c>
      <c r="J18" s="86">
        <f t="shared" si="6"/>
        <v>0</v>
      </c>
      <c r="K18" s="86">
        <f t="shared" si="6"/>
        <v>0</v>
      </c>
      <c r="L18" s="174">
        <f t="shared" si="6"/>
        <v>0</v>
      </c>
    </row>
    <row r="19" spans="1:12" ht="15.75">
      <c r="A19" s="47" t="s">
        <v>28</v>
      </c>
      <c r="B19" s="40"/>
      <c r="C19" s="39"/>
      <c r="D19" s="41" t="s">
        <v>29</v>
      </c>
      <c r="E19" s="398">
        <f t="shared" si="2"/>
        <v>0</v>
      </c>
      <c r="F19" s="398">
        <f>F20</f>
        <v>0</v>
      </c>
      <c r="G19" s="398">
        <f t="shared" si="6"/>
        <v>0</v>
      </c>
      <c r="H19" s="398">
        <f t="shared" si="6"/>
        <v>0</v>
      </c>
      <c r="I19" s="398">
        <f t="shared" si="6"/>
        <v>0</v>
      </c>
      <c r="J19" s="42">
        <f t="shared" si="6"/>
        <v>0</v>
      </c>
      <c r="K19" s="42">
        <f t="shared" si="6"/>
        <v>0</v>
      </c>
      <c r="L19" s="43">
        <f t="shared" si="6"/>
        <v>0</v>
      </c>
    </row>
    <row r="20" spans="1:12" ht="18">
      <c r="A20" s="47"/>
      <c r="B20" s="39" t="s">
        <v>1441</v>
      </c>
      <c r="C20" s="40"/>
      <c r="D20" s="41" t="s">
        <v>30</v>
      </c>
      <c r="E20" s="398">
        <f t="shared" si="2"/>
        <v>0</v>
      </c>
      <c r="F20" s="398">
        <f>F340</f>
        <v>0</v>
      </c>
      <c r="G20" s="398">
        <f aca="true" t="shared" si="7" ref="G20:L20">G340</f>
        <v>0</v>
      </c>
      <c r="H20" s="398">
        <f t="shared" si="7"/>
        <v>0</v>
      </c>
      <c r="I20" s="398">
        <f t="shared" si="7"/>
        <v>0</v>
      </c>
      <c r="J20" s="42">
        <f t="shared" si="7"/>
        <v>0</v>
      </c>
      <c r="K20" s="42">
        <f t="shared" si="7"/>
        <v>0</v>
      </c>
      <c r="L20" s="43">
        <f t="shared" si="7"/>
        <v>0</v>
      </c>
    </row>
    <row r="21" spans="1:12" ht="47.25" customHeight="1">
      <c r="A21" s="771" t="s">
        <v>31</v>
      </c>
      <c r="B21" s="772"/>
      <c r="C21" s="772"/>
      <c r="D21" s="40" t="s">
        <v>32</v>
      </c>
      <c r="E21" s="398">
        <f t="shared" si="2"/>
        <v>739660.04</v>
      </c>
      <c r="F21" s="398">
        <f>F22+F25</f>
        <v>184915.01</v>
      </c>
      <c r="G21" s="398">
        <f aca="true" t="shared" si="8" ref="G21:L21">G22+G25</f>
        <v>184915.01</v>
      </c>
      <c r="H21" s="398">
        <f t="shared" si="8"/>
        <v>184915.01</v>
      </c>
      <c r="I21" s="398">
        <f t="shared" si="8"/>
        <v>184915.01</v>
      </c>
      <c r="J21" s="42">
        <f t="shared" si="8"/>
        <v>778862.02</v>
      </c>
      <c r="K21" s="42">
        <f t="shared" si="8"/>
        <v>776643.04</v>
      </c>
      <c r="L21" s="43">
        <f t="shared" si="8"/>
        <v>772944.74</v>
      </c>
    </row>
    <row r="22" spans="1:12" ht="15.75">
      <c r="A22" s="47" t="s">
        <v>33</v>
      </c>
      <c r="B22" s="394"/>
      <c r="C22" s="39"/>
      <c r="D22" s="41" t="s">
        <v>34</v>
      </c>
      <c r="E22" s="398">
        <f t="shared" si="2"/>
        <v>0</v>
      </c>
      <c r="F22" s="398">
        <f>F23+F24</f>
        <v>0</v>
      </c>
      <c r="G22" s="398">
        <f aca="true" t="shared" si="9" ref="G22:L22">G23+G24</f>
        <v>0</v>
      </c>
      <c r="H22" s="398">
        <f t="shared" si="9"/>
        <v>0</v>
      </c>
      <c r="I22" s="398">
        <f t="shared" si="9"/>
        <v>0</v>
      </c>
      <c r="J22" s="42">
        <f t="shared" si="9"/>
        <v>0</v>
      </c>
      <c r="K22" s="42">
        <f t="shared" si="9"/>
        <v>0</v>
      </c>
      <c r="L22" s="43">
        <f t="shared" si="9"/>
        <v>0</v>
      </c>
    </row>
    <row r="23" spans="1:12" ht="15.75">
      <c r="A23" s="47"/>
      <c r="B23" s="39" t="s">
        <v>35</v>
      </c>
      <c r="C23" s="39"/>
      <c r="D23" s="41" t="s">
        <v>36</v>
      </c>
      <c r="E23" s="398">
        <f t="shared" si="2"/>
        <v>0</v>
      </c>
      <c r="F23" s="398">
        <f>F343</f>
        <v>0</v>
      </c>
      <c r="G23" s="398">
        <f aca="true" t="shared" si="10" ref="G23:L24">G343</f>
        <v>0</v>
      </c>
      <c r="H23" s="398">
        <f t="shared" si="10"/>
        <v>0</v>
      </c>
      <c r="I23" s="398">
        <f t="shared" si="10"/>
        <v>0</v>
      </c>
      <c r="J23" s="42">
        <f t="shared" si="10"/>
        <v>0</v>
      </c>
      <c r="K23" s="42">
        <f t="shared" si="10"/>
        <v>0</v>
      </c>
      <c r="L23" s="43">
        <f t="shared" si="10"/>
        <v>0</v>
      </c>
    </row>
    <row r="24" spans="1:12" ht="15">
      <c r="A24" s="264"/>
      <c r="B24" s="786" t="s">
        <v>37</v>
      </c>
      <c r="C24" s="786"/>
      <c r="D24" s="41" t="s">
        <v>38</v>
      </c>
      <c r="E24" s="398">
        <f t="shared" si="2"/>
        <v>0</v>
      </c>
      <c r="F24" s="398">
        <f>F344</f>
        <v>0</v>
      </c>
      <c r="G24" s="398">
        <f t="shared" si="10"/>
        <v>0</v>
      </c>
      <c r="H24" s="398">
        <f t="shared" si="10"/>
        <v>0</v>
      </c>
      <c r="I24" s="398">
        <f t="shared" si="10"/>
        <v>0</v>
      </c>
      <c r="J24" s="42">
        <f t="shared" si="10"/>
        <v>0</v>
      </c>
      <c r="K24" s="42">
        <f t="shared" si="10"/>
        <v>0</v>
      </c>
      <c r="L24" s="43">
        <f t="shared" si="10"/>
        <v>0</v>
      </c>
    </row>
    <row r="25" spans="1:12" ht="15.75">
      <c r="A25" s="760" t="s">
        <v>39</v>
      </c>
      <c r="B25" s="761"/>
      <c r="C25" s="761"/>
      <c r="D25" s="41" t="s">
        <v>40</v>
      </c>
      <c r="E25" s="398">
        <f t="shared" si="2"/>
        <v>739660.04</v>
      </c>
      <c r="F25" s="398">
        <f>F26+F27+F28+F29</f>
        <v>184915.01</v>
      </c>
      <c r="G25" s="398">
        <f aca="true" t="shared" si="11" ref="G25:L25">G26+G27+G28+G29</f>
        <v>184915.01</v>
      </c>
      <c r="H25" s="398">
        <f t="shared" si="11"/>
        <v>184915.01</v>
      </c>
      <c r="I25" s="398">
        <f t="shared" si="11"/>
        <v>184915.01</v>
      </c>
      <c r="J25" s="42">
        <f t="shared" si="11"/>
        <v>778862.02</v>
      </c>
      <c r="K25" s="42">
        <f t="shared" si="11"/>
        <v>776643.04</v>
      </c>
      <c r="L25" s="43">
        <f t="shared" si="11"/>
        <v>772944.74</v>
      </c>
    </row>
    <row r="26" spans="1:12" ht="15.75">
      <c r="A26" s="47"/>
      <c r="B26" s="39" t="s">
        <v>41</v>
      </c>
      <c r="C26" s="40"/>
      <c r="D26" s="41" t="s">
        <v>42</v>
      </c>
      <c r="E26" s="398">
        <f t="shared" si="2"/>
        <v>0</v>
      </c>
      <c r="F26" s="398">
        <f>F346</f>
        <v>0</v>
      </c>
      <c r="G26" s="398">
        <f aca="true" t="shared" si="12" ref="G26:L26">G346</f>
        <v>0</v>
      </c>
      <c r="H26" s="398">
        <f t="shared" si="12"/>
        <v>0</v>
      </c>
      <c r="I26" s="398">
        <f t="shared" si="12"/>
        <v>0</v>
      </c>
      <c r="J26" s="42">
        <f t="shared" si="12"/>
        <v>0</v>
      </c>
      <c r="K26" s="42">
        <f t="shared" si="12"/>
        <v>0</v>
      </c>
      <c r="L26" s="43">
        <f t="shared" si="12"/>
        <v>0</v>
      </c>
    </row>
    <row r="27" spans="1:12" ht="15.75">
      <c r="A27" s="47"/>
      <c r="B27" s="754" t="s">
        <v>43</v>
      </c>
      <c r="C27" s="754"/>
      <c r="D27" s="41" t="s">
        <v>44</v>
      </c>
      <c r="E27" s="398">
        <f t="shared" si="2"/>
        <v>739660.04</v>
      </c>
      <c r="F27" s="398">
        <f aca="true" t="shared" si="13" ref="F27:L27">F347</f>
        <v>184915.01</v>
      </c>
      <c r="G27" s="398">
        <f t="shared" si="13"/>
        <v>184915.01</v>
      </c>
      <c r="H27" s="398">
        <f t="shared" si="13"/>
        <v>184915.01</v>
      </c>
      <c r="I27" s="398">
        <f t="shared" si="13"/>
        <v>184915.01</v>
      </c>
      <c r="J27" s="42">
        <f t="shared" si="13"/>
        <v>778862.02</v>
      </c>
      <c r="K27" s="42">
        <f t="shared" si="13"/>
        <v>776643.04</v>
      </c>
      <c r="L27" s="43">
        <f t="shared" si="13"/>
        <v>772944.74</v>
      </c>
    </row>
    <row r="28" spans="1:12" ht="15.75">
      <c r="A28" s="47"/>
      <c r="B28" s="768" t="s">
        <v>45</v>
      </c>
      <c r="C28" s="759"/>
      <c r="D28" s="399" t="s">
        <v>46</v>
      </c>
      <c r="E28" s="398">
        <f t="shared" si="2"/>
        <v>0</v>
      </c>
      <c r="F28" s="398">
        <f aca="true" t="shared" si="14" ref="F28:L28">F348</f>
        <v>0</v>
      </c>
      <c r="G28" s="398">
        <f t="shared" si="14"/>
        <v>0</v>
      </c>
      <c r="H28" s="398">
        <f t="shared" si="14"/>
        <v>0</v>
      </c>
      <c r="I28" s="398">
        <f t="shared" si="14"/>
        <v>0</v>
      </c>
      <c r="J28" s="42">
        <f t="shared" si="14"/>
        <v>0</v>
      </c>
      <c r="K28" s="42">
        <f t="shared" si="14"/>
        <v>0</v>
      </c>
      <c r="L28" s="43">
        <f t="shared" si="14"/>
        <v>0</v>
      </c>
    </row>
    <row r="29" spans="1:12" ht="15.75">
      <c r="A29" s="47"/>
      <c r="B29" s="768" t="s">
        <v>47</v>
      </c>
      <c r="C29" s="759"/>
      <c r="D29" s="399" t="s">
        <v>48</v>
      </c>
      <c r="E29" s="398">
        <f t="shared" si="2"/>
        <v>0</v>
      </c>
      <c r="F29" s="398">
        <f aca="true" t="shared" si="15" ref="F29:L29">F349</f>
        <v>0</v>
      </c>
      <c r="G29" s="398">
        <f t="shared" si="15"/>
        <v>0</v>
      </c>
      <c r="H29" s="398">
        <f t="shared" si="15"/>
        <v>0</v>
      </c>
      <c r="I29" s="398">
        <f t="shared" si="15"/>
        <v>0</v>
      </c>
      <c r="J29" s="42">
        <f t="shared" si="15"/>
        <v>0</v>
      </c>
      <c r="K29" s="42">
        <f t="shared" si="15"/>
        <v>0</v>
      </c>
      <c r="L29" s="43">
        <f t="shared" si="15"/>
        <v>0</v>
      </c>
    </row>
    <row r="30" spans="1:12" ht="15.75">
      <c r="A30" s="760" t="s">
        <v>49</v>
      </c>
      <c r="B30" s="761"/>
      <c r="C30" s="761"/>
      <c r="D30" s="40" t="s">
        <v>50</v>
      </c>
      <c r="E30" s="398">
        <f t="shared" si="2"/>
        <v>0</v>
      </c>
      <c r="F30" s="398">
        <f>F31</f>
        <v>0</v>
      </c>
      <c r="G30" s="398">
        <f aca="true" t="shared" si="16" ref="G30:L31">G31</f>
        <v>0</v>
      </c>
      <c r="H30" s="398">
        <f t="shared" si="16"/>
        <v>0</v>
      </c>
      <c r="I30" s="398">
        <f t="shared" si="16"/>
        <v>0</v>
      </c>
      <c r="J30" s="42">
        <f t="shared" si="16"/>
        <v>0</v>
      </c>
      <c r="K30" s="42">
        <f t="shared" si="16"/>
        <v>0</v>
      </c>
      <c r="L30" s="43">
        <f t="shared" si="16"/>
        <v>0</v>
      </c>
    </row>
    <row r="31" spans="1:12" s="404" customFormat="1" ht="15.75">
      <c r="A31" s="798" t="s">
        <v>51</v>
      </c>
      <c r="B31" s="799"/>
      <c r="C31" s="799"/>
      <c r="D31" s="400" t="s">
        <v>52</v>
      </c>
      <c r="E31" s="398">
        <f t="shared" si="2"/>
        <v>0</v>
      </c>
      <c r="F31" s="401">
        <f>F32</f>
        <v>0</v>
      </c>
      <c r="G31" s="401">
        <f t="shared" si="16"/>
        <v>0</v>
      </c>
      <c r="H31" s="401">
        <f t="shared" si="16"/>
        <v>0</v>
      </c>
      <c r="I31" s="401">
        <f t="shared" si="16"/>
        <v>0</v>
      </c>
      <c r="J31" s="402">
        <f t="shared" si="16"/>
        <v>0</v>
      </c>
      <c r="K31" s="402">
        <f t="shared" si="16"/>
        <v>0</v>
      </c>
      <c r="L31" s="403">
        <f t="shared" si="16"/>
        <v>0</v>
      </c>
    </row>
    <row r="32" spans="1:12" ht="15.75">
      <c r="A32" s="47"/>
      <c r="B32" s="39" t="s">
        <v>53</v>
      </c>
      <c r="C32" s="40"/>
      <c r="D32" s="41" t="s">
        <v>54</v>
      </c>
      <c r="E32" s="398">
        <f t="shared" si="2"/>
        <v>0</v>
      </c>
      <c r="F32" s="398">
        <f>F352</f>
        <v>0</v>
      </c>
      <c r="G32" s="398">
        <f aca="true" t="shared" si="17" ref="G32:L32">G352</f>
        <v>0</v>
      </c>
      <c r="H32" s="398">
        <f t="shared" si="17"/>
        <v>0</v>
      </c>
      <c r="I32" s="398">
        <f t="shared" si="17"/>
        <v>0</v>
      </c>
      <c r="J32" s="42">
        <f t="shared" si="17"/>
        <v>0</v>
      </c>
      <c r="K32" s="42">
        <f t="shared" si="17"/>
        <v>0</v>
      </c>
      <c r="L32" s="43">
        <f t="shared" si="17"/>
        <v>0</v>
      </c>
    </row>
    <row r="33" spans="1:12" ht="15.75">
      <c r="A33" s="47" t="s">
        <v>55</v>
      </c>
      <c r="B33" s="39"/>
      <c r="C33" s="249"/>
      <c r="D33" s="236" t="s">
        <v>56</v>
      </c>
      <c r="E33" s="323">
        <f t="shared" si="2"/>
        <v>181501</v>
      </c>
      <c r="F33" s="323">
        <f>F34</f>
        <v>132550</v>
      </c>
      <c r="G33" s="323">
        <f aca="true" t="shared" si="18" ref="G33:L33">G34</f>
        <v>19251</v>
      </c>
      <c r="H33" s="323">
        <f t="shared" si="18"/>
        <v>17000</v>
      </c>
      <c r="I33" s="323">
        <f t="shared" si="18"/>
        <v>12700</v>
      </c>
      <c r="J33" s="86">
        <f t="shared" si="18"/>
        <v>191122</v>
      </c>
      <c r="K33" s="86">
        <f t="shared" si="18"/>
        <v>190576</v>
      </c>
      <c r="L33" s="174">
        <f t="shared" si="18"/>
        <v>189670</v>
      </c>
    </row>
    <row r="34" spans="1:12" ht="15.75">
      <c r="A34" s="760" t="s">
        <v>57</v>
      </c>
      <c r="B34" s="761"/>
      <c r="C34" s="761"/>
      <c r="D34" s="72" t="s">
        <v>58</v>
      </c>
      <c r="E34" s="398">
        <f t="shared" si="2"/>
        <v>181501</v>
      </c>
      <c r="F34" s="398">
        <f>F35+F38+F42+F43</f>
        <v>132550</v>
      </c>
      <c r="G34" s="398">
        <f aca="true" t="shared" si="19" ref="G34:L34">G35+G38+G42+G43</f>
        <v>19251</v>
      </c>
      <c r="H34" s="398">
        <f t="shared" si="19"/>
        <v>17000</v>
      </c>
      <c r="I34" s="398">
        <f t="shared" si="19"/>
        <v>12700</v>
      </c>
      <c r="J34" s="42">
        <f t="shared" si="19"/>
        <v>191122</v>
      </c>
      <c r="K34" s="42">
        <f t="shared" si="19"/>
        <v>190576</v>
      </c>
      <c r="L34" s="43">
        <f t="shared" si="19"/>
        <v>189670</v>
      </c>
    </row>
    <row r="35" spans="1:12" ht="26.25" customHeight="1">
      <c r="A35" s="38"/>
      <c r="B35" s="39" t="s">
        <v>59</v>
      </c>
      <c r="C35" s="40"/>
      <c r="D35" s="72" t="s">
        <v>60</v>
      </c>
      <c r="E35" s="398">
        <f t="shared" si="2"/>
        <v>150000</v>
      </c>
      <c r="F35" s="398">
        <f>F36+F37</f>
        <v>117187</v>
      </c>
      <c r="G35" s="398">
        <f aca="true" t="shared" si="20" ref="G35:L35">G36+G37</f>
        <v>13500</v>
      </c>
      <c r="H35" s="398">
        <f t="shared" si="20"/>
        <v>11500</v>
      </c>
      <c r="I35" s="398">
        <f t="shared" si="20"/>
        <v>7813</v>
      </c>
      <c r="J35" s="42">
        <f t="shared" si="20"/>
        <v>157950</v>
      </c>
      <c r="K35" s="42">
        <f t="shared" si="20"/>
        <v>157500</v>
      </c>
      <c r="L35" s="43">
        <f t="shared" si="20"/>
        <v>156750</v>
      </c>
    </row>
    <row r="36" spans="1:12" ht="23.25" customHeight="1">
      <c r="A36" s="38"/>
      <c r="B36" s="39"/>
      <c r="C36" s="40" t="s">
        <v>61</v>
      </c>
      <c r="D36" s="72" t="s">
        <v>62</v>
      </c>
      <c r="E36" s="398">
        <f t="shared" si="2"/>
        <v>36000</v>
      </c>
      <c r="F36" s="398">
        <f>F356</f>
        <v>25823</v>
      </c>
      <c r="G36" s="398">
        <f aca="true" t="shared" si="21" ref="G36:L37">G356</f>
        <v>5500</v>
      </c>
      <c r="H36" s="398">
        <f t="shared" si="21"/>
        <v>3500</v>
      </c>
      <c r="I36" s="398">
        <f t="shared" si="21"/>
        <v>1177</v>
      </c>
      <c r="J36" s="42">
        <f t="shared" si="21"/>
        <v>37908</v>
      </c>
      <c r="K36" s="42">
        <f t="shared" si="21"/>
        <v>37800</v>
      </c>
      <c r="L36" s="43">
        <f t="shared" si="21"/>
        <v>37620</v>
      </c>
    </row>
    <row r="37" spans="1:12" ht="18" customHeight="1">
      <c r="A37" s="38"/>
      <c r="B37" s="39"/>
      <c r="C37" s="40" t="s">
        <v>64</v>
      </c>
      <c r="D37" s="72" t="s">
        <v>65</v>
      </c>
      <c r="E37" s="398">
        <f t="shared" si="2"/>
        <v>114000</v>
      </c>
      <c r="F37" s="398">
        <f>F357</f>
        <v>91364</v>
      </c>
      <c r="G37" s="398">
        <f t="shared" si="21"/>
        <v>8000</v>
      </c>
      <c r="H37" s="398">
        <f t="shared" si="21"/>
        <v>8000</v>
      </c>
      <c r="I37" s="398">
        <f t="shared" si="21"/>
        <v>6636</v>
      </c>
      <c r="J37" s="42">
        <f t="shared" si="21"/>
        <v>120042</v>
      </c>
      <c r="K37" s="42">
        <f t="shared" si="21"/>
        <v>119700</v>
      </c>
      <c r="L37" s="43">
        <f t="shared" si="21"/>
        <v>119130</v>
      </c>
    </row>
    <row r="38" spans="1:12" ht="25.5" customHeight="1">
      <c r="A38" s="38"/>
      <c r="B38" s="39" t="s">
        <v>66</v>
      </c>
      <c r="C38" s="405"/>
      <c r="D38" s="72" t="s">
        <v>67</v>
      </c>
      <c r="E38" s="398">
        <f t="shared" si="2"/>
        <v>16001</v>
      </c>
      <c r="F38" s="398">
        <f>F39+F40+F41</f>
        <v>10819</v>
      </c>
      <c r="G38" s="398">
        <f aca="true" t="shared" si="22" ref="G38:L38">G39+G40+G41</f>
        <v>1901</v>
      </c>
      <c r="H38" s="398">
        <f t="shared" si="22"/>
        <v>2150</v>
      </c>
      <c r="I38" s="398">
        <f t="shared" si="22"/>
        <v>1131</v>
      </c>
      <c r="J38" s="42">
        <f t="shared" si="22"/>
        <v>16850</v>
      </c>
      <c r="K38" s="42">
        <f t="shared" si="22"/>
        <v>16801</v>
      </c>
      <c r="L38" s="43">
        <f t="shared" si="22"/>
        <v>16722</v>
      </c>
    </row>
    <row r="39" spans="1:12" ht="15.75">
      <c r="A39" s="38"/>
      <c r="B39" s="39"/>
      <c r="C39" s="40" t="s">
        <v>68</v>
      </c>
      <c r="D39" s="72" t="s">
        <v>69</v>
      </c>
      <c r="E39" s="398">
        <f t="shared" si="2"/>
        <v>4500</v>
      </c>
      <c r="F39" s="398">
        <f>F359</f>
        <v>2981</v>
      </c>
      <c r="G39" s="398">
        <f aca="true" t="shared" si="23" ref="G39:L39">G359</f>
        <v>700</v>
      </c>
      <c r="H39" s="398">
        <f t="shared" si="23"/>
        <v>450</v>
      </c>
      <c r="I39" s="398">
        <f t="shared" si="23"/>
        <v>369</v>
      </c>
      <c r="J39" s="42">
        <f t="shared" si="23"/>
        <v>4739</v>
      </c>
      <c r="K39" s="42">
        <f t="shared" si="23"/>
        <v>4725</v>
      </c>
      <c r="L39" s="43">
        <f t="shared" si="23"/>
        <v>4703</v>
      </c>
    </row>
    <row r="40" spans="1:12" ht="15.75">
      <c r="A40" s="38"/>
      <c r="B40" s="39"/>
      <c r="C40" s="40" t="s">
        <v>70</v>
      </c>
      <c r="D40" s="72" t="s">
        <v>71</v>
      </c>
      <c r="E40" s="398">
        <f t="shared" si="2"/>
        <v>11500</v>
      </c>
      <c r="F40" s="398">
        <f aca="true" t="shared" si="24" ref="F40:L40">F360</f>
        <v>7838</v>
      </c>
      <c r="G40" s="398">
        <f t="shared" si="24"/>
        <v>1200</v>
      </c>
      <c r="H40" s="398">
        <f t="shared" si="24"/>
        <v>1700</v>
      </c>
      <c r="I40" s="398">
        <f t="shared" si="24"/>
        <v>762</v>
      </c>
      <c r="J40" s="42">
        <f t="shared" si="24"/>
        <v>12110</v>
      </c>
      <c r="K40" s="42">
        <f t="shared" si="24"/>
        <v>12075</v>
      </c>
      <c r="L40" s="43">
        <f t="shared" si="24"/>
        <v>12018</v>
      </c>
    </row>
    <row r="41" spans="1:12" ht="30.75" customHeight="1">
      <c r="A41" s="38"/>
      <c r="B41" s="39"/>
      <c r="C41" s="48" t="s">
        <v>72</v>
      </c>
      <c r="D41" s="72" t="s">
        <v>73</v>
      </c>
      <c r="E41" s="398">
        <f t="shared" si="2"/>
        <v>1</v>
      </c>
      <c r="F41" s="398">
        <f aca="true" t="shared" si="25" ref="F41:L41">F361</f>
        <v>0</v>
      </c>
      <c r="G41" s="398">
        <f t="shared" si="25"/>
        <v>1</v>
      </c>
      <c r="H41" s="398">
        <f t="shared" si="25"/>
        <v>0</v>
      </c>
      <c r="I41" s="398">
        <f t="shared" si="25"/>
        <v>0</v>
      </c>
      <c r="J41" s="42">
        <f t="shared" si="25"/>
        <v>1</v>
      </c>
      <c r="K41" s="42">
        <f t="shared" si="25"/>
        <v>1</v>
      </c>
      <c r="L41" s="43">
        <f t="shared" si="25"/>
        <v>1</v>
      </c>
    </row>
    <row r="42" spans="1:12" ht="24.75" customHeight="1">
      <c r="A42" s="38"/>
      <c r="B42" s="39" t="s">
        <v>74</v>
      </c>
      <c r="C42" s="40"/>
      <c r="D42" s="72" t="s">
        <v>75</v>
      </c>
      <c r="E42" s="398">
        <f t="shared" si="2"/>
        <v>13000</v>
      </c>
      <c r="F42" s="398">
        <f aca="true" t="shared" si="26" ref="F42:L42">F362</f>
        <v>2825</v>
      </c>
      <c r="G42" s="398">
        <f t="shared" si="26"/>
        <v>3500</v>
      </c>
      <c r="H42" s="398">
        <f t="shared" si="26"/>
        <v>3000</v>
      </c>
      <c r="I42" s="398">
        <f t="shared" si="26"/>
        <v>3675</v>
      </c>
      <c r="J42" s="42">
        <f t="shared" si="26"/>
        <v>13689</v>
      </c>
      <c r="K42" s="42">
        <f t="shared" si="26"/>
        <v>13650</v>
      </c>
      <c r="L42" s="43">
        <f t="shared" si="26"/>
        <v>13585</v>
      </c>
    </row>
    <row r="43" spans="1:12" ht="15.75">
      <c r="A43" s="38"/>
      <c r="B43" s="39" t="s">
        <v>76</v>
      </c>
      <c r="C43" s="40"/>
      <c r="D43" s="72" t="s">
        <v>77</v>
      </c>
      <c r="E43" s="398">
        <f t="shared" si="2"/>
        <v>2500</v>
      </c>
      <c r="F43" s="398">
        <f aca="true" t="shared" si="27" ref="F43:L43">F363</f>
        <v>1719</v>
      </c>
      <c r="G43" s="398">
        <f t="shared" si="27"/>
        <v>350</v>
      </c>
      <c r="H43" s="398">
        <f t="shared" si="27"/>
        <v>350</v>
      </c>
      <c r="I43" s="398">
        <f t="shared" si="27"/>
        <v>81</v>
      </c>
      <c r="J43" s="42">
        <f t="shared" si="27"/>
        <v>2633</v>
      </c>
      <c r="K43" s="42">
        <f t="shared" si="27"/>
        <v>2625</v>
      </c>
      <c r="L43" s="43">
        <f t="shared" si="27"/>
        <v>2613</v>
      </c>
    </row>
    <row r="44" spans="1:12" ht="15.75">
      <c r="A44" s="760" t="s">
        <v>78</v>
      </c>
      <c r="B44" s="761"/>
      <c r="C44" s="761"/>
      <c r="D44" s="236" t="s">
        <v>79</v>
      </c>
      <c r="E44" s="323">
        <f t="shared" si="2"/>
        <v>237180</v>
      </c>
      <c r="F44" s="323">
        <f>F45+F51+F53+F56</f>
        <v>69321.59</v>
      </c>
      <c r="G44" s="323">
        <f aca="true" t="shared" si="28" ref="G44:L44">G45+G51+G53+G56</f>
        <v>53006.56</v>
      </c>
      <c r="H44" s="323">
        <f t="shared" si="28"/>
        <v>52531.54</v>
      </c>
      <c r="I44" s="323">
        <f t="shared" si="28"/>
        <v>62320.31</v>
      </c>
      <c r="J44" s="86">
        <f t="shared" si="28"/>
        <v>249750</v>
      </c>
      <c r="K44" s="86">
        <f t="shared" si="28"/>
        <v>249039</v>
      </c>
      <c r="L44" s="174">
        <f t="shared" si="28"/>
        <v>247853</v>
      </c>
    </row>
    <row r="45" spans="1:12" ht="15.75">
      <c r="A45" s="771" t="s">
        <v>80</v>
      </c>
      <c r="B45" s="772"/>
      <c r="C45" s="772"/>
      <c r="D45" s="72" t="s">
        <v>81</v>
      </c>
      <c r="E45" s="398">
        <f t="shared" si="2"/>
        <v>188822</v>
      </c>
      <c r="F45" s="398">
        <f>F46+F47+F48+F49+F50</f>
        <v>44344.59</v>
      </c>
      <c r="G45" s="398">
        <f aca="true" t="shared" si="29" ref="G45:L45">G46+G47+G48+G49+G50</f>
        <v>43565.56</v>
      </c>
      <c r="H45" s="398">
        <f t="shared" si="29"/>
        <v>45795.54</v>
      </c>
      <c r="I45" s="398">
        <f t="shared" si="29"/>
        <v>55116.31</v>
      </c>
      <c r="J45" s="42">
        <f t="shared" si="29"/>
        <v>198829</v>
      </c>
      <c r="K45" s="42">
        <f t="shared" si="29"/>
        <v>198263</v>
      </c>
      <c r="L45" s="43">
        <f t="shared" si="29"/>
        <v>197319</v>
      </c>
    </row>
    <row r="46" spans="1:12" ht="41.25" customHeight="1">
      <c r="A46" s="38"/>
      <c r="B46" s="795" t="s">
        <v>82</v>
      </c>
      <c r="C46" s="795"/>
      <c r="D46" s="72" t="s">
        <v>83</v>
      </c>
      <c r="E46" s="398">
        <f t="shared" si="2"/>
        <v>0</v>
      </c>
      <c r="F46" s="398">
        <f>F366</f>
        <v>0</v>
      </c>
      <c r="G46" s="398">
        <f aca="true" t="shared" si="30" ref="G46:L46">G366</f>
        <v>0</v>
      </c>
      <c r="H46" s="398">
        <f t="shared" si="30"/>
        <v>0</v>
      </c>
      <c r="I46" s="398">
        <f t="shared" si="30"/>
        <v>0</v>
      </c>
      <c r="J46" s="42">
        <f t="shared" si="30"/>
        <v>0</v>
      </c>
      <c r="K46" s="42">
        <f t="shared" si="30"/>
        <v>0</v>
      </c>
      <c r="L46" s="43">
        <f t="shared" si="30"/>
        <v>0</v>
      </c>
    </row>
    <row r="47" spans="1:12" ht="51" customHeight="1">
      <c r="A47" s="38"/>
      <c r="B47" s="795" t="s">
        <v>84</v>
      </c>
      <c r="C47" s="795"/>
      <c r="D47" s="72" t="s">
        <v>85</v>
      </c>
      <c r="E47" s="398">
        <f t="shared" si="2"/>
        <v>158820</v>
      </c>
      <c r="F47" s="398">
        <f aca="true" t="shared" si="31" ref="F47:L47">F367</f>
        <v>33844</v>
      </c>
      <c r="G47" s="398">
        <f t="shared" si="31"/>
        <v>36065</v>
      </c>
      <c r="H47" s="398">
        <f t="shared" si="31"/>
        <v>39795</v>
      </c>
      <c r="I47" s="398">
        <f t="shared" si="31"/>
        <v>49116</v>
      </c>
      <c r="J47" s="42">
        <f t="shared" si="31"/>
        <v>167237</v>
      </c>
      <c r="K47" s="42">
        <f t="shared" si="31"/>
        <v>166761</v>
      </c>
      <c r="L47" s="43">
        <f t="shared" si="31"/>
        <v>165967</v>
      </c>
    </row>
    <row r="48" spans="1:12" ht="24" customHeight="1">
      <c r="A48" s="406"/>
      <c r="B48" s="407" t="s">
        <v>86</v>
      </c>
      <c r="C48" s="407"/>
      <c r="D48" s="408" t="s">
        <v>87</v>
      </c>
      <c r="E48" s="398">
        <f t="shared" si="2"/>
        <v>0</v>
      </c>
      <c r="F48" s="398">
        <f aca="true" t="shared" si="32" ref="F48:L48">F368</f>
        <v>0</v>
      </c>
      <c r="G48" s="398">
        <f t="shared" si="32"/>
        <v>0</v>
      </c>
      <c r="H48" s="398">
        <f t="shared" si="32"/>
        <v>0</v>
      </c>
      <c r="I48" s="398">
        <f t="shared" si="32"/>
        <v>0</v>
      </c>
      <c r="J48" s="42">
        <f t="shared" si="32"/>
        <v>0</v>
      </c>
      <c r="K48" s="42">
        <f t="shared" si="32"/>
        <v>0</v>
      </c>
      <c r="L48" s="43">
        <f t="shared" si="32"/>
        <v>0</v>
      </c>
    </row>
    <row r="49" spans="1:12" ht="27.75" customHeight="1">
      <c r="A49" s="38"/>
      <c r="B49" s="810" t="s">
        <v>88</v>
      </c>
      <c r="C49" s="810"/>
      <c r="D49" s="72" t="s">
        <v>89</v>
      </c>
      <c r="E49" s="398">
        <f t="shared" si="2"/>
        <v>0</v>
      </c>
      <c r="F49" s="398">
        <f aca="true" t="shared" si="33" ref="F49:L49">F369</f>
        <v>0</v>
      </c>
      <c r="G49" s="398">
        <f t="shared" si="33"/>
        <v>0</v>
      </c>
      <c r="H49" s="398">
        <f t="shared" si="33"/>
        <v>0</v>
      </c>
      <c r="I49" s="398">
        <f t="shared" si="33"/>
        <v>0</v>
      </c>
      <c r="J49" s="42">
        <f t="shared" si="33"/>
        <v>0</v>
      </c>
      <c r="K49" s="42">
        <f t="shared" si="33"/>
        <v>0</v>
      </c>
      <c r="L49" s="43">
        <f t="shared" si="33"/>
        <v>0</v>
      </c>
    </row>
    <row r="50" spans="1:12" ht="44.25" customHeight="1">
      <c r="A50" s="38"/>
      <c r="B50" s="796" t="s">
        <v>90</v>
      </c>
      <c r="C50" s="797"/>
      <c r="D50" s="409" t="s">
        <v>1428</v>
      </c>
      <c r="E50" s="398">
        <f t="shared" si="2"/>
        <v>30002.000000000004</v>
      </c>
      <c r="F50" s="398">
        <f aca="true" t="shared" si="34" ref="F50:L50">F370</f>
        <v>10500.59</v>
      </c>
      <c r="G50" s="398">
        <f t="shared" si="34"/>
        <v>7500.56</v>
      </c>
      <c r="H50" s="398">
        <f t="shared" si="34"/>
        <v>6000.54</v>
      </c>
      <c r="I50" s="398">
        <f t="shared" si="34"/>
        <v>6000.31</v>
      </c>
      <c r="J50" s="42">
        <f t="shared" si="34"/>
        <v>31592</v>
      </c>
      <c r="K50" s="42">
        <f t="shared" si="34"/>
        <v>31502</v>
      </c>
      <c r="L50" s="43">
        <f t="shared" si="34"/>
        <v>31352</v>
      </c>
    </row>
    <row r="51" spans="1:12" ht="25.5" customHeight="1">
      <c r="A51" s="47" t="s">
        <v>91</v>
      </c>
      <c r="B51" s="40"/>
      <c r="C51" s="410"/>
      <c r="D51" s="41" t="s">
        <v>92</v>
      </c>
      <c r="E51" s="398">
        <f t="shared" si="2"/>
        <v>8</v>
      </c>
      <c r="F51" s="398">
        <f>F52</f>
        <v>0</v>
      </c>
      <c r="G51" s="398">
        <f aca="true" t="shared" si="35" ref="G51:L51">G52</f>
        <v>1</v>
      </c>
      <c r="H51" s="398">
        <f t="shared" si="35"/>
        <v>1</v>
      </c>
      <c r="I51" s="398">
        <f t="shared" si="35"/>
        <v>6</v>
      </c>
      <c r="J51" s="42">
        <f t="shared" si="35"/>
        <v>8</v>
      </c>
      <c r="K51" s="42">
        <f t="shared" si="35"/>
        <v>8</v>
      </c>
      <c r="L51" s="43">
        <f t="shared" si="35"/>
        <v>8</v>
      </c>
    </row>
    <row r="52" spans="1:12" ht="27" customHeight="1">
      <c r="A52" s="264"/>
      <c r="B52" s="39" t="s">
        <v>93</v>
      </c>
      <c r="C52" s="40"/>
      <c r="D52" s="411" t="s">
        <v>94</v>
      </c>
      <c r="E52" s="398">
        <f t="shared" si="2"/>
        <v>8</v>
      </c>
      <c r="F52" s="398">
        <f>F372</f>
        <v>0</v>
      </c>
      <c r="G52" s="398">
        <f aca="true" t="shared" si="36" ref="G52:L52">G372</f>
        <v>1</v>
      </c>
      <c r="H52" s="398">
        <f t="shared" si="36"/>
        <v>1</v>
      </c>
      <c r="I52" s="398">
        <f t="shared" si="36"/>
        <v>6</v>
      </c>
      <c r="J52" s="42">
        <f t="shared" si="36"/>
        <v>8</v>
      </c>
      <c r="K52" s="42">
        <f t="shared" si="36"/>
        <v>8</v>
      </c>
      <c r="L52" s="43">
        <f t="shared" si="36"/>
        <v>8</v>
      </c>
    </row>
    <row r="53" spans="1:12" ht="18" customHeight="1">
      <c r="A53" s="38" t="s">
        <v>95</v>
      </c>
      <c r="B53" s="40"/>
      <c r="C53" s="249"/>
      <c r="D53" s="41" t="s">
        <v>96</v>
      </c>
      <c r="E53" s="398">
        <f t="shared" si="2"/>
        <v>850</v>
      </c>
      <c r="F53" s="398">
        <f>F54+F55</f>
        <v>148</v>
      </c>
      <c r="G53" s="398">
        <f aca="true" t="shared" si="37" ref="G53:L53">G54+G55</f>
        <v>240</v>
      </c>
      <c r="H53" s="398">
        <f t="shared" si="37"/>
        <v>235</v>
      </c>
      <c r="I53" s="398">
        <f t="shared" si="37"/>
        <v>227</v>
      </c>
      <c r="J53" s="42">
        <f t="shared" si="37"/>
        <v>895</v>
      </c>
      <c r="K53" s="42">
        <f t="shared" si="37"/>
        <v>893</v>
      </c>
      <c r="L53" s="43">
        <f t="shared" si="37"/>
        <v>888</v>
      </c>
    </row>
    <row r="54" spans="1:12" ht="24.75" customHeight="1">
      <c r="A54" s="38"/>
      <c r="B54" s="39" t="s">
        <v>97</v>
      </c>
      <c r="C54" s="40"/>
      <c r="D54" s="41" t="s">
        <v>98</v>
      </c>
      <c r="E54" s="398">
        <f t="shared" si="2"/>
        <v>850</v>
      </c>
      <c r="F54" s="398">
        <f>F374</f>
        <v>148</v>
      </c>
      <c r="G54" s="398">
        <f aca="true" t="shared" si="38" ref="G54:L55">G374</f>
        <v>240</v>
      </c>
      <c r="H54" s="398">
        <f t="shared" si="38"/>
        <v>235</v>
      </c>
      <c r="I54" s="398">
        <f t="shared" si="38"/>
        <v>227</v>
      </c>
      <c r="J54" s="42">
        <f t="shared" si="38"/>
        <v>895</v>
      </c>
      <c r="K54" s="42">
        <f t="shared" si="38"/>
        <v>893</v>
      </c>
      <c r="L54" s="43">
        <f t="shared" si="38"/>
        <v>888</v>
      </c>
    </row>
    <row r="55" spans="1:12" ht="23.25" customHeight="1">
      <c r="A55" s="38"/>
      <c r="B55" s="64" t="s">
        <v>99</v>
      </c>
      <c r="C55" s="40"/>
      <c r="D55" s="41" t="s">
        <v>100</v>
      </c>
      <c r="E55" s="398">
        <f t="shared" si="2"/>
        <v>0</v>
      </c>
      <c r="F55" s="398">
        <f>F375</f>
        <v>0</v>
      </c>
      <c r="G55" s="398">
        <f t="shared" si="38"/>
        <v>0</v>
      </c>
      <c r="H55" s="398">
        <f t="shared" si="38"/>
        <v>0</v>
      </c>
      <c r="I55" s="398">
        <f t="shared" si="38"/>
        <v>0</v>
      </c>
      <c r="J55" s="42">
        <f t="shared" si="38"/>
        <v>0</v>
      </c>
      <c r="K55" s="42">
        <f t="shared" si="38"/>
        <v>0</v>
      </c>
      <c r="L55" s="43">
        <f t="shared" si="38"/>
        <v>0</v>
      </c>
    </row>
    <row r="56" spans="1:12" ht="46.5" customHeight="1">
      <c r="A56" s="771" t="s">
        <v>101</v>
      </c>
      <c r="B56" s="772"/>
      <c r="C56" s="772"/>
      <c r="D56" s="41" t="s">
        <v>102</v>
      </c>
      <c r="E56" s="398">
        <f t="shared" si="2"/>
        <v>47500</v>
      </c>
      <c r="F56" s="398">
        <f>F57+F60+F61</f>
        <v>24829</v>
      </c>
      <c r="G56" s="398">
        <f aca="true" t="shared" si="39" ref="G56:L56">G57+G60+G61</f>
        <v>9200</v>
      </c>
      <c r="H56" s="398">
        <f t="shared" si="39"/>
        <v>6500</v>
      </c>
      <c r="I56" s="398">
        <f t="shared" si="39"/>
        <v>6971</v>
      </c>
      <c r="J56" s="42">
        <f t="shared" si="39"/>
        <v>50018</v>
      </c>
      <c r="K56" s="42">
        <f t="shared" si="39"/>
        <v>49875</v>
      </c>
      <c r="L56" s="43">
        <f t="shared" si="39"/>
        <v>49638</v>
      </c>
    </row>
    <row r="57" spans="1:12" ht="15.75">
      <c r="A57" s="38"/>
      <c r="B57" s="39" t="s">
        <v>103</v>
      </c>
      <c r="C57" s="405"/>
      <c r="D57" s="41" t="s">
        <v>104</v>
      </c>
      <c r="E57" s="398">
        <f t="shared" si="2"/>
        <v>37500</v>
      </c>
      <c r="F57" s="398">
        <f>F58+F59</f>
        <v>23753</v>
      </c>
      <c r="G57" s="398">
        <f aca="true" t="shared" si="40" ref="G57:L57">G58+G59</f>
        <v>6700</v>
      </c>
      <c r="H57" s="398">
        <f t="shared" si="40"/>
        <v>4000</v>
      </c>
      <c r="I57" s="398">
        <f t="shared" si="40"/>
        <v>3047</v>
      </c>
      <c r="J57" s="42">
        <f t="shared" si="40"/>
        <v>39488</v>
      </c>
      <c r="K57" s="42">
        <f t="shared" si="40"/>
        <v>39375</v>
      </c>
      <c r="L57" s="43">
        <f t="shared" si="40"/>
        <v>39188</v>
      </c>
    </row>
    <row r="58" spans="1:12" ht="15.75">
      <c r="A58" s="38"/>
      <c r="B58" s="412"/>
      <c r="C58" s="40" t="s">
        <v>105</v>
      </c>
      <c r="D58" s="41" t="s">
        <v>106</v>
      </c>
      <c r="E58" s="398">
        <f t="shared" si="2"/>
        <v>22500</v>
      </c>
      <c r="F58" s="398">
        <f>F378</f>
        <v>15001</v>
      </c>
      <c r="G58" s="398">
        <f aca="true" t="shared" si="41" ref="G58:L58">G378</f>
        <v>3500</v>
      </c>
      <c r="H58" s="398">
        <f t="shared" si="41"/>
        <v>2500</v>
      </c>
      <c r="I58" s="398">
        <f t="shared" si="41"/>
        <v>1499</v>
      </c>
      <c r="J58" s="42">
        <f t="shared" si="41"/>
        <v>23693</v>
      </c>
      <c r="K58" s="42">
        <f t="shared" si="41"/>
        <v>23625</v>
      </c>
      <c r="L58" s="43">
        <f t="shared" si="41"/>
        <v>23513</v>
      </c>
    </row>
    <row r="59" spans="1:12" ht="15.75">
      <c r="A59" s="38"/>
      <c r="B59" s="412"/>
      <c r="C59" s="40" t="s">
        <v>107</v>
      </c>
      <c r="D59" s="41" t="s">
        <v>108</v>
      </c>
      <c r="E59" s="398">
        <f t="shared" si="2"/>
        <v>15000</v>
      </c>
      <c r="F59" s="398">
        <f aca="true" t="shared" si="42" ref="F59:L59">F379</f>
        <v>8752</v>
      </c>
      <c r="G59" s="398">
        <f t="shared" si="42"/>
        <v>3200</v>
      </c>
      <c r="H59" s="398">
        <f t="shared" si="42"/>
        <v>1500</v>
      </c>
      <c r="I59" s="398">
        <f t="shared" si="42"/>
        <v>1548</v>
      </c>
      <c r="J59" s="42">
        <f t="shared" si="42"/>
        <v>15795</v>
      </c>
      <c r="K59" s="42">
        <f t="shared" si="42"/>
        <v>15750</v>
      </c>
      <c r="L59" s="43">
        <f t="shared" si="42"/>
        <v>15675</v>
      </c>
    </row>
    <row r="60" spans="1:12" ht="26.25" customHeight="1">
      <c r="A60" s="38"/>
      <c r="B60" s="39" t="s">
        <v>109</v>
      </c>
      <c r="C60" s="40"/>
      <c r="D60" s="41" t="s">
        <v>110</v>
      </c>
      <c r="E60" s="398">
        <f t="shared" si="2"/>
        <v>10000</v>
      </c>
      <c r="F60" s="398">
        <f aca="true" t="shared" si="43" ref="F60:L60">F380</f>
        <v>1076</v>
      </c>
      <c r="G60" s="398">
        <f t="shared" si="43"/>
        <v>2500</v>
      </c>
      <c r="H60" s="398">
        <f t="shared" si="43"/>
        <v>2500</v>
      </c>
      <c r="I60" s="398">
        <f t="shared" si="43"/>
        <v>3924</v>
      </c>
      <c r="J60" s="42">
        <f t="shared" si="43"/>
        <v>10530</v>
      </c>
      <c r="K60" s="42">
        <f t="shared" si="43"/>
        <v>10500</v>
      </c>
      <c r="L60" s="43">
        <f t="shared" si="43"/>
        <v>10450</v>
      </c>
    </row>
    <row r="61" spans="1:12" ht="15.75">
      <c r="A61" s="38"/>
      <c r="B61" s="754" t="s">
        <v>111</v>
      </c>
      <c r="C61" s="754"/>
      <c r="D61" s="41" t="s">
        <v>112</v>
      </c>
      <c r="E61" s="398">
        <f t="shared" si="2"/>
        <v>0</v>
      </c>
      <c r="F61" s="398">
        <f aca="true" t="shared" si="44" ref="F61:L61">F381</f>
        <v>0</v>
      </c>
      <c r="G61" s="398">
        <f t="shared" si="44"/>
        <v>0</v>
      </c>
      <c r="H61" s="398">
        <f t="shared" si="44"/>
        <v>0</v>
      </c>
      <c r="I61" s="398">
        <f t="shared" si="44"/>
        <v>0</v>
      </c>
      <c r="J61" s="42">
        <f t="shared" si="44"/>
        <v>0</v>
      </c>
      <c r="K61" s="42">
        <f t="shared" si="44"/>
        <v>0</v>
      </c>
      <c r="L61" s="43">
        <f t="shared" si="44"/>
        <v>0</v>
      </c>
    </row>
    <row r="62" spans="1:12" ht="15.75">
      <c r="A62" s="38" t="s">
        <v>113</v>
      </c>
      <c r="B62" s="64"/>
      <c r="C62" s="249"/>
      <c r="D62" s="236" t="s">
        <v>114</v>
      </c>
      <c r="E62" s="323">
        <f t="shared" si="2"/>
        <v>33960</v>
      </c>
      <c r="F62" s="323">
        <f>F63</f>
        <v>22092</v>
      </c>
      <c r="G62" s="323">
        <f aca="true" t="shared" si="45" ref="G62:L63">G63</f>
        <v>5000</v>
      </c>
      <c r="H62" s="323">
        <f t="shared" si="45"/>
        <v>4500</v>
      </c>
      <c r="I62" s="323">
        <f t="shared" si="45"/>
        <v>2368</v>
      </c>
      <c r="J62" s="86">
        <f t="shared" si="45"/>
        <v>35760</v>
      </c>
      <c r="K62" s="86">
        <f t="shared" si="45"/>
        <v>35658</v>
      </c>
      <c r="L62" s="174">
        <f t="shared" si="45"/>
        <v>35488</v>
      </c>
    </row>
    <row r="63" spans="1:12" ht="18" customHeight="1">
      <c r="A63" s="38" t="s">
        <v>115</v>
      </c>
      <c r="B63" s="40"/>
      <c r="C63" s="249"/>
      <c r="D63" s="41" t="s">
        <v>116</v>
      </c>
      <c r="E63" s="398">
        <f t="shared" si="2"/>
        <v>33960</v>
      </c>
      <c r="F63" s="398">
        <f>F64</f>
        <v>22092</v>
      </c>
      <c r="G63" s="398">
        <f t="shared" si="45"/>
        <v>5000</v>
      </c>
      <c r="H63" s="398">
        <f t="shared" si="45"/>
        <v>4500</v>
      </c>
      <c r="I63" s="398">
        <f t="shared" si="45"/>
        <v>2368</v>
      </c>
      <c r="J63" s="42">
        <f t="shared" si="45"/>
        <v>35760</v>
      </c>
      <c r="K63" s="42">
        <f t="shared" si="45"/>
        <v>35658</v>
      </c>
      <c r="L63" s="43">
        <f t="shared" si="45"/>
        <v>35488</v>
      </c>
    </row>
    <row r="64" spans="1:12" ht="18" customHeight="1">
      <c r="A64" s="38"/>
      <c r="B64" s="64" t="s">
        <v>117</v>
      </c>
      <c r="C64" s="40"/>
      <c r="D64" s="41" t="s">
        <v>118</v>
      </c>
      <c r="E64" s="398">
        <f t="shared" si="2"/>
        <v>33960</v>
      </c>
      <c r="F64" s="398">
        <f>F384</f>
        <v>22092</v>
      </c>
      <c r="G64" s="398">
        <f aca="true" t="shared" si="46" ref="G64:L64">G384</f>
        <v>5000</v>
      </c>
      <c r="H64" s="398">
        <f t="shared" si="46"/>
        <v>4500</v>
      </c>
      <c r="I64" s="398">
        <f t="shared" si="46"/>
        <v>2368</v>
      </c>
      <c r="J64" s="42">
        <f t="shared" si="46"/>
        <v>35760</v>
      </c>
      <c r="K64" s="42">
        <f t="shared" si="46"/>
        <v>35658</v>
      </c>
      <c r="L64" s="43">
        <f t="shared" si="46"/>
        <v>35488</v>
      </c>
    </row>
    <row r="65" spans="1:12" ht="27" customHeight="1">
      <c r="A65" s="47" t="s">
        <v>119</v>
      </c>
      <c r="B65" s="413"/>
      <c r="C65" s="39"/>
      <c r="D65" s="414" t="s">
        <v>120</v>
      </c>
      <c r="E65" s="323">
        <f t="shared" si="2"/>
        <v>22152</v>
      </c>
      <c r="F65" s="323">
        <f>F66+F78</f>
        <v>6753</v>
      </c>
      <c r="G65" s="323">
        <f aca="true" t="shared" si="47" ref="G65:L65">G66+G78</f>
        <v>5501</v>
      </c>
      <c r="H65" s="323">
        <f t="shared" si="47"/>
        <v>4825</v>
      </c>
      <c r="I65" s="323">
        <f t="shared" si="47"/>
        <v>5073</v>
      </c>
      <c r="J65" s="86">
        <f t="shared" si="47"/>
        <v>22379</v>
      </c>
      <c r="K65" s="86">
        <f t="shared" si="47"/>
        <v>22316</v>
      </c>
      <c r="L65" s="174">
        <f t="shared" si="47"/>
        <v>22209</v>
      </c>
    </row>
    <row r="66" spans="1:12" ht="24" customHeight="1">
      <c r="A66" s="47" t="s">
        <v>121</v>
      </c>
      <c r="B66" s="39"/>
      <c r="C66" s="249"/>
      <c r="D66" s="236" t="s">
        <v>122</v>
      </c>
      <c r="E66" s="323">
        <f t="shared" si="2"/>
        <v>1999</v>
      </c>
      <c r="F66" s="323">
        <f>F67+F76</f>
        <v>1033</v>
      </c>
      <c r="G66" s="323">
        <f aca="true" t="shared" si="48" ref="G66:L66">G67+G76</f>
        <v>356</v>
      </c>
      <c r="H66" s="323">
        <f t="shared" si="48"/>
        <v>350</v>
      </c>
      <c r="I66" s="323">
        <f t="shared" si="48"/>
        <v>260</v>
      </c>
      <c r="J66" s="86">
        <f t="shared" si="48"/>
        <v>1420</v>
      </c>
      <c r="K66" s="86">
        <f t="shared" si="48"/>
        <v>1416</v>
      </c>
      <c r="L66" s="174">
        <f t="shared" si="48"/>
        <v>1410</v>
      </c>
    </row>
    <row r="67" spans="1:12" ht="27" customHeight="1">
      <c r="A67" s="47" t="s">
        <v>123</v>
      </c>
      <c r="B67" s="40"/>
      <c r="C67" s="249"/>
      <c r="D67" s="41" t="s">
        <v>124</v>
      </c>
      <c r="E67" s="398">
        <f t="shared" si="2"/>
        <v>1349</v>
      </c>
      <c r="F67" s="398">
        <f>F68+F69+F72+F75</f>
        <v>389</v>
      </c>
      <c r="G67" s="398">
        <f aca="true" t="shared" si="49" ref="G67:L67">G68+G69+G72+G75</f>
        <v>350</v>
      </c>
      <c r="H67" s="398">
        <f t="shared" si="49"/>
        <v>350</v>
      </c>
      <c r="I67" s="398">
        <f t="shared" si="49"/>
        <v>260</v>
      </c>
      <c r="J67" s="42">
        <f t="shared" si="49"/>
        <v>1420</v>
      </c>
      <c r="K67" s="42">
        <f t="shared" si="49"/>
        <v>1416</v>
      </c>
      <c r="L67" s="43">
        <f t="shared" si="49"/>
        <v>1410</v>
      </c>
    </row>
    <row r="68" spans="1:12" ht="18" customHeight="1">
      <c r="A68" s="38"/>
      <c r="B68" s="39" t="s">
        <v>125</v>
      </c>
      <c r="C68" s="405"/>
      <c r="D68" s="41" t="s">
        <v>126</v>
      </c>
      <c r="E68" s="398">
        <f t="shared" si="2"/>
        <v>0</v>
      </c>
      <c r="F68" s="398">
        <f>F388</f>
        <v>0</v>
      </c>
      <c r="G68" s="398">
        <f aca="true" t="shared" si="50" ref="G68:L68">G388</f>
        <v>0</v>
      </c>
      <c r="H68" s="398">
        <f t="shared" si="50"/>
        <v>0</v>
      </c>
      <c r="I68" s="398">
        <f t="shared" si="50"/>
        <v>0</v>
      </c>
      <c r="J68" s="42">
        <f t="shared" si="50"/>
        <v>0</v>
      </c>
      <c r="K68" s="42">
        <f t="shared" si="50"/>
        <v>0</v>
      </c>
      <c r="L68" s="43">
        <f t="shared" si="50"/>
        <v>0</v>
      </c>
    </row>
    <row r="69" spans="1:12" ht="18" customHeight="1">
      <c r="A69" s="38"/>
      <c r="B69" s="39" t="s">
        <v>127</v>
      </c>
      <c r="C69" s="40"/>
      <c r="D69" s="41" t="s">
        <v>128</v>
      </c>
      <c r="E69" s="398">
        <f t="shared" si="2"/>
        <v>1349</v>
      </c>
      <c r="F69" s="398">
        <f>F70+F71</f>
        <v>389</v>
      </c>
      <c r="G69" s="398">
        <f aca="true" t="shared" si="51" ref="G69:L69">G70+G71</f>
        <v>350</v>
      </c>
      <c r="H69" s="398">
        <f t="shared" si="51"/>
        <v>350</v>
      </c>
      <c r="I69" s="398">
        <f t="shared" si="51"/>
        <v>260</v>
      </c>
      <c r="J69" s="42">
        <f t="shared" si="51"/>
        <v>1420</v>
      </c>
      <c r="K69" s="42">
        <f t="shared" si="51"/>
        <v>1416</v>
      </c>
      <c r="L69" s="43">
        <f t="shared" si="51"/>
        <v>1410</v>
      </c>
    </row>
    <row r="70" spans="1:12" ht="18" customHeight="1">
      <c r="A70" s="38"/>
      <c r="B70" s="39"/>
      <c r="C70" s="40" t="s">
        <v>129</v>
      </c>
      <c r="D70" s="41" t="s">
        <v>130</v>
      </c>
      <c r="E70" s="398">
        <f t="shared" si="2"/>
        <v>0</v>
      </c>
      <c r="F70" s="398">
        <f>F390</f>
        <v>0</v>
      </c>
      <c r="G70" s="398">
        <f aca="true" t="shared" si="52" ref="G70:L71">G390</f>
        <v>0</v>
      </c>
      <c r="H70" s="398">
        <f t="shared" si="52"/>
        <v>0</v>
      </c>
      <c r="I70" s="398">
        <f t="shared" si="52"/>
        <v>0</v>
      </c>
      <c r="J70" s="42">
        <f t="shared" si="52"/>
        <v>0</v>
      </c>
      <c r="K70" s="42">
        <f t="shared" si="52"/>
        <v>0</v>
      </c>
      <c r="L70" s="43">
        <f t="shared" si="52"/>
        <v>0</v>
      </c>
    </row>
    <row r="71" spans="1:12" ht="18" customHeight="1">
      <c r="A71" s="38"/>
      <c r="B71" s="39"/>
      <c r="C71" s="40" t="s">
        <v>131</v>
      </c>
      <c r="D71" s="41" t="s">
        <v>132</v>
      </c>
      <c r="E71" s="398">
        <f t="shared" si="2"/>
        <v>1349</v>
      </c>
      <c r="F71" s="398">
        <f>F391</f>
        <v>389</v>
      </c>
      <c r="G71" s="398">
        <f t="shared" si="52"/>
        <v>350</v>
      </c>
      <c r="H71" s="398">
        <f t="shared" si="52"/>
        <v>350</v>
      </c>
      <c r="I71" s="398">
        <f t="shared" si="52"/>
        <v>260</v>
      </c>
      <c r="J71" s="42">
        <f t="shared" si="52"/>
        <v>1420</v>
      </c>
      <c r="K71" s="42">
        <f t="shared" si="52"/>
        <v>1416</v>
      </c>
      <c r="L71" s="43">
        <f t="shared" si="52"/>
        <v>1410</v>
      </c>
    </row>
    <row r="72" spans="1:12" ht="18" customHeight="1">
      <c r="A72" s="47"/>
      <c r="B72" s="39" t="s">
        <v>133</v>
      </c>
      <c r="C72" s="40"/>
      <c r="D72" s="41" t="s">
        <v>134</v>
      </c>
      <c r="E72" s="398">
        <f t="shared" si="2"/>
        <v>0</v>
      </c>
      <c r="F72" s="398">
        <f>F73+F74</f>
        <v>0</v>
      </c>
      <c r="G72" s="398">
        <f aca="true" t="shared" si="53" ref="G72:L72">G73+G74</f>
        <v>0</v>
      </c>
      <c r="H72" s="398">
        <f t="shared" si="53"/>
        <v>0</v>
      </c>
      <c r="I72" s="398">
        <f t="shared" si="53"/>
        <v>0</v>
      </c>
      <c r="J72" s="42">
        <f t="shared" si="53"/>
        <v>0</v>
      </c>
      <c r="K72" s="42">
        <f t="shared" si="53"/>
        <v>0</v>
      </c>
      <c r="L72" s="43">
        <f t="shared" si="53"/>
        <v>0</v>
      </c>
    </row>
    <row r="73" spans="1:12" ht="18" customHeight="1">
      <c r="A73" s="47"/>
      <c r="B73" s="39"/>
      <c r="C73" s="40" t="s">
        <v>135</v>
      </c>
      <c r="D73" s="41" t="s">
        <v>136</v>
      </c>
      <c r="E73" s="398">
        <f t="shared" si="2"/>
        <v>0</v>
      </c>
      <c r="F73" s="398">
        <f>F393</f>
        <v>0</v>
      </c>
      <c r="G73" s="398">
        <f aca="true" t="shared" si="54" ref="G73:L73">G393</f>
        <v>0</v>
      </c>
      <c r="H73" s="398">
        <f t="shared" si="54"/>
        <v>0</v>
      </c>
      <c r="I73" s="398">
        <f t="shared" si="54"/>
        <v>0</v>
      </c>
      <c r="J73" s="42">
        <f t="shared" si="54"/>
        <v>0</v>
      </c>
      <c r="K73" s="42">
        <f t="shared" si="54"/>
        <v>0</v>
      </c>
      <c r="L73" s="43">
        <f t="shared" si="54"/>
        <v>0</v>
      </c>
    </row>
    <row r="74" spans="1:12" ht="28.5" customHeight="1">
      <c r="A74" s="47"/>
      <c r="B74" s="39"/>
      <c r="C74" s="48" t="s">
        <v>137</v>
      </c>
      <c r="D74" s="41" t="s">
        <v>138</v>
      </c>
      <c r="E74" s="398">
        <f t="shared" si="2"/>
        <v>0</v>
      </c>
      <c r="F74" s="398">
        <f aca="true" t="shared" si="55" ref="F74:L74">F394</f>
        <v>0</v>
      </c>
      <c r="G74" s="398">
        <f t="shared" si="55"/>
        <v>0</v>
      </c>
      <c r="H74" s="398">
        <f t="shared" si="55"/>
        <v>0</v>
      </c>
      <c r="I74" s="398">
        <f t="shared" si="55"/>
        <v>0</v>
      </c>
      <c r="J74" s="42">
        <f t="shared" si="55"/>
        <v>0</v>
      </c>
      <c r="K74" s="42">
        <f t="shared" si="55"/>
        <v>0</v>
      </c>
      <c r="L74" s="43">
        <f t="shared" si="55"/>
        <v>0</v>
      </c>
    </row>
    <row r="75" spans="1:12" ht="18" customHeight="1">
      <c r="A75" s="47"/>
      <c r="B75" s="39" t="s">
        <v>139</v>
      </c>
      <c r="C75" s="40"/>
      <c r="D75" s="41" t="s">
        <v>140</v>
      </c>
      <c r="E75" s="398">
        <f t="shared" si="2"/>
        <v>0</v>
      </c>
      <c r="F75" s="398">
        <f aca="true" t="shared" si="56" ref="F75:L77">F395</f>
        <v>0</v>
      </c>
      <c r="G75" s="398">
        <f t="shared" si="56"/>
        <v>0</v>
      </c>
      <c r="H75" s="398">
        <f t="shared" si="56"/>
        <v>0</v>
      </c>
      <c r="I75" s="398">
        <f t="shared" si="56"/>
        <v>0</v>
      </c>
      <c r="J75" s="42">
        <f t="shared" si="56"/>
        <v>0</v>
      </c>
      <c r="K75" s="42">
        <f t="shared" si="56"/>
        <v>0</v>
      </c>
      <c r="L75" s="43">
        <f t="shared" si="56"/>
        <v>0</v>
      </c>
    </row>
    <row r="76" spans="1:12" ht="18" customHeight="1">
      <c r="A76" s="47" t="s">
        <v>141</v>
      </c>
      <c r="B76" s="40"/>
      <c r="C76" s="39"/>
      <c r="D76" s="41" t="s">
        <v>142</v>
      </c>
      <c r="E76" s="398">
        <f t="shared" si="2"/>
        <v>650</v>
      </c>
      <c r="F76" s="398">
        <f>F77</f>
        <v>644</v>
      </c>
      <c r="G76" s="398">
        <f aca="true" t="shared" si="57" ref="G76:L76">G77</f>
        <v>6</v>
      </c>
      <c r="H76" s="398">
        <f t="shared" si="57"/>
        <v>0</v>
      </c>
      <c r="I76" s="398">
        <f t="shared" si="57"/>
        <v>0</v>
      </c>
      <c r="J76" s="42">
        <f t="shared" si="57"/>
        <v>0</v>
      </c>
      <c r="K76" s="42">
        <f t="shared" si="57"/>
        <v>0</v>
      </c>
      <c r="L76" s="43">
        <f t="shared" si="57"/>
        <v>0</v>
      </c>
    </row>
    <row r="77" spans="1:12" ht="18" customHeight="1">
      <c r="A77" s="47"/>
      <c r="B77" s="39" t="s">
        <v>143</v>
      </c>
      <c r="C77" s="40"/>
      <c r="D77" s="41" t="s">
        <v>144</v>
      </c>
      <c r="E77" s="398">
        <f t="shared" si="2"/>
        <v>650</v>
      </c>
      <c r="F77" s="398">
        <f t="shared" si="56"/>
        <v>644</v>
      </c>
      <c r="G77" s="398">
        <f t="shared" si="56"/>
        <v>6</v>
      </c>
      <c r="H77" s="398">
        <f t="shared" si="56"/>
        <v>0</v>
      </c>
      <c r="I77" s="398">
        <f t="shared" si="56"/>
        <v>0</v>
      </c>
      <c r="J77" s="42">
        <f t="shared" si="56"/>
        <v>0</v>
      </c>
      <c r="K77" s="42">
        <f t="shared" si="56"/>
        <v>0</v>
      </c>
      <c r="L77" s="43">
        <f t="shared" si="56"/>
        <v>0</v>
      </c>
    </row>
    <row r="78" spans="1:12" ht="21.75" customHeight="1">
      <c r="A78" s="760" t="s">
        <v>145</v>
      </c>
      <c r="B78" s="761"/>
      <c r="C78" s="761"/>
      <c r="D78" s="414" t="s">
        <v>146</v>
      </c>
      <c r="E78" s="323">
        <f t="shared" si="2"/>
        <v>20153</v>
      </c>
      <c r="F78" s="323">
        <f>F79+F90+F93+F100+F113</f>
        <v>5720</v>
      </c>
      <c r="G78" s="323">
        <f aca="true" t="shared" si="58" ref="G78:L78">G79+G90+G93+G100+G113</f>
        <v>5145</v>
      </c>
      <c r="H78" s="323">
        <f t="shared" si="58"/>
        <v>4475</v>
      </c>
      <c r="I78" s="323">
        <f t="shared" si="58"/>
        <v>4813</v>
      </c>
      <c r="J78" s="86">
        <f t="shared" si="58"/>
        <v>20959</v>
      </c>
      <c r="K78" s="86">
        <f t="shared" si="58"/>
        <v>20900</v>
      </c>
      <c r="L78" s="174">
        <f t="shared" si="58"/>
        <v>20799</v>
      </c>
    </row>
    <row r="79" spans="1:12" ht="54" customHeight="1">
      <c r="A79" s="771" t="s">
        <v>147</v>
      </c>
      <c r="B79" s="772"/>
      <c r="C79" s="772"/>
      <c r="D79" s="72" t="s">
        <v>148</v>
      </c>
      <c r="E79" s="398">
        <f aca="true" t="shared" si="59" ref="E79:E142">F79+G79+H79+I79</f>
        <v>2022</v>
      </c>
      <c r="F79" s="398">
        <f>SUM(F80:F89)</f>
        <v>548</v>
      </c>
      <c r="G79" s="398">
        <f aca="true" t="shared" si="60" ref="G79:L79">SUM(G80:G89)</f>
        <v>505</v>
      </c>
      <c r="H79" s="398">
        <f t="shared" si="60"/>
        <v>505</v>
      </c>
      <c r="I79" s="398">
        <f t="shared" si="60"/>
        <v>464</v>
      </c>
      <c r="J79" s="42">
        <f t="shared" si="60"/>
        <v>2129</v>
      </c>
      <c r="K79" s="42">
        <f t="shared" si="60"/>
        <v>2123</v>
      </c>
      <c r="L79" s="43">
        <f t="shared" si="60"/>
        <v>2113</v>
      </c>
    </row>
    <row r="80" spans="1:12" ht="18" customHeight="1">
      <c r="A80" s="38"/>
      <c r="B80" s="39" t="s">
        <v>149</v>
      </c>
      <c r="C80" s="40"/>
      <c r="D80" s="72" t="s">
        <v>150</v>
      </c>
      <c r="E80" s="398">
        <f t="shared" si="59"/>
        <v>20</v>
      </c>
      <c r="F80" s="398">
        <f aca="true" t="shared" si="61" ref="F80:L80">F400</f>
        <v>0</v>
      </c>
      <c r="G80" s="398">
        <f t="shared" si="61"/>
        <v>5</v>
      </c>
      <c r="H80" s="398">
        <f t="shared" si="61"/>
        <v>5</v>
      </c>
      <c r="I80" s="398">
        <f t="shared" si="61"/>
        <v>10</v>
      </c>
      <c r="J80" s="42">
        <f t="shared" si="61"/>
        <v>21</v>
      </c>
      <c r="K80" s="42">
        <f t="shared" si="61"/>
        <v>21</v>
      </c>
      <c r="L80" s="43">
        <f t="shared" si="61"/>
        <v>21</v>
      </c>
    </row>
    <row r="81" spans="1:12" ht="18" customHeight="1">
      <c r="A81" s="38"/>
      <c r="B81" s="39" t="s">
        <v>151</v>
      </c>
      <c r="C81" s="40"/>
      <c r="D81" s="72" t="s">
        <v>152</v>
      </c>
      <c r="E81" s="398">
        <f t="shared" si="59"/>
        <v>1000</v>
      </c>
      <c r="F81" s="398">
        <f aca="true" t="shared" si="62" ref="F81:L81">F401</f>
        <v>346</v>
      </c>
      <c r="G81" s="398">
        <f t="shared" si="62"/>
        <v>250</v>
      </c>
      <c r="H81" s="398">
        <f t="shared" si="62"/>
        <v>250</v>
      </c>
      <c r="I81" s="398">
        <f t="shared" si="62"/>
        <v>154</v>
      </c>
      <c r="J81" s="42">
        <f t="shared" si="62"/>
        <v>1053</v>
      </c>
      <c r="K81" s="42">
        <f t="shared" si="62"/>
        <v>1050</v>
      </c>
      <c r="L81" s="43">
        <f t="shared" si="62"/>
        <v>1045</v>
      </c>
    </row>
    <row r="82" spans="1:12" ht="18" customHeight="1">
      <c r="A82" s="38"/>
      <c r="B82" s="39" t="s">
        <v>153</v>
      </c>
      <c r="C82" s="40"/>
      <c r="D82" s="72" t="s">
        <v>154</v>
      </c>
      <c r="E82" s="398">
        <f t="shared" si="59"/>
        <v>0</v>
      </c>
      <c r="F82" s="398">
        <f aca="true" t="shared" si="63" ref="F82:L82">F402</f>
        <v>0</v>
      </c>
      <c r="G82" s="398">
        <f t="shared" si="63"/>
        <v>0</v>
      </c>
      <c r="H82" s="398">
        <f t="shared" si="63"/>
        <v>0</v>
      </c>
      <c r="I82" s="398">
        <f t="shared" si="63"/>
        <v>0</v>
      </c>
      <c r="J82" s="42">
        <f t="shared" si="63"/>
        <v>0</v>
      </c>
      <c r="K82" s="42">
        <f t="shared" si="63"/>
        <v>0</v>
      </c>
      <c r="L82" s="43">
        <f t="shared" si="63"/>
        <v>0</v>
      </c>
    </row>
    <row r="83" spans="1:12" ht="18" customHeight="1">
      <c r="A83" s="38"/>
      <c r="B83" s="39" t="s">
        <v>155</v>
      </c>
      <c r="C83" s="40"/>
      <c r="D83" s="72" t="s">
        <v>156</v>
      </c>
      <c r="E83" s="398">
        <f t="shared" si="59"/>
        <v>1000</v>
      </c>
      <c r="F83" s="398">
        <f aca="true" t="shared" si="64" ref="F83:L83">F403</f>
        <v>200</v>
      </c>
      <c r="G83" s="398">
        <f t="shared" si="64"/>
        <v>250</v>
      </c>
      <c r="H83" s="398">
        <f t="shared" si="64"/>
        <v>250</v>
      </c>
      <c r="I83" s="398">
        <f t="shared" si="64"/>
        <v>300</v>
      </c>
      <c r="J83" s="42">
        <f t="shared" si="64"/>
        <v>1053</v>
      </c>
      <c r="K83" s="42">
        <f t="shared" si="64"/>
        <v>1050</v>
      </c>
      <c r="L83" s="43">
        <f t="shared" si="64"/>
        <v>1045</v>
      </c>
    </row>
    <row r="84" spans="1:12" ht="18" customHeight="1">
      <c r="A84" s="415"/>
      <c r="B84" s="39" t="s">
        <v>157</v>
      </c>
      <c r="C84" s="40"/>
      <c r="D84" s="72" t="s">
        <v>158</v>
      </c>
      <c r="E84" s="398">
        <f t="shared" si="59"/>
        <v>0</v>
      </c>
      <c r="F84" s="398">
        <f aca="true" t="shared" si="65" ref="F84:L84">F404</f>
        <v>0</v>
      </c>
      <c r="G84" s="398">
        <f t="shared" si="65"/>
        <v>0</v>
      </c>
      <c r="H84" s="398">
        <f t="shared" si="65"/>
        <v>0</v>
      </c>
      <c r="I84" s="398">
        <f t="shared" si="65"/>
        <v>0</v>
      </c>
      <c r="J84" s="42">
        <f t="shared" si="65"/>
        <v>0</v>
      </c>
      <c r="K84" s="42">
        <f t="shared" si="65"/>
        <v>0</v>
      </c>
      <c r="L84" s="43">
        <f t="shared" si="65"/>
        <v>0</v>
      </c>
    </row>
    <row r="85" spans="1:12" ht="18" customHeight="1">
      <c r="A85" s="415"/>
      <c r="B85" s="91" t="s">
        <v>159</v>
      </c>
      <c r="C85" s="416"/>
      <c r="D85" s="120" t="s">
        <v>160</v>
      </c>
      <c r="E85" s="398">
        <f t="shared" si="59"/>
        <v>0</v>
      </c>
      <c r="F85" s="398">
        <f aca="true" t="shared" si="66" ref="F85:L85">F405</f>
        <v>0</v>
      </c>
      <c r="G85" s="398">
        <f t="shared" si="66"/>
        <v>0</v>
      </c>
      <c r="H85" s="398">
        <f t="shared" si="66"/>
        <v>0</v>
      </c>
      <c r="I85" s="398">
        <f t="shared" si="66"/>
        <v>0</v>
      </c>
      <c r="J85" s="42">
        <f t="shared" si="66"/>
        <v>0</v>
      </c>
      <c r="K85" s="42">
        <f t="shared" si="66"/>
        <v>0</v>
      </c>
      <c r="L85" s="43">
        <f t="shared" si="66"/>
        <v>0</v>
      </c>
    </row>
    <row r="86" spans="1:12" ht="24.75" customHeight="1">
      <c r="A86" s="417"/>
      <c r="B86" s="786" t="s">
        <v>161</v>
      </c>
      <c r="C86" s="786"/>
      <c r="D86" s="72" t="s">
        <v>162</v>
      </c>
      <c r="E86" s="398">
        <f t="shared" si="59"/>
        <v>0</v>
      </c>
      <c r="F86" s="398">
        <f aca="true" t="shared" si="67" ref="F86:L86">F406</f>
        <v>0</v>
      </c>
      <c r="G86" s="398">
        <f t="shared" si="67"/>
        <v>0</v>
      </c>
      <c r="H86" s="398">
        <f t="shared" si="67"/>
        <v>0</v>
      </c>
      <c r="I86" s="398">
        <f t="shared" si="67"/>
        <v>0</v>
      </c>
      <c r="J86" s="42">
        <f t="shared" si="67"/>
        <v>0</v>
      </c>
      <c r="K86" s="42">
        <f t="shared" si="67"/>
        <v>0</v>
      </c>
      <c r="L86" s="43">
        <f t="shared" si="67"/>
        <v>0</v>
      </c>
    </row>
    <row r="87" spans="1:12" ht="18" customHeight="1">
      <c r="A87" s="417"/>
      <c r="B87" s="39" t="s">
        <v>163</v>
      </c>
      <c r="C87" s="40"/>
      <c r="D87" s="72" t="s">
        <v>164</v>
      </c>
      <c r="E87" s="398">
        <f t="shared" si="59"/>
        <v>2</v>
      </c>
      <c r="F87" s="398">
        <f aca="true" t="shared" si="68" ref="F87:L87">F407</f>
        <v>2</v>
      </c>
      <c r="G87" s="398">
        <f t="shared" si="68"/>
        <v>0</v>
      </c>
      <c r="H87" s="398">
        <f t="shared" si="68"/>
        <v>0</v>
      </c>
      <c r="I87" s="398">
        <f t="shared" si="68"/>
        <v>0</v>
      </c>
      <c r="J87" s="42">
        <f t="shared" si="68"/>
        <v>2</v>
      </c>
      <c r="K87" s="42">
        <f t="shared" si="68"/>
        <v>2</v>
      </c>
      <c r="L87" s="43">
        <f t="shared" si="68"/>
        <v>2</v>
      </c>
    </row>
    <row r="88" spans="1:14" ht="18" customHeight="1">
      <c r="A88" s="417"/>
      <c r="B88" s="39" t="s">
        <v>165</v>
      </c>
      <c r="C88" s="40"/>
      <c r="D88" s="72" t="s">
        <v>166</v>
      </c>
      <c r="E88" s="398">
        <f t="shared" si="59"/>
        <v>0</v>
      </c>
      <c r="F88" s="398">
        <f aca="true" t="shared" si="69" ref="F88:L88">F408</f>
        <v>0</v>
      </c>
      <c r="G88" s="398">
        <f t="shared" si="69"/>
        <v>0</v>
      </c>
      <c r="H88" s="398">
        <f t="shared" si="69"/>
        <v>0</v>
      </c>
      <c r="I88" s="398">
        <f t="shared" si="69"/>
        <v>0</v>
      </c>
      <c r="J88" s="42">
        <f t="shared" si="69"/>
        <v>0</v>
      </c>
      <c r="K88" s="42">
        <f t="shared" si="69"/>
        <v>0</v>
      </c>
      <c r="L88" s="43">
        <f t="shared" si="69"/>
        <v>0</v>
      </c>
      <c r="M88" s="222"/>
      <c r="N88" s="389"/>
    </row>
    <row r="89" spans="1:12" ht="26.25" customHeight="1">
      <c r="A89" s="415"/>
      <c r="B89" s="39" t="s">
        <v>167</v>
      </c>
      <c r="C89" s="40"/>
      <c r="D89" s="72" t="s">
        <v>168</v>
      </c>
      <c r="E89" s="398">
        <f t="shared" si="59"/>
        <v>0</v>
      </c>
      <c r="F89" s="398">
        <f aca="true" t="shared" si="70" ref="F89:L92">F409</f>
        <v>0</v>
      </c>
      <c r="G89" s="398">
        <f t="shared" si="70"/>
        <v>0</v>
      </c>
      <c r="H89" s="398">
        <f t="shared" si="70"/>
        <v>0</v>
      </c>
      <c r="I89" s="398">
        <f t="shared" si="70"/>
        <v>0</v>
      </c>
      <c r="J89" s="42">
        <f t="shared" si="70"/>
        <v>0</v>
      </c>
      <c r="K89" s="42">
        <f t="shared" si="70"/>
        <v>0</v>
      </c>
      <c r="L89" s="43">
        <f t="shared" si="70"/>
        <v>0</v>
      </c>
    </row>
    <row r="90" spans="1:12" ht="23.25" customHeight="1">
      <c r="A90" s="793" t="s">
        <v>169</v>
      </c>
      <c r="B90" s="794"/>
      <c r="C90" s="794"/>
      <c r="D90" s="72" t="s">
        <v>170</v>
      </c>
      <c r="E90" s="398">
        <f t="shared" si="59"/>
        <v>70</v>
      </c>
      <c r="F90" s="398">
        <f>SUM(F91:F92)</f>
        <v>14</v>
      </c>
      <c r="G90" s="398">
        <f aca="true" t="shared" si="71" ref="G90:L90">SUM(G91:G92)</f>
        <v>20</v>
      </c>
      <c r="H90" s="398">
        <f t="shared" si="71"/>
        <v>15</v>
      </c>
      <c r="I90" s="398">
        <f t="shared" si="71"/>
        <v>21</v>
      </c>
      <c r="J90" s="42">
        <f t="shared" si="71"/>
        <v>74</v>
      </c>
      <c r="K90" s="42">
        <f t="shared" si="71"/>
        <v>74</v>
      </c>
      <c r="L90" s="43">
        <f t="shared" si="71"/>
        <v>73</v>
      </c>
    </row>
    <row r="91" spans="1:12" ht="18" customHeight="1">
      <c r="A91" s="38"/>
      <c r="B91" s="64" t="s">
        <v>171</v>
      </c>
      <c r="C91" s="40"/>
      <c r="D91" s="72" t="s">
        <v>172</v>
      </c>
      <c r="E91" s="398">
        <f t="shared" si="59"/>
        <v>30</v>
      </c>
      <c r="F91" s="398">
        <f t="shared" si="70"/>
        <v>6</v>
      </c>
      <c r="G91" s="398">
        <f t="shared" si="70"/>
        <v>10</v>
      </c>
      <c r="H91" s="398">
        <f t="shared" si="70"/>
        <v>5</v>
      </c>
      <c r="I91" s="398">
        <f t="shared" si="70"/>
        <v>9</v>
      </c>
      <c r="J91" s="42">
        <f t="shared" si="70"/>
        <v>32</v>
      </c>
      <c r="K91" s="42">
        <f t="shared" si="70"/>
        <v>32</v>
      </c>
      <c r="L91" s="43">
        <f t="shared" si="70"/>
        <v>31</v>
      </c>
    </row>
    <row r="92" spans="1:12" ht="18" customHeight="1">
      <c r="A92" s="415"/>
      <c r="B92" s="39" t="s">
        <v>173</v>
      </c>
      <c r="C92" s="40"/>
      <c r="D92" s="72" t="s">
        <v>174</v>
      </c>
      <c r="E92" s="398">
        <f t="shared" si="59"/>
        <v>40</v>
      </c>
      <c r="F92" s="398">
        <f t="shared" si="70"/>
        <v>8</v>
      </c>
      <c r="G92" s="398">
        <f t="shared" si="70"/>
        <v>10</v>
      </c>
      <c r="H92" s="398">
        <f t="shared" si="70"/>
        <v>10</v>
      </c>
      <c r="I92" s="398">
        <f t="shared" si="70"/>
        <v>12</v>
      </c>
      <c r="J92" s="42">
        <f t="shared" si="70"/>
        <v>42</v>
      </c>
      <c r="K92" s="42">
        <f t="shared" si="70"/>
        <v>42</v>
      </c>
      <c r="L92" s="43">
        <f t="shared" si="70"/>
        <v>42</v>
      </c>
    </row>
    <row r="93" spans="1:12" ht="18" customHeight="1">
      <c r="A93" s="38" t="s">
        <v>175</v>
      </c>
      <c r="B93" s="40"/>
      <c r="C93" s="39"/>
      <c r="D93" s="72" t="s">
        <v>176</v>
      </c>
      <c r="E93" s="398">
        <f t="shared" si="59"/>
        <v>15101</v>
      </c>
      <c r="F93" s="398">
        <f>F94+F96+F97+F99</f>
        <v>4784</v>
      </c>
      <c r="G93" s="398">
        <f aca="true" t="shared" si="72" ref="G93:L93">G94+G96+G97+G99</f>
        <v>3525</v>
      </c>
      <c r="H93" s="398">
        <f t="shared" si="72"/>
        <v>3525</v>
      </c>
      <c r="I93" s="398">
        <f t="shared" si="72"/>
        <v>3267</v>
      </c>
      <c r="J93" s="42">
        <f t="shared" si="72"/>
        <v>15901</v>
      </c>
      <c r="K93" s="42">
        <f t="shared" si="72"/>
        <v>15856</v>
      </c>
      <c r="L93" s="43">
        <f t="shared" si="72"/>
        <v>15781</v>
      </c>
    </row>
    <row r="94" spans="1:12" ht="22.5" customHeight="1">
      <c r="A94" s="38"/>
      <c r="B94" s="786" t="s">
        <v>177</v>
      </c>
      <c r="C94" s="786"/>
      <c r="D94" s="72" t="s">
        <v>178</v>
      </c>
      <c r="E94" s="398">
        <f t="shared" si="59"/>
        <v>15000</v>
      </c>
      <c r="F94" s="398">
        <f>F95</f>
        <v>4784</v>
      </c>
      <c r="G94" s="398">
        <f aca="true" t="shared" si="73" ref="G94:L94">G95</f>
        <v>3500</v>
      </c>
      <c r="H94" s="398">
        <f t="shared" si="73"/>
        <v>3500</v>
      </c>
      <c r="I94" s="398">
        <f t="shared" si="73"/>
        <v>3216</v>
      </c>
      <c r="J94" s="42">
        <f t="shared" si="73"/>
        <v>15795</v>
      </c>
      <c r="K94" s="42">
        <f t="shared" si="73"/>
        <v>15750</v>
      </c>
      <c r="L94" s="43">
        <f t="shared" si="73"/>
        <v>15675</v>
      </c>
    </row>
    <row r="95" spans="1:12" ht="25.5" customHeight="1">
      <c r="A95" s="38"/>
      <c r="B95" s="39"/>
      <c r="C95" s="48" t="s">
        <v>179</v>
      </c>
      <c r="D95" s="72" t="s">
        <v>180</v>
      </c>
      <c r="E95" s="398">
        <f t="shared" si="59"/>
        <v>15000</v>
      </c>
      <c r="F95" s="398">
        <f aca="true" t="shared" si="74" ref="F95:L96">F415</f>
        <v>4784</v>
      </c>
      <c r="G95" s="398">
        <f t="shared" si="74"/>
        <v>3500</v>
      </c>
      <c r="H95" s="398">
        <f t="shared" si="74"/>
        <v>3500</v>
      </c>
      <c r="I95" s="398">
        <f t="shared" si="74"/>
        <v>3216</v>
      </c>
      <c r="J95" s="42">
        <f t="shared" si="74"/>
        <v>15795</v>
      </c>
      <c r="K95" s="42">
        <f t="shared" si="74"/>
        <v>15750</v>
      </c>
      <c r="L95" s="43">
        <f t="shared" si="74"/>
        <v>15675</v>
      </c>
    </row>
    <row r="96" spans="1:12" ht="27" customHeight="1">
      <c r="A96" s="38"/>
      <c r="B96" s="754" t="s">
        <v>181</v>
      </c>
      <c r="C96" s="754"/>
      <c r="D96" s="72" t="s">
        <v>182</v>
      </c>
      <c r="E96" s="398">
        <f t="shared" si="59"/>
        <v>1</v>
      </c>
      <c r="F96" s="398">
        <f t="shared" si="74"/>
        <v>0</v>
      </c>
      <c r="G96" s="398">
        <f t="shared" si="74"/>
        <v>0</v>
      </c>
      <c r="H96" s="398">
        <f t="shared" si="74"/>
        <v>0</v>
      </c>
      <c r="I96" s="398">
        <f t="shared" si="74"/>
        <v>1</v>
      </c>
      <c r="J96" s="42">
        <f t="shared" si="74"/>
        <v>1</v>
      </c>
      <c r="K96" s="42">
        <f t="shared" si="74"/>
        <v>1</v>
      </c>
      <c r="L96" s="43">
        <f t="shared" si="74"/>
        <v>1</v>
      </c>
    </row>
    <row r="97" spans="1:12" ht="44.25" customHeight="1">
      <c r="A97" s="38"/>
      <c r="B97" s="754" t="s">
        <v>183</v>
      </c>
      <c r="C97" s="754"/>
      <c r="D97" s="72" t="s">
        <v>184</v>
      </c>
      <c r="E97" s="398">
        <f t="shared" si="59"/>
        <v>0</v>
      </c>
      <c r="F97" s="398">
        <f>F98</f>
        <v>0</v>
      </c>
      <c r="G97" s="398">
        <f aca="true" t="shared" si="75" ref="G97:L97">G98</f>
        <v>0</v>
      </c>
      <c r="H97" s="398">
        <f t="shared" si="75"/>
        <v>0</v>
      </c>
      <c r="I97" s="398">
        <f t="shared" si="75"/>
        <v>0</v>
      </c>
      <c r="J97" s="42">
        <f t="shared" si="75"/>
        <v>0</v>
      </c>
      <c r="K97" s="42">
        <f t="shared" si="75"/>
        <v>0</v>
      </c>
      <c r="L97" s="43">
        <f t="shared" si="75"/>
        <v>0</v>
      </c>
    </row>
    <row r="98" spans="1:12" ht="41.25" customHeight="1">
      <c r="A98" s="38"/>
      <c r="B98" s="39"/>
      <c r="C98" s="48" t="s">
        <v>185</v>
      </c>
      <c r="D98" s="72" t="s">
        <v>186</v>
      </c>
      <c r="E98" s="398">
        <f t="shared" si="59"/>
        <v>0</v>
      </c>
      <c r="F98" s="398">
        <f>F418</f>
        <v>0</v>
      </c>
      <c r="G98" s="398">
        <f aca="true" t="shared" si="76" ref="G98:L99">G418</f>
        <v>0</v>
      </c>
      <c r="H98" s="398">
        <f t="shared" si="76"/>
        <v>0</v>
      </c>
      <c r="I98" s="398">
        <f t="shared" si="76"/>
        <v>0</v>
      </c>
      <c r="J98" s="42">
        <f t="shared" si="76"/>
        <v>0</v>
      </c>
      <c r="K98" s="42">
        <f t="shared" si="76"/>
        <v>0</v>
      </c>
      <c r="L98" s="43">
        <f t="shared" si="76"/>
        <v>0</v>
      </c>
    </row>
    <row r="99" spans="1:12" ht="18" customHeight="1">
      <c r="A99" s="38"/>
      <c r="B99" s="39" t="s">
        <v>187</v>
      </c>
      <c r="C99" s="40"/>
      <c r="D99" s="72" t="s">
        <v>188</v>
      </c>
      <c r="E99" s="398">
        <f t="shared" si="59"/>
        <v>100</v>
      </c>
      <c r="F99" s="398">
        <f>F419</f>
        <v>0</v>
      </c>
      <c r="G99" s="398">
        <f t="shared" si="76"/>
        <v>25</v>
      </c>
      <c r="H99" s="398">
        <f t="shared" si="76"/>
        <v>25</v>
      </c>
      <c r="I99" s="398">
        <f t="shared" si="76"/>
        <v>50</v>
      </c>
      <c r="J99" s="42">
        <f t="shared" si="76"/>
        <v>105</v>
      </c>
      <c r="K99" s="42">
        <f t="shared" si="76"/>
        <v>105</v>
      </c>
      <c r="L99" s="43">
        <f t="shared" si="76"/>
        <v>105</v>
      </c>
    </row>
    <row r="100" spans="1:12" ht="63.75" customHeight="1">
      <c r="A100" s="775" t="s">
        <v>189</v>
      </c>
      <c r="B100" s="776"/>
      <c r="C100" s="776"/>
      <c r="D100" s="72" t="s">
        <v>190</v>
      </c>
      <c r="E100" s="398">
        <f t="shared" si="59"/>
        <v>2710</v>
      </c>
      <c r="F100" s="398">
        <f>F101+F103+F104+F105+F106+F107+F108+F109+F110+F111+F112</f>
        <v>374</v>
      </c>
      <c r="G100" s="398">
        <f aca="true" t="shared" si="77" ref="G100:L100">G101+G103+G104+G105+G106+G107+G108+G109+G110+G111+G112</f>
        <v>845</v>
      </c>
      <c r="H100" s="398">
        <f t="shared" si="77"/>
        <v>430</v>
      </c>
      <c r="I100" s="398">
        <f t="shared" si="77"/>
        <v>1061</v>
      </c>
      <c r="J100" s="42">
        <f t="shared" si="77"/>
        <v>2855</v>
      </c>
      <c r="K100" s="42">
        <f t="shared" si="77"/>
        <v>2847</v>
      </c>
      <c r="L100" s="43">
        <f t="shared" si="77"/>
        <v>2832</v>
      </c>
    </row>
    <row r="101" spans="1:12" ht="18" customHeight="1">
      <c r="A101" s="38"/>
      <c r="B101" s="40" t="s">
        <v>191</v>
      </c>
      <c r="C101" s="39"/>
      <c r="D101" s="72" t="s">
        <v>192</v>
      </c>
      <c r="E101" s="398">
        <f t="shared" si="59"/>
        <v>50</v>
      </c>
      <c r="F101" s="398">
        <f>F102</f>
        <v>17</v>
      </c>
      <c r="G101" s="398">
        <f aca="true" t="shared" si="78" ref="G101:L101">G102</f>
        <v>20</v>
      </c>
      <c r="H101" s="398">
        <f t="shared" si="78"/>
        <v>5</v>
      </c>
      <c r="I101" s="398">
        <f t="shared" si="78"/>
        <v>8</v>
      </c>
      <c r="J101" s="42">
        <f t="shared" si="78"/>
        <v>53</v>
      </c>
      <c r="K101" s="42">
        <f t="shared" si="78"/>
        <v>53</v>
      </c>
      <c r="L101" s="43">
        <f t="shared" si="78"/>
        <v>52</v>
      </c>
    </row>
    <row r="102" spans="1:12" ht="18" customHeight="1">
      <c r="A102" s="38"/>
      <c r="B102" s="40"/>
      <c r="C102" s="39" t="s">
        <v>193</v>
      </c>
      <c r="D102" s="72" t="s">
        <v>194</v>
      </c>
      <c r="E102" s="398">
        <f t="shared" si="59"/>
        <v>50</v>
      </c>
      <c r="F102" s="398">
        <f>F422</f>
        <v>17</v>
      </c>
      <c r="G102" s="398">
        <f aca="true" t="shared" si="79" ref="G102:L102">G422</f>
        <v>20</v>
      </c>
      <c r="H102" s="398">
        <f t="shared" si="79"/>
        <v>5</v>
      </c>
      <c r="I102" s="398">
        <f t="shared" si="79"/>
        <v>8</v>
      </c>
      <c r="J102" s="42">
        <f t="shared" si="79"/>
        <v>53</v>
      </c>
      <c r="K102" s="42">
        <f t="shared" si="79"/>
        <v>53</v>
      </c>
      <c r="L102" s="43">
        <f t="shared" si="79"/>
        <v>52</v>
      </c>
    </row>
    <row r="103" spans="1:12" ht="18" customHeight="1">
      <c r="A103" s="38"/>
      <c r="B103" s="39" t="s">
        <v>195</v>
      </c>
      <c r="C103" s="40"/>
      <c r="D103" s="72" t="s">
        <v>196</v>
      </c>
      <c r="E103" s="398">
        <f t="shared" si="59"/>
        <v>0</v>
      </c>
      <c r="F103" s="398">
        <f aca="true" t="shared" si="80" ref="F103:L103">F423</f>
        <v>0</v>
      </c>
      <c r="G103" s="398">
        <f t="shared" si="80"/>
        <v>0</v>
      </c>
      <c r="H103" s="398">
        <f t="shared" si="80"/>
        <v>0</v>
      </c>
      <c r="I103" s="398">
        <f t="shared" si="80"/>
        <v>0</v>
      </c>
      <c r="J103" s="42">
        <f t="shared" si="80"/>
        <v>0</v>
      </c>
      <c r="K103" s="42">
        <f t="shared" si="80"/>
        <v>0</v>
      </c>
      <c r="L103" s="43">
        <f t="shared" si="80"/>
        <v>0</v>
      </c>
    </row>
    <row r="104" spans="1:12" ht="15">
      <c r="A104" s="418"/>
      <c r="B104" s="778" t="s">
        <v>197</v>
      </c>
      <c r="C104" s="778"/>
      <c r="D104" s="419" t="s">
        <v>198</v>
      </c>
      <c r="E104" s="398">
        <f t="shared" si="59"/>
        <v>10</v>
      </c>
      <c r="F104" s="398">
        <f aca="true" t="shared" si="81" ref="F104:L104">F424</f>
        <v>0</v>
      </c>
      <c r="G104" s="398">
        <f t="shared" si="81"/>
        <v>0</v>
      </c>
      <c r="H104" s="398">
        <f t="shared" si="81"/>
        <v>0</v>
      </c>
      <c r="I104" s="398">
        <f t="shared" si="81"/>
        <v>10</v>
      </c>
      <c r="J104" s="42">
        <f t="shared" si="81"/>
        <v>11</v>
      </c>
      <c r="K104" s="42">
        <f t="shared" si="81"/>
        <v>11</v>
      </c>
      <c r="L104" s="43">
        <f t="shared" si="81"/>
        <v>10</v>
      </c>
    </row>
    <row r="105" spans="1:12" ht="15">
      <c r="A105" s="418"/>
      <c r="B105" s="778" t="s">
        <v>199</v>
      </c>
      <c r="C105" s="778"/>
      <c r="D105" s="419" t="s">
        <v>200</v>
      </c>
      <c r="E105" s="398">
        <f t="shared" si="59"/>
        <v>0</v>
      </c>
      <c r="F105" s="398">
        <f>F487</f>
        <v>0</v>
      </c>
      <c r="G105" s="398">
        <f aca="true" t="shared" si="82" ref="G105:L105">G487</f>
        <v>0</v>
      </c>
      <c r="H105" s="398">
        <f t="shared" si="82"/>
        <v>0</v>
      </c>
      <c r="I105" s="398">
        <f t="shared" si="82"/>
        <v>0</v>
      </c>
      <c r="J105" s="42">
        <f t="shared" si="82"/>
        <v>0</v>
      </c>
      <c r="K105" s="42">
        <f t="shared" si="82"/>
        <v>0</v>
      </c>
      <c r="L105" s="43">
        <f t="shared" si="82"/>
        <v>0</v>
      </c>
    </row>
    <row r="106" spans="1:12" ht="18" customHeight="1">
      <c r="A106" s="38"/>
      <c r="B106" s="778" t="s">
        <v>201</v>
      </c>
      <c r="C106" s="778"/>
      <c r="D106" s="411" t="s">
        <v>202</v>
      </c>
      <c r="E106" s="398">
        <f t="shared" si="59"/>
        <v>0</v>
      </c>
      <c r="F106" s="398">
        <f>F425</f>
        <v>0</v>
      </c>
      <c r="G106" s="398">
        <f aca="true" t="shared" si="83" ref="G106:L107">G425</f>
        <v>0</v>
      </c>
      <c r="H106" s="398">
        <f t="shared" si="83"/>
        <v>0</v>
      </c>
      <c r="I106" s="398">
        <f t="shared" si="83"/>
        <v>0</v>
      </c>
      <c r="J106" s="42">
        <f t="shared" si="83"/>
        <v>0</v>
      </c>
      <c r="K106" s="42">
        <f t="shared" si="83"/>
        <v>0</v>
      </c>
      <c r="L106" s="43">
        <f t="shared" si="83"/>
        <v>0</v>
      </c>
    </row>
    <row r="107" spans="1:12" ht="27.75" customHeight="1">
      <c r="A107" s="38"/>
      <c r="B107" s="779" t="s">
        <v>203</v>
      </c>
      <c r="C107" s="779"/>
      <c r="D107" s="411" t="s">
        <v>204</v>
      </c>
      <c r="E107" s="398">
        <f t="shared" si="59"/>
        <v>150</v>
      </c>
      <c r="F107" s="398">
        <f>F426</f>
        <v>38</v>
      </c>
      <c r="G107" s="398">
        <f t="shared" si="83"/>
        <v>25</v>
      </c>
      <c r="H107" s="398">
        <f t="shared" si="83"/>
        <v>25</v>
      </c>
      <c r="I107" s="398">
        <f t="shared" si="83"/>
        <v>62</v>
      </c>
      <c r="J107" s="42">
        <f t="shared" si="83"/>
        <v>158</v>
      </c>
      <c r="K107" s="42">
        <f t="shared" si="83"/>
        <v>158</v>
      </c>
      <c r="L107" s="43">
        <f t="shared" si="83"/>
        <v>157</v>
      </c>
    </row>
    <row r="108" spans="1:12" ht="15.75">
      <c r="A108" s="38"/>
      <c r="B108" s="779" t="s">
        <v>205</v>
      </c>
      <c r="C108" s="779"/>
      <c r="D108" s="411" t="s">
        <v>206</v>
      </c>
      <c r="E108" s="398">
        <f t="shared" si="59"/>
        <v>0</v>
      </c>
      <c r="F108" s="398">
        <f>F488</f>
        <v>0</v>
      </c>
      <c r="G108" s="398">
        <f aca="true" t="shared" si="84" ref="G108:L109">G488</f>
        <v>0</v>
      </c>
      <c r="H108" s="398">
        <f t="shared" si="84"/>
        <v>0</v>
      </c>
      <c r="I108" s="398">
        <f t="shared" si="84"/>
        <v>0</v>
      </c>
      <c r="J108" s="42">
        <f t="shared" si="84"/>
        <v>0</v>
      </c>
      <c r="K108" s="42">
        <f t="shared" si="84"/>
        <v>0</v>
      </c>
      <c r="L108" s="43">
        <f t="shared" si="84"/>
        <v>0</v>
      </c>
    </row>
    <row r="109" spans="1:12" ht="18" customHeight="1">
      <c r="A109" s="38"/>
      <c r="B109" s="779" t="s">
        <v>207</v>
      </c>
      <c r="C109" s="779"/>
      <c r="D109" s="411" t="s">
        <v>208</v>
      </c>
      <c r="E109" s="398">
        <f t="shared" si="59"/>
        <v>0</v>
      </c>
      <c r="F109" s="398">
        <f>F489</f>
        <v>0</v>
      </c>
      <c r="G109" s="398">
        <f t="shared" si="84"/>
        <v>0</v>
      </c>
      <c r="H109" s="398">
        <f t="shared" si="84"/>
        <v>0</v>
      </c>
      <c r="I109" s="398">
        <f t="shared" si="84"/>
        <v>0</v>
      </c>
      <c r="J109" s="42">
        <f t="shared" si="84"/>
        <v>0</v>
      </c>
      <c r="K109" s="42">
        <f t="shared" si="84"/>
        <v>0</v>
      </c>
      <c r="L109" s="43">
        <f t="shared" si="84"/>
        <v>0</v>
      </c>
    </row>
    <row r="110" spans="1:12" ht="18" customHeight="1">
      <c r="A110" s="38"/>
      <c r="B110" s="780" t="s">
        <v>209</v>
      </c>
      <c r="C110" s="781"/>
      <c r="D110" s="411" t="s">
        <v>210</v>
      </c>
      <c r="E110" s="398">
        <f t="shared" si="59"/>
        <v>0</v>
      </c>
      <c r="F110" s="398">
        <f>F490</f>
        <v>0</v>
      </c>
      <c r="G110" s="398">
        <f aca="true" t="shared" si="85" ref="G110:L110">G490</f>
        <v>0</v>
      </c>
      <c r="H110" s="398">
        <f t="shared" si="85"/>
        <v>0</v>
      </c>
      <c r="I110" s="398">
        <f t="shared" si="85"/>
        <v>0</v>
      </c>
      <c r="J110" s="42">
        <f t="shared" si="85"/>
        <v>0</v>
      </c>
      <c r="K110" s="42">
        <f t="shared" si="85"/>
        <v>0</v>
      </c>
      <c r="L110" s="43">
        <f t="shared" si="85"/>
        <v>0</v>
      </c>
    </row>
    <row r="111" spans="1:12" ht="26.25" customHeight="1">
      <c r="A111" s="38"/>
      <c r="B111" s="420"/>
      <c r="C111" s="421" t="s">
        <v>211</v>
      </c>
      <c r="D111" s="411" t="s">
        <v>212</v>
      </c>
      <c r="E111" s="398">
        <f t="shared" si="59"/>
        <v>0</v>
      </c>
      <c r="F111" s="398">
        <f>F491</f>
        <v>0</v>
      </c>
      <c r="G111" s="398">
        <f aca="true" t="shared" si="86" ref="G111:L111">G491</f>
        <v>0</v>
      </c>
      <c r="H111" s="398">
        <f t="shared" si="86"/>
        <v>0</v>
      </c>
      <c r="I111" s="398">
        <f t="shared" si="86"/>
        <v>0</v>
      </c>
      <c r="J111" s="42">
        <f t="shared" si="86"/>
        <v>0</v>
      </c>
      <c r="K111" s="42">
        <f t="shared" si="86"/>
        <v>0</v>
      </c>
      <c r="L111" s="43">
        <f t="shared" si="86"/>
        <v>0</v>
      </c>
    </row>
    <row r="112" spans="1:12" ht="24" customHeight="1">
      <c r="A112" s="38"/>
      <c r="B112" s="39" t="s">
        <v>213</v>
      </c>
      <c r="C112" s="40"/>
      <c r="D112" s="72" t="s">
        <v>214</v>
      </c>
      <c r="E112" s="398">
        <f t="shared" si="59"/>
        <v>2500</v>
      </c>
      <c r="F112" s="398">
        <f>F427</f>
        <v>319</v>
      </c>
      <c r="G112" s="398">
        <f aca="true" t="shared" si="87" ref="G112:L112">G427</f>
        <v>800</v>
      </c>
      <c r="H112" s="398">
        <f t="shared" si="87"/>
        <v>400</v>
      </c>
      <c r="I112" s="398">
        <f t="shared" si="87"/>
        <v>981</v>
      </c>
      <c r="J112" s="42">
        <f t="shared" si="87"/>
        <v>2633</v>
      </c>
      <c r="K112" s="42">
        <f t="shared" si="87"/>
        <v>2625</v>
      </c>
      <c r="L112" s="43">
        <f t="shared" si="87"/>
        <v>2613</v>
      </c>
    </row>
    <row r="113" spans="1:12" ht="15.75">
      <c r="A113" s="793" t="s">
        <v>215</v>
      </c>
      <c r="B113" s="794"/>
      <c r="C113" s="794"/>
      <c r="D113" s="72" t="s">
        <v>216</v>
      </c>
      <c r="E113" s="398">
        <f t="shared" si="59"/>
        <v>250</v>
      </c>
      <c r="F113" s="398">
        <f>F114+F115+F116+F117+F118</f>
        <v>0</v>
      </c>
      <c r="G113" s="398">
        <f aca="true" t="shared" si="88" ref="G113:L113">G114+G115+G116+G117+G118</f>
        <v>250</v>
      </c>
      <c r="H113" s="398">
        <f t="shared" si="88"/>
        <v>0</v>
      </c>
      <c r="I113" s="398">
        <f t="shared" si="88"/>
        <v>0</v>
      </c>
      <c r="J113" s="42">
        <f t="shared" si="88"/>
        <v>0</v>
      </c>
      <c r="K113" s="42">
        <f t="shared" si="88"/>
        <v>0</v>
      </c>
      <c r="L113" s="43">
        <f t="shared" si="88"/>
        <v>0</v>
      </c>
    </row>
    <row r="114" spans="1:12" ht="15.75">
      <c r="A114" s="38"/>
      <c r="B114" s="39" t="s">
        <v>217</v>
      </c>
      <c r="C114" s="40"/>
      <c r="D114" s="72" t="s">
        <v>218</v>
      </c>
      <c r="E114" s="398">
        <f t="shared" si="59"/>
        <v>250</v>
      </c>
      <c r="F114" s="398">
        <f>F429</f>
        <v>0</v>
      </c>
      <c r="G114" s="398">
        <f aca="true" t="shared" si="89" ref="G114:L115">G429</f>
        <v>250</v>
      </c>
      <c r="H114" s="398">
        <f t="shared" si="89"/>
        <v>0</v>
      </c>
      <c r="I114" s="398">
        <f t="shared" si="89"/>
        <v>0</v>
      </c>
      <c r="J114" s="42">
        <f t="shared" si="89"/>
        <v>0</v>
      </c>
      <c r="K114" s="42">
        <f t="shared" si="89"/>
        <v>0</v>
      </c>
      <c r="L114" s="43">
        <f t="shared" si="89"/>
        <v>0</v>
      </c>
    </row>
    <row r="115" spans="1:12" ht="35.25" customHeight="1">
      <c r="A115" s="806" t="s">
        <v>219</v>
      </c>
      <c r="B115" s="807"/>
      <c r="C115" s="807"/>
      <c r="D115" s="120" t="s">
        <v>220</v>
      </c>
      <c r="E115" s="398">
        <f t="shared" si="59"/>
        <v>-245926.03999999998</v>
      </c>
      <c r="F115" s="398">
        <f>F430</f>
        <v>-6077</v>
      </c>
      <c r="G115" s="398">
        <f t="shared" si="89"/>
        <v>0</v>
      </c>
      <c r="H115" s="398">
        <f t="shared" si="89"/>
        <v>-124171.01</v>
      </c>
      <c r="I115" s="398">
        <f t="shared" si="89"/>
        <v>-115678.03</v>
      </c>
      <c r="J115" s="42">
        <f t="shared" si="89"/>
        <v>0</v>
      </c>
      <c r="K115" s="42">
        <f t="shared" si="89"/>
        <v>0</v>
      </c>
      <c r="L115" s="43">
        <f t="shared" si="89"/>
        <v>0</v>
      </c>
    </row>
    <row r="116" spans="1:12" ht="18" customHeight="1">
      <c r="A116" s="422" t="s">
        <v>221</v>
      </c>
      <c r="B116" s="57"/>
      <c r="C116" s="39"/>
      <c r="D116" s="120" t="s">
        <v>222</v>
      </c>
      <c r="E116" s="398">
        <f t="shared" si="59"/>
        <v>245926.03999999998</v>
      </c>
      <c r="F116" s="398">
        <f>F493</f>
        <v>6077</v>
      </c>
      <c r="G116" s="398">
        <f aca="true" t="shared" si="90" ref="G116:L117">G493</f>
        <v>0</v>
      </c>
      <c r="H116" s="398">
        <f t="shared" si="90"/>
        <v>124171.01</v>
      </c>
      <c r="I116" s="398">
        <f t="shared" si="90"/>
        <v>115678.03</v>
      </c>
      <c r="J116" s="42">
        <f t="shared" si="90"/>
        <v>0</v>
      </c>
      <c r="K116" s="42">
        <f t="shared" si="90"/>
        <v>0</v>
      </c>
      <c r="L116" s="43">
        <f t="shared" si="90"/>
        <v>0</v>
      </c>
    </row>
    <row r="117" spans="1:12" ht="18" customHeight="1">
      <c r="A117" s="422"/>
      <c r="B117" s="754" t="s">
        <v>223</v>
      </c>
      <c r="C117" s="754"/>
      <c r="D117" s="120" t="s">
        <v>224</v>
      </c>
      <c r="E117" s="398">
        <f t="shared" si="59"/>
        <v>0</v>
      </c>
      <c r="F117" s="398">
        <f>F494</f>
        <v>0</v>
      </c>
      <c r="G117" s="398">
        <f t="shared" si="90"/>
        <v>0</v>
      </c>
      <c r="H117" s="398">
        <f t="shared" si="90"/>
        <v>0</v>
      </c>
      <c r="I117" s="398">
        <f t="shared" si="90"/>
        <v>0</v>
      </c>
      <c r="J117" s="42">
        <f t="shared" si="90"/>
        <v>0</v>
      </c>
      <c r="K117" s="42">
        <f t="shared" si="90"/>
        <v>0</v>
      </c>
      <c r="L117" s="43">
        <f t="shared" si="90"/>
        <v>0</v>
      </c>
    </row>
    <row r="118" spans="1:12" ht="18" customHeight="1">
      <c r="A118" s="38"/>
      <c r="B118" s="39" t="s">
        <v>225</v>
      </c>
      <c r="C118" s="40"/>
      <c r="D118" s="72" t="s">
        <v>226</v>
      </c>
      <c r="E118" s="398">
        <f t="shared" si="59"/>
        <v>0</v>
      </c>
      <c r="F118" s="398">
        <f>F431</f>
        <v>0</v>
      </c>
      <c r="G118" s="398">
        <f aca="true" t="shared" si="91" ref="G118:L118">G431</f>
        <v>0</v>
      </c>
      <c r="H118" s="398">
        <f t="shared" si="91"/>
        <v>0</v>
      </c>
      <c r="I118" s="398">
        <f t="shared" si="91"/>
        <v>0</v>
      </c>
      <c r="J118" s="42">
        <f t="shared" si="91"/>
        <v>0</v>
      </c>
      <c r="K118" s="42">
        <f t="shared" si="91"/>
        <v>0</v>
      </c>
      <c r="L118" s="43">
        <f t="shared" si="91"/>
        <v>0</v>
      </c>
    </row>
    <row r="119" spans="1:12" ht="18" customHeight="1">
      <c r="A119" s="38" t="s">
        <v>227</v>
      </c>
      <c r="B119" s="64"/>
      <c r="C119" s="65"/>
      <c r="D119" s="66" t="s">
        <v>228</v>
      </c>
      <c r="E119" s="323">
        <f t="shared" si="59"/>
        <v>20</v>
      </c>
      <c r="F119" s="323">
        <f>F120</f>
        <v>1</v>
      </c>
      <c r="G119" s="323">
        <f aca="true" t="shared" si="92" ref="G119:L119">G120</f>
        <v>5</v>
      </c>
      <c r="H119" s="323">
        <f t="shared" si="92"/>
        <v>5</v>
      </c>
      <c r="I119" s="323">
        <f t="shared" si="92"/>
        <v>9</v>
      </c>
      <c r="J119" s="86">
        <f t="shared" si="92"/>
        <v>21</v>
      </c>
      <c r="K119" s="86">
        <f t="shared" si="92"/>
        <v>21</v>
      </c>
      <c r="L119" s="174">
        <f t="shared" si="92"/>
        <v>21</v>
      </c>
    </row>
    <row r="120" spans="1:12" ht="26.25" customHeight="1">
      <c r="A120" s="808" t="s">
        <v>229</v>
      </c>
      <c r="B120" s="809"/>
      <c r="C120" s="809"/>
      <c r="D120" s="66" t="s">
        <v>230</v>
      </c>
      <c r="E120" s="398">
        <f t="shared" si="59"/>
        <v>20</v>
      </c>
      <c r="F120" s="398">
        <f>SUM(F121:F125)</f>
        <v>1</v>
      </c>
      <c r="G120" s="398">
        <f aca="true" t="shared" si="93" ref="G120:L120">SUM(G121:G125)</f>
        <v>5</v>
      </c>
      <c r="H120" s="398">
        <f t="shared" si="93"/>
        <v>5</v>
      </c>
      <c r="I120" s="398">
        <f t="shared" si="93"/>
        <v>9</v>
      </c>
      <c r="J120" s="42">
        <f t="shared" si="93"/>
        <v>21</v>
      </c>
      <c r="K120" s="42">
        <f t="shared" si="93"/>
        <v>21</v>
      </c>
      <c r="L120" s="43">
        <f t="shared" si="93"/>
        <v>21</v>
      </c>
    </row>
    <row r="121" spans="1:12" ht="18" customHeight="1">
      <c r="A121" s="38"/>
      <c r="B121" s="39" t="s">
        <v>231</v>
      </c>
      <c r="C121" s="40"/>
      <c r="D121" s="72" t="s">
        <v>232</v>
      </c>
      <c r="E121" s="398">
        <f t="shared" si="59"/>
        <v>20</v>
      </c>
      <c r="F121" s="398">
        <f>F497</f>
        <v>1</v>
      </c>
      <c r="G121" s="398">
        <f aca="true" t="shared" si="94" ref="G121:L121">G497</f>
        <v>5</v>
      </c>
      <c r="H121" s="398">
        <f t="shared" si="94"/>
        <v>5</v>
      </c>
      <c r="I121" s="398">
        <f t="shared" si="94"/>
        <v>9</v>
      </c>
      <c r="J121" s="42">
        <f t="shared" si="94"/>
        <v>21</v>
      </c>
      <c r="K121" s="42">
        <f t="shared" si="94"/>
        <v>21</v>
      </c>
      <c r="L121" s="43">
        <f t="shared" si="94"/>
        <v>21</v>
      </c>
    </row>
    <row r="122" spans="1:12" ht="18" customHeight="1">
      <c r="A122" s="38"/>
      <c r="B122" s="39" t="s">
        <v>233</v>
      </c>
      <c r="C122" s="40"/>
      <c r="D122" s="72" t="s">
        <v>234</v>
      </c>
      <c r="E122" s="398">
        <f t="shared" si="59"/>
        <v>0</v>
      </c>
      <c r="F122" s="398">
        <f>F498</f>
        <v>0</v>
      </c>
      <c r="G122" s="398">
        <f aca="true" t="shared" si="95" ref="G122:L122">G498</f>
        <v>0</v>
      </c>
      <c r="H122" s="398">
        <f t="shared" si="95"/>
        <v>0</v>
      </c>
      <c r="I122" s="398">
        <f t="shared" si="95"/>
        <v>0</v>
      </c>
      <c r="J122" s="42">
        <f t="shared" si="95"/>
        <v>0</v>
      </c>
      <c r="K122" s="42">
        <f t="shared" si="95"/>
        <v>0</v>
      </c>
      <c r="L122" s="43">
        <f t="shared" si="95"/>
        <v>0</v>
      </c>
    </row>
    <row r="123" spans="1:12" ht="18" customHeight="1">
      <c r="A123" s="38"/>
      <c r="B123" s="39" t="s">
        <v>235</v>
      </c>
      <c r="C123" s="40"/>
      <c r="D123" s="72" t="s">
        <v>236</v>
      </c>
      <c r="E123" s="398">
        <f t="shared" si="59"/>
        <v>0</v>
      </c>
      <c r="F123" s="398">
        <f aca="true" t="shared" si="96" ref="F123:L123">F499</f>
        <v>0</v>
      </c>
      <c r="G123" s="398">
        <f t="shared" si="96"/>
        <v>0</v>
      </c>
      <c r="H123" s="398">
        <f t="shared" si="96"/>
        <v>0</v>
      </c>
      <c r="I123" s="398">
        <f t="shared" si="96"/>
        <v>0</v>
      </c>
      <c r="J123" s="42">
        <f t="shared" si="96"/>
        <v>0</v>
      </c>
      <c r="K123" s="42">
        <f t="shared" si="96"/>
        <v>0</v>
      </c>
      <c r="L123" s="43">
        <f t="shared" si="96"/>
        <v>0</v>
      </c>
    </row>
    <row r="124" spans="1:12" ht="43.5" customHeight="1">
      <c r="A124" s="38"/>
      <c r="B124" s="754" t="s">
        <v>237</v>
      </c>
      <c r="C124" s="754"/>
      <c r="D124" s="72" t="s">
        <v>238</v>
      </c>
      <c r="E124" s="398">
        <f t="shared" si="59"/>
        <v>0</v>
      </c>
      <c r="F124" s="398">
        <f aca="true" t="shared" si="97" ref="F124:L124">F500</f>
        <v>0</v>
      </c>
      <c r="G124" s="398">
        <f t="shared" si="97"/>
        <v>0</v>
      </c>
      <c r="H124" s="398">
        <f t="shared" si="97"/>
        <v>0</v>
      </c>
      <c r="I124" s="398">
        <f t="shared" si="97"/>
        <v>0</v>
      </c>
      <c r="J124" s="42">
        <f t="shared" si="97"/>
        <v>0</v>
      </c>
      <c r="K124" s="42">
        <f t="shared" si="97"/>
        <v>0</v>
      </c>
      <c r="L124" s="43">
        <f t="shared" si="97"/>
        <v>0</v>
      </c>
    </row>
    <row r="125" spans="1:12" ht="18" customHeight="1">
      <c r="A125" s="38"/>
      <c r="B125" s="39" t="s">
        <v>239</v>
      </c>
      <c r="C125" s="39"/>
      <c r="D125" s="72" t="s">
        <v>240</v>
      </c>
      <c r="E125" s="398">
        <f t="shared" si="59"/>
        <v>0</v>
      </c>
      <c r="F125" s="398">
        <f aca="true" t="shared" si="98" ref="F125:L125">F501</f>
        <v>0</v>
      </c>
      <c r="G125" s="398">
        <f t="shared" si="98"/>
        <v>0</v>
      </c>
      <c r="H125" s="398">
        <f t="shared" si="98"/>
        <v>0</v>
      </c>
      <c r="I125" s="398">
        <f t="shared" si="98"/>
        <v>0</v>
      </c>
      <c r="J125" s="42">
        <f t="shared" si="98"/>
        <v>0</v>
      </c>
      <c r="K125" s="42">
        <f t="shared" si="98"/>
        <v>0</v>
      </c>
      <c r="L125" s="43">
        <f t="shared" si="98"/>
        <v>0</v>
      </c>
    </row>
    <row r="126" spans="1:12" ht="18" customHeight="1">
      <c r="A126" s="38" t="s">
        <v>241</v>
      </c>
      <c r="B126" s="64"/>
      <c r="C126" s="65"/>
      <c r="D126" s="66" t="s">
        <v>242</v>
      </c>
      <c r="E126" s="323">
        <f t="shared" si="59"/>
        <v>0</v>
      </c>
      <c r="F126" s="323">
        <f>F127+F137</f>
        <v>0</v>
      </c>
      <c r="G126" s="323">
        <f aca="true" t="shared" si="99" ref="G126:L126">G127+G137</f>
        <v>0</v>
      </c>
      <c r="H126" s="323">
        <f t="shared" si="99"/>
        <v>0</v>
      </c>
      <c r="I126" s="323">
        <f t="shared" si="99"/>
        <v>0</v>
      </c>
      <c r="J126" s="86">
        <f t="shared" si="99"/>
        <v>0</v>
      </c>
      <c r="K126" s="86">
        <f t="shared" si="99"/>
        <v>0</v>
      </c>
      <c r="L126" s="174">
        <f t="shared" si="99"/>
        <v>0</v>
      </c>
    </row>
    <row r="127" spans="1:12" ht="39" customHeight="1">
      <c r="A127" s="775" t="s">
        <v>243</v>
      </c>
      <c r="B127" s="776"/>
      <c r="C127" s="776"/>
      <c r="D127" s="72" t="s">
        <v>244</v>
      </c>
      <c r="E127" s="398">
        <f t="shared" si="59"/>
        <v>0</v>
      </c>
      <c r="F127" s="398">
        <f>SUM(F128:F136)</f>
        <v>0</v>
      </c>
      <c r="G127" s="398">
        <f aca="true" t="shared" si="100" ref="G127:L127">SUM(G128:G136)</f>
        <v>0</v>
      </c>
      <c r="H127" s="398">
        <f t="shared" si="100"/>
        <v>0</v>
      </c>
      <c r="I127" s="398">
        <f t="shared" si="100"/>
        <v>0</v>
      </c>
      <c r="J127" s="42">
        <f t="shared" si="100"/>
        <v>0</v>
      </c>
      <c r="K127" s="42">
        <f t="shared" si="100"/>
        <v>0</v>
      </c>
      <c r="L127" s="43">
        <f t="shared" si="100"/>
        <v>0</v>
      </c>
    </row>
    <row r="128" spans="1:12" ht="45" customHeight="1">
      <c r="A128" s="38"/>
      <c r="B128" s="754" t="s">
        <v>245</v>
      </c>
      <c r="C128" s="754"/>
      <c r="D128" s="72" t="s">
        <v>246</v>
      </c>
      <c r="E128" s="398">
        <f t="shared" si="59"/>
        <v>0</v>
      </c>
      <c r="F128" s="398">
        <f>F434</f>
        <v>0</v>
      </c>
      <c r="G128" s="398">
        <f aca="true" t="shared" si="101" ref="G128:L128">G434</f>
        <v>0</v>
      </c>
      <c r="H128" s="398">
        <f t="shared" si="101"/>
        <v>0</v>
      </c>
      <c r="I128" s="398">
        <f t="shared" si="101"/>
        <v>0</v>
      </c>
      <c r="J128" s="42">
        <f t="shared" si="101"/>
        <v>0</v>
      </c>
      <c r="K128" s="42">
        <f t="shared" si="101"/>
        <v>0</v>
      </c>
      <c r="L128" s="43">
        <f t="shared" si="101"/>
        <v>0</v>
      </c>
    </row>
    <row r="129" spans="1:12" ht="18" customHeight="1">
      <c r="A129" s="38"/>
      <c r="B129" s="39" t="s">
        <v>247</v>
      </c>
      <c r="C129" s="40"/>
      <c r="D129" s="72" t="s">
        <v>248</v>
      </c>
      <c r="E129" s="398">
        <f t="shared" si="59"/>
        <v>0</v>
      </c>
      <c r="F129" s="398">
        <f aca="true" t="shared" si="102" ref="F129:L129">F435</f>
        <v>0</v>
      </c>
      <c r="G129" s="398">
        <f t="shared" si="102"/>
        <v>0</v>
      </c>
      <c r="H129" s="398">
        <f t="shared" si="102"/>
        <v>0</v>
      </c>
      <c r="I129" s="398">
        <f t="shared" si="102"/>
        <v>0</v>
      </c>
      <c r="J129" s="42">
        <f t="shared" si="102"/>
        <v>0</v>
      </c>
      <c r="K129" s="42">
        <f t="shared" si="102"/>
        <v>0</v>
      </c>
      <c r="L129" s="43">
        <f t="shared" si="102"/>
        <v>0</v>
      </c>
    </row>
    <row r="130" spans="1:12" ht="18" customHeight="1">
      <c r="A130" s="38"/>
      <c r="B130" s="39" t="s">
        <v>1442</v>
      </c>
      <c r="C130" s="40"/>
      <c r="D130" s="72" t="s">
        <v>249</v>
      </c>
      <c r="E130" s="398">
        <f t="shared" si="59"/>
        <v>0</v>
      </c>
      <c r="F130" s="398">
        <f aca="true" t="shared" si="103" ref="F130:L130">F436</f>
        <v>0</v>
      </c>
      <c r="G130" s="398">
        <f t="shared" si="103"/>
        <v>0</v>
      </c>
      <c r="H130" s="398">
        <f t="shared" si="103"/>
        <v>0</v>
      </c>
      <c r="I130" s="398">
        <f t="shared" si="103"/>
        <v>0</v>
      </c>
      <c r="J130" s="42">
        <f t="shared" si="103"/>
        <v>0</v>
      </c>
      <c r="K130" s="42">
        <f t="shared" si="103"/>
        <v>0</v>
      </c>
      <c r="L130" s="43">
        <f t="shared" si="103"/>
        <v>0</v>
      </c>
    </row>
    <row r="131" spans="1:12" ht="42" customHeight="1">
      <c r="A131" s="38"/>
      <c r="B131" s="754" t="s">
        <v>250</v>
      </c>
      <c r="C131" s="754"/>
      <c r="D131" s="72" t="s">
        <v>251</v>
      </c>
      <c r="E131" s="398">
        <f t="shared" si="59"/>
        <v>0</v>
      </c>
      <c r="F131" s="398">
        <f aca="true" t="shared" si="104" ref="F131:L131">F437</f>
        <v>0</v>
      </c>
      <c r="G131" s="398">
        <f t="shared" si="104"/>
        <v>0</v>
      </c>
      <c r="H131" s="398">
        <f t="shared" si="104"/>
        <v>0</v>
      </c>
      <c r="I131" s="398">
        <f t="shared" si="104"/>
        <v>0</v>
      </c>
      <c r="J131" s="42">
        <f t="shared" si="104"/>
        <v>0</v>
      </c>
      <c r="K131" s="42">
        <f t="shared" si="104"/>
        <v>0</v>
      </c>
      <c r="L131" s="43">
        <f t="shared" si="104"/>
        <v>0</v>
      </c>
    </row>
    <row r="132" spans="1:12" ht="45" customHeight="1">
      <c r="A132" s="38"/>
      <c r="B132" s="754" t="s">
        <v>252</v>
      </c>
      <c r="C132" s="754"/>
      <c r="D132" s="72" t="s">
        <v>253</v>
      </c>
      <c r="E132" s="398">
        <f t="shared" si="59"/>
        <v>0</v>
      </c>
      <c r="F132" s="398">
        <f>F504</f>
        <v>0</v>
      </c>
      <c r="G132" s="398">
        <f aca="true" t="shared" si="105" ref="G132:L132">G504</f>
        <v>0</v>
      </c>
      <c r="H132" s="398">
        <f t="shared" si="105"/>
        <v>0</v>
      </c>
      <c r="I132" s="398">
        <f t="shared" si="105"/>
        <v>0</v>
      </c>
      <c r="J132" s="42">
        <f t="shared" si="105"/>
        <v>0</v>
      </c>
      <c r="K132" s="42">
        <f t="shared" si="105"/>
        <v>0</v>
      </c>
      <c r="L132" s="43">
        <f t="shared" si="105"/>
        <v>0</v>
      </c>
    </row>
    <row r="133" spans="1:12" ht="30" customHeight="1">
      <c r="A133" s="38"/>
      <c r="B133" s="754" t="s">
        <v>254</v>
      </c>
      <c r="C133" s="754"/>
      <c r="D133" s="72" t="s">
        <v>255</v>
      </c>
      <c r="E133" s="398">
        <f t="shared" si="59"/>
        <v>0</v>
      </c>
      <c r="F133" s="398">
        <f aca="true" t="shared" si="106" ref="F133:L133">F505</f>
        <v>0</v>
      </c>
      <c r="G133" s="398">
        <f t="shared" si="106"/>
        <v>0</v>
      </c>
      <c r="H133" s="398">
        <f t="shared" si="106"/>
        <v>0</v>
      </c>
      <c r="I133" s="398">
        <f t="shared" si="106"/>
        <v>0</v>
      </c>
      <c r="J133" s="42">
        <f t="shared" si="106"/>
        <v>0</v>
      </c>
      <c r="K133" s="42">
        <f t="shared" si="106"/>
        <v>0</v>
      </c>
      <c r="L133" s="43">
        <f t="shared" si="106"/>
        <v>0</v>
      </c>
    </row>
    <row r="134" spans="1:12" ht="18" customHeight="1">
      <c r="A134" s="38"/>
      <c r="B134" s="754" t="s">
        <v>256</v>
      </c>
      <c r="C134" s="754"/>
      <c r="D134" s="72" t="s">
        <v>257</v>
      </c>
      <c r="E134" s="398">
        <f t="shared" si="59"/>
        <v>0</v>
      </c>
      <c r="F134" s="398">
        <f aca="true" t="shared" si="107" ref="F134:L134">F506</f>
        <v>0</v>
      </c>
      <c r="G134" s="398">
        <f t="shared" si="107"/>
        <v>0</v>
      </c>
      <c r="H134" s="398">
        <f t="shared" si="107"/>
        <v>0</v>
      </c>
      <c r="I134" s="398">
        <f t="shared" si="107"/>
        <v>0</v>
      </c>
      <c r="J134" s="42">
        <f t="shared" si="107"/>
        <v>0</v>
      </c>
      <c r="K134" s="42">
        <f t="shared" si="107"/>
        <v>0</v>
      </c>
      <c r="L134" s="43">
        <f t="shared" si="107"/>
        <v>0</v>
      </c>
    </row>
    <row r="135" spans="1:12" ht="29.25" customHeight="1">
      <c r="A135" s="38"/>
      <c r="B135" s="754" t="s">
        <v>258</v>
      </c>
      <c r="C135" s="754"/>
      <c r="D135" s="72" t="s">
        <v>259</v>
      </c>
      <c r="E135" s="398">
        <f t="shared" si="59"/>
        <v>0</v>
      </c>
      <c r="F135" s="398">
        <f>F438</f>
        <v>0</v>
      </c>
      <c r="G135" s="398">
        <f aca="true" t="shared" si="108" ref="G135:L136">G438</f>
        <v>0</v>
      </c>
      <c r="H135" s="398">
        <f t="shared" si="108"/>
        <v>0</v>
      </c>
      <c r="I135" s="398">
        <f t="shared" si="108"/>
        <v>0</v>
      </c>
      <c r="J135" s="42">
        <f t="shared" si="108"/>
        <v>0</v>
      </c>
      <c r="K135" s="42">
        <f t="shared" si="108"/>
        <v>0</v>
      </c>
      <c r="L135" s="43">
        <f t="shared" si="108"/>
        <v>0</v>
      </c>
    </row>
    <row r="136" spans="1:12" ht="18" customHeight="1">
      <c r="A136" s="38"/>
      <c r="B136" s="39" t="s">
        <v>260</v>
      </c>
      <c r="C136" s="40"/>
      <c r="D136" s="72" t="s">
        <v>261</v>
      </c>
      <c r="E136" s="398">
        <f t="shared" si="59"/>
        <v>0</v>
      </c>
      <c r="F136" s="398">
        <f>F439</f>
        <v>0</v>
      </c>
      <c r="G136" s="398">
        <f t="shared" si="108"/>
        <v>0</v>
      </c>
      <c r="H136" s="398">
        <f t="shared" si="108"/>
        <v>0</v>
      </c>
      <c r="I136" s="398">
        <f t="shared" si="108"/>
        <v>0</v>
      </c>
      <c r="J136" s="42">
        <f t="shared" si="108"/>
        <v>0</v>
      </c>
      <c r="K136" s="42">
        <f t="shared" si="108"/>
        <v>0</v>
      </c>
      <c r="L136" s="43">
        <f t="shared" si="108"/>
        <v>0</v>
      </c>
    </row>
    <row r="137" spans="1:12" ht="18" customHeight="1">
      <c r="A137" s="38" t="s">
        <v>262</v>
      </c>
      <c r="B137" s="39"/>
      <c r="C137" s="40"/>
      <c r="D137" s="72">
        <v>41.02</v>
      </c>
      <c r="E137" s="398">
        <f t="shared" si="59"/>
        <v>0</v>
      </c>
      <c r="F137" s="398">
        <f>F141</f>
        <v>0</v>
      </c>
      <c r="G137" s="398">
        <f aca="true" t="shared" si="109" ref="G137:L137">G141</f>
        <v>0</v>
      </c>
      <c r="H137" s="398">
        <f t="shared" si="109"/>
        <v>0</v>
      </c>
      <c r="I137" s="398">
        <f t="shared" si="109"/>
        <v>0</v>
      </c>
      <c r="J137" s="42">
        <f t="shared" si="109"/>
        <v>0</v>
      </c>
      <c r="K137" s="42">
        <f t="shared" si="109"/>
        <v>0</v>
      </c>
      <c r="L137" s="43">
        <f t="shared" si="109"/>
        <v>0</v>
      </c>
    </row>
    <row r="138" spans="1:12" ht="65.25" customHeight="1">
      <c r="A138" s="38"/>
      <c r="B138" s="777" t="s">
        <v>263</v>
      </c>
      <c r="C138" s="777"/>
      <c r="D138" s="72" t="s">
        <v>264</v>
      </c>
      <c r="E138" s="398" t="s">
        <v>63</v>
      </c>
      <c r="F138" s="398" t="s">
        <v>63</v>
      </c>
      <c r="G138" s="398" t="s">
        <v>63</v>
      </c>
      <c r="H138" s="398" t="s">
        <v>63</v>
      </c>
      <c r="I138" s="398" t="s">
        <v>63</v>
      </c>
      <c r="J138" s="42" t="s">
        <v>63</v>
      </c>
      <c r="K138" s="42" t="s">
        <v>63</v>
      </c>
      <c r="L138" s="43" t="s">
        <v>63</v>
      </c>
    </row>
    <row r="139" spans="1:12" ht="62.25" customHeight="1">
      <c r="A139" s="38"/>
      <c r="B139" s="35"/>
      <c r="C139" s="423" t="s">
        <v>265</v>
      </c>
      <c r="D139" s="72" t="s">
        <v>266</v>
      </c>
      <c r="E139" s="398" t="s">
        <v>63</v>
      </c>
      <c r="F139" s="398" t="s">
        <v>63</v>
      </c>
      <c r="G139" s="398" t="s">
        <v>63</v>
      </c>
      <c r="H139" s="398" t="s">
        <v>63</v>
      </c>
      <c r="I139" s="398" t="s">
        <v>63</v>
      </c>
      <c r="J139" s="42" t="s">
        <v>63</v>
      </c>
      <c r="K139" s="42" t="s">
        <v>63</v>
      </c>
      <c r="L139" s="43" t="s">
        <v>63</v>
      </c>
    </row>
    <row r="140" spans="1:12" ht="68.25" customHeight="1">
      <c r="A140" s="38"/>
      <c r="B140" s="35"/>
      <c r="C140" s="423" t="s">
        <v>267</v>
      </c>
      <c r="D140" s="72" t="s">
        <v>268</v>
      </c>
      <c r="E140" s="398" t="s">
        <v>63</v>
      </c>
      <c r="F140" s="398" t="s">
        <v>63</v>
      </c>
      <c r="G140" s="398" t="s">
        <v>63</v>
      </c>
      <c r="H140" s="398" t="s">
        <v>63</v>
      </c>
      <c r="I140" s="398" t="s">
        <v>63</v>
      </c>
      <c r="J140" s="42" t="s">
        <v>63</v>
      </c>
      <c r="K140" s="42" t="s">
        <v>63</v>
      </c>
      <c r="L140" s="43" t="s">
        <v>63</v>
      </c>
    </row>
    <row r="141" spans="1:12" s="121" customFormat="1" ht="28.5" customHeight="1">
      <c r="A141" s="424"/>
      <c r="B141" s="425"/>
      <c r="C141" s="426" t="s">
        <v>269</v>
      </c>
      <c r="D141" s="120" t="s">
        <v>270</v>
      </c>
      <c r="E141" s="398">
        <f t="shared" si="59"/>
        <v>0</v>
      </c>
      <c r="F141" s="427">
        <f>F510</f>
        <v>0</v>
      </c>
      <c r="G141" s="427">
        <f aca="true" t="shared" si="110" ref="G141:L141">G510</f>
        <v>0</v>
      </c>
      <c r="H141" s="427">
        <f t="shared" si="110"/>
        <v>0</v>
      </c>
      <c r="I141" s="427">
        <f t="shared" si="110"/>
        <v>0</v>
      </c>
      <c r="J141" s="428">
        <f t="shared" si="110"/>
        <v>0</v>
      </c>
      <c r="K141" s="428">
        <f t="shared" si="110"/>
        <v>0</v>
      </c>
      <c r="L141" s="429">
        <f t="shared" si="110"/>
        <v>0</v>
      </c>
    </row>
    <row r="142" spans="1:12" ht="18" customHeight="1">
      <c r="A142" s="47" t="s">
        <v>271</v>
      </c>
      <c r="B142" s="39"/>
      <c r="C142" s="39"/>
      <c r="D142" s="66" t="s">
        <v>272</v>
      </c>
      <c r="E142" s="323">
        <f t="shared" si="59"/>
        <v>16008</v>
      </c>
      <c r="F142" s="323">
        <f>F143</f>
        <v>442</v>
      </c>
      <c r="G142" s="323">
        <f aca="true" t="shared" si="111" ref="G142:L142">G143</f>
        <v>4349</v>
      </c>
      <c r="H142" s="323">
        <f t="shared" si="111"/>
        <v>6382</v>
      </c>
      <c r="I142" s="323">
        <f t="shared" si="111"/>
        <v>4835</v>
      </c>
      <c r="J142" s="86">
        <f t="shared" si="111"/>
        <v>739</v>
      </c>
      <c r="K142" s="86">
        <f t="shared" si="111"/>
        <v>737</v>
      </c>
      <c r="L142" s="174">
        <f t="shared" si="111"/>
        <v>734</v>
      </c>
    </row>
    <row r="143" spans="1:12" ht="28.5" customHeight="1">
      <c r="A143" s="760" t="s">
        <v>273</v>
      </c>
      <c r="B143" s="761"/>
      <c r="C143" s="761"/>
      <c r="D143" s="66" t="s">
        <v>274</v>
      </c>
      <c r="E143" s="323">
        <f aca="true" t="shared" si="112" ref="E143:E206">F143+G143+H143+I143</f>
        <v>16008</v>
      </c>
      <c r="F143" s="323">
        <f>F144+F204</f>
        <v>442</v>
      </c>
      <c r="G143" s="323">
        <f aca="true" t="shared" si="113" ref="G143:L143">G144+G204</f>
        <v>4349</v>
      </c>
      <c r="H143" s="323">
        <f t="shared" si="113"/>
        <v>6382</v>
      </c>
      <c r="I143" s="323">
        <f t="shared" si="113"/>
        <v>4835</v>
      </c>
      <c r="J143" s="86">
        <f t="shared" si="113"/>
        <v>739</v>
      </c>
      <c r="K143" s="86">
        <f t="shared" si="113"/>
        <v>737</v>
      </c>
      <c r="L143" s="174">
        <f t="shared" si="113"/>
        <v>734</v>
      </c>
    </row>
    <row r="144" spans="1:12" ht="102" customHeight="1">
      <c r="A144" s="771" t="s">
        <v>275</v>
      </c>
      <c r="B144" s="772"/>
      <c r="C144" s="772"/>
      <c r="D144" s="72" t="s">
        <v>276</v>
      </c>
      <c r="E144" s="398">
        <f t="shared" si="112"/>
        <v>16008</v>
      </c>
      <c r="F144" s="398">
        <f>F145+F148+F149+F150+F151+F152+F154+F158+F162+F163+F164+F165+F166+F167+F168+F169+F170+F171+F172+F173+F176+F177+F178+F179+F180+F181+F182+F183+F184+F185+F186+F189+F190+F191+F192+F193+F194+F195+F196+F200</f>
        <v>442</v>
      </c>
      <c r="G144" s="398">
        <f aca="true" t="shared" si="114" ref="G144:L144">G145+G148+G149+G150+G151+G152+G154+G158+G162+G163+G164+G165+G166+G167+G168+G169+G170+G171+G172+G173+G176+G177+G178+G179+G180+G181+G182+G183+G184+G185+G186+G189+G190+G191+G192+G193+G194+G195+G196+G200</f>
        <v>4349</v>
      </c>
      <c r="H144" s="398">
        <f t="shared" si="114"/>
        <v>6382</v>
      </c>
      <c r="I144" s="398">
        <f t="shared" si="114"/>
        <v>4835</v>
      </c>
      <c r="J144" s="42">
        <f t="shared" si="114"/>
        <v>739</v>
      </c>
      <c r="K144" s="42">
        <f t="shared" si="114"/>
        <v>737</v>
      </c>
      <c r="L144" s="43">
        <f t="shared" si="114"/>
        <v>734</v>
      </c>
    </row>
    <row r="145" spans="1:12" s="121" customFormat="1" ht="21.75" customHeight="1">
      <c r="A145" s="430"/>
      <c r="B145" s="805" t="s">
        <v>1425</v>
      </c>
      <c r="C145" s="745"/>
      <c r="D145" s="72" t="s">
        <v>277</v>
      </c>
      <c r="E145" s="398">
        <f>F145+G145+H145+I145</f>
        <v>0</v>
      </c>
      <c r="F145" s="427">
        <f aca="true" t="shared" si="115" ref="F145:L145">SUM(F146:F147)</f>
        <v>0</v>
      </c>
      <c r="G145" s="427">
        <f t="shared" si="115"/>
        <v>0</v>
      </c>
      <c r="H145" s="427">
        <f t="shared" si="115"/>
        <v>0</v>
      </c>
      <c r="I145" s="427">
        <f t="shared" si="115"/>
        <v>0</v>
      </c>
      <c r="J145" s="428">
        <f t="shared" si="115"/>
        <v>0</v>
      </c>
      <c r="K145" s="428">
        <f t="shared" si="115"/>
        <v>0</v>
      </c>
      <c r="L145" s="429">
        <f t="shared" si="115"/>
        <v>0</v>
      </c>
    </row>
    <row r="146" spans="1:12" s="121" customFormat="1" ht="15.75">
      <c r="A146" s="430"/>
      <c r="B146" s="431"/>
      <c r="C146" s="432" t="s">
        <v>278</v>
      </c>
      <c r="D146" s="72" t="s">
        <v>279</v>
      </c>
      <c r="E146" s="398">
        <f>F146+G146+H146+I146</f>
        <v>0</v>
      </c>
      <c r="F146" s="427">
        <f>F515</f>
        <v>0</v>
      </c>
      <c r="G146" s="427">
        <f aca="true" t="shared" si="116" ref="G146:L146">G515</f>
        <v>0</v>
      </c>
      <c r="H146" s="427">
        <f t="shared" si="116"/>
        <v>0</v>
      </c>
      <c r="I146" s="427">
        <f t="shared" si="116"/>
        <v>0</v>
      </c>
      <c r="J146" s="428">
        <f t="shared" si="116"/>
        <v>0</v>
      </c>
      <c r="K146" s="428">
        <f t="shared" si="116"/>
        <v>0</v>
      </c>
      <c r="L146" s="429">
        <f t="shared" si="116"/>
        <v>0</v>
      </c>
    </row>
    <row r="147" spans="1:12" s="121" customFormat="1" ht="42.75" customHeight="1">
      <c r="A147" s="430"/>
      <c r="B147" s="431"/>
      <c r="C147" s="432" t="s">
        <v>280</v>
      </c>
      <c r="D147" s="72" t="s">
        <v>281</v>
      </c>
      <c r="E147" s="398">
        <f t="shared" si="112"/>
        <v>0</v>
      </c>
      <c r="F147" s="427">
        <f aca="true" t="shared" si="117" ref="F147:L147">F516</f>
        <v>0</v>
      </c>
      <c r="G147" s="427">
        <f t="shared" si="117"/>
        <v>0</v>
      </c>
      <c r="H147" s="427">
        <f t="shared" si="117"/>
        <v>0</v>
      </c>
      <c r="I147" s="427">
        <f t="shared" si="117"/>
        <v>0</v>
      </c>
      <c r="J147" s="428">
        <f t="shared" si="117"/>
        <v>0</v>
      </c>
      <c r="K147" s="428">
        <f t="shared" si="117"/>
        <v>0</v>
      </c>
      <c r="L147" s="429">
        <f t="shared" si="117"/>
        <v>0</v>
      </c>
    </row>
    <row r="148" spans="1:12" ht="27.75" customHeight="1">
      <c r="A148" s="47"/>
      <c r="B148" s="39" t="s">
        <v>282</v>
      </c>
      <c r="C148" s="40"/>
      <c r="D148" s="72" t="s">
        <v>283</v>
      </c>
      <c r="E148" s="398">
        <f t="shared" si="112"/>
        <v>0</v>
      </c>
      <c r="F148" s="427">
        <f aca="true" t="shared" si="118" ref="F148:L148">F517</f>
        <v>0</v>
      </c>
      <c r="G148" s="427">
        <f t="shared" si="118"/>
        <v>0</v>
      </c>
      <c r="H148" s="427">
        <f t="shared" si="118"/>
        <v>0</v>
      </c>
      <c r="I148" s="427">
        <f t="shared" si="118"/>
        <v>0</v>
      </c>
      <c r="J148" s="428">
        <f t="shared" si="118"/>
        <v>0</v>
      </c>
      <c r="K148" s="428">
        <f t="shared" si="118"/>
        <v>0</v>
      </c>
      <c r="L148" s="429">
        <f t="shared" si="118"/>
        <v>0</v>
      </c>
    </row>
    <row r="149" spans="1:12" ht="34.5" customHeight="1">
      <c r="A149" s="47"/>
      <c r="B149" s="754" t="s">
        <v>284</v>
      </c>
      <c r="C149" s="754"/>
      <c r="D149" s="72" t="s">
        <v>285</v>
      </c>
      <c r="E149" s="398">
        <f t="shared" si="112"/>
        <v>0</v>
      </c>
      <c r="F149" s="427">
        <f aca="true" t="shared" si="119" ref="F149:L149">F518</f>
        <v>0</v>
      </c>
      <c r="G149" s="427">
        <f t="shared" si="119"/>
        <v>0</v>
      </c>
      <c r="H149" s="427">
        <f t="shared" si="119"/>
        <v>0</v>
      </c>
      <c r="I149" s="427">
        <f t="shared" si="119"/>
        <v>0</v>
      </c>
      <c r="J149" s="428">
        <f t="shared" si="119"/>
        <v>0</v>
      </c>
      <c r="K149" s="428">
        <f t="shared" si="119"/>
        <v>0</v>
      </c>
      <c r="L149" s="429">
        <f t="shared" si="119"/>
        <v>0</v>
      </c>
    </row>
    <row r="150" spans="1:12" ht="24.75" customHeight="1">
      <c r="A150" s="47"/>
      <c r="B150" s="754" t="s">
        <v>286</v>
      </c>
      <c r="C150" s="754"/>
      <c r="D150" s="72" t="s">
        <v>287</v>
      </c>
      <c r="E150" s="398">
        <f t="shared" si="112"/>
        <v>4523</v>
      </c>
      <c r="F150" s="427">
        <f aca="true" t="shared" si="120" ref="F150:L150">F519</f>
        <v>0</v>
      </c>
      <c r="G150" s="427">
        <f t="shared" si="120"/>
        <v>0</v>
      </c>
      <c r="H150" s="427">
        <f t="shared" si="120"/>
        <v>2261</v>
      </c>
      <c r="I150" s="427">
        <f t="shared" si="120"/>
        <v>2262</v>
      </c>
      <c r="J150" s="428">
        <f t="shared" si="120"/>
        <v>0</v>
      </c>
      <c r="K150" s="428">
        <f t="shared" si="120"/>
        <v>0</v>
      </c>
      <c r="L150" s="429">
        <f t="shared" si="120"/>
        <v>0</v>
      </c>
    </row>
    <row r="151" spans="1:12" ht="15.75">
      <c r="A151" s="47"/>
      <c r="B151" s="754" t="s">
        <v>288</v>
      </c>
      <c r="C151" s="754"/>
      <c r="D151" s="72" t="s">
        <v>289</v>
      </c>
      <c r="E151" s="398">
        <f t="shared" si="112"/>
        <v>0</v>
      </c>
      <c r="F151" s="427">
        <f aca="true" t="shared" si="121" ref="F151:L151">F520</f>
        <v>0</v>
      </c>
      <c r="G151" s="427">
        <f t="shared" si="121"/>
        <v>0</v>
      </c>
      <c r="H151" s="427">
        <f t="shared" si="121"/>
        <v>0</v>
      </c>
      <c r="I151" s="427">
        <f t="shared" si="121"/>
        <v>0</v>
      </c>
      <c r="J151" s="428">
        <f t="shared" si="121"/>
        <v>0</v>
      </c>
      <c r="K151" s="428">
        <f t="shared" si="121"/>
        <v>0</v>
      </c>
      <c r="L151" s="429">
        <f t="shared" si="121"/>
        <v>0</v>
      </c>
    </row>
    <row r="152" spans="1:12" ht="26.25" customHeight="1">
      <c r="A152" s="47"/>
      <c r="B152" s="768" t="s">
        <v>290</v>
      </c>
      <c r="C152" s="759"/>
      <c r="D152" s="72" t="s">
        <v>291</v>
      </c>
      <c r="E152" s="398">
        <f t="shared" si="112"/>
        <v>0</v>
      </c>
      <c r="F152" s="427">
        <f aca="true" t="shared" si="122" ref="F152:L152">F521</f>
        <v>0</v>
      </c>
      <c r="G152" s="427">
        <f t="shared" si="122"/>
        <v>0</v>
      </c>
      <c r="H152" s="427">
        <f t="shared" si="122"/>
        <v>0</v>
      </c>
      <c r="I152" s="427">
        <f t="shared" si="122"/>
        <v>0</v>
      </c>
      <c r="J152" s="428">
        <f t="shared" si="122"/>
        <v>0</v>
      </c>
      <c r="K152" s="428">
        <f t="shared" si="122"/>
        <v>0</v>
      </c>
      <c r="L152" s="429">
        <f t="shared" si="122"/>
        <v>0</v>
      </c>
    </row>
    <row r="153" spans="1:12" ht="18" customHeight="1">
      <c r="A153" s="47"/>
      <c r="B153" s="754" t="s">
        <v>292</v>
      </c>
      <c r="C153" s="754"/>
      <c r="D153" s="72" t="s">
        <v>293</v>
      </c>
      <c r="E153" s="398" t="s">
        <v>63</v>
      </c>
      <c r="F153" s="427" t="str">
        <f>F522</f>
        <v>X</v>
      </c>
      <c r="G153" s="427" t="str">
        <f>G522</f>
        <v>X</v>
      </c>
      <c r="H153" s="427" t="s">
        <v>63</v>
      </c>
      <c r="I153" s="427" t="str">
        <f>I522</f>
        <v>X</v>
      </c>
      <c r="J153" s="428" t="s">
        <v>63</v>
      </c>
      <c r="K153" s="428" t="str">
        <f>K522</f>
        <v>X</v>
      </c>
      <c r="L153" s="429" t="s">
        <v>63</v>
      </c>
    </row>
    <row r="154" spans="1:12" ht="39" customHeight="1">
      <c r="A154" s="47"/>
      <c r="B154" s="754" t="s">
        <v>294</v>
      </c>
      <c r="C154" s="754"/>
      <c r="D154" s="72" t="s">
        <v>295</v>
      </c>
      <c r="E154" s="398">
        <f t="shared" si="112"/>
        <v>0</v>
      </c>
      <c r="F154" s="398">
        <f>SUM(F155:F157)</f>
        <v>0</v>
      </c>
      <c r="G154" s="398">
        <f aca="true" t="shared" si="123" ref="G154:L154">SUM(G155:G157)</f>
        <v>0</v>
      </c>
      <c r="H154" s="398">
        <f t="shared" si="123"/>
        <v>0</v>
      </c>
      <c r="I154" s="398">
        <f t="shared" si="123"/>
        <v>0</v>
      </c>
      <c r="J154" s="42">
        <f t="shared" si="123"/>
        <v>0</v>
      </c>
      <c r="K154" s="42">
        <f t="shared" si="123"/>
        <v>0</v>
      </c>
      <c r="L154" s="43">
        <f t="shared" si="123"/>
        <v>0</v>
      </c>
    </row>
    <row r="155" spans="1:12" ht="45.75" customHeight="1">
      <c r="A155" s="47"/>
      <c r="B155" s="57"/>
      <c r="C155" s="249" t="s">
        <v>296</v>
      </c>
      <c r="D155" s="72" t="s">
        <v>297</v>
      </c>
      <c r="E155" s="398">
        <f t="shared" si="112"/>
        <v>0</v>
      </c>
      <c r="F155" s="398">
        <f>F524</f>
        <v>0</v>
      </c>
      <c r="G155" s="398">
        <f aca="true" t="shared" si="124" ref="G155:L155">G524</f>
        <v>0</v>
      </c>
      <c r="H155" s="398">
        <f t="shared" si="124"/>
        <v>0</v>
      </c>
      <c r="I155" s="398">
        <f t="shared" si="124"/>
        <v>0</v>
      </c>
      <c r="J155" s="42">
        <f t="shared" si="124"/>
        <v>0</v>
      </c>
      <c r="K155" s="42">
        <f t="shared" si="124"/>
        <v>0</v>
      </c>
      <c r="L155" s="43">
        <f t="shared" si="124"/>
        <v>0</v>
      </c>
    </row>
    <row r="156" spans="1:12" ht="15.75">
      <c r="A156" s="47"/>
      <c r="B156" s="57"/>
      <c r="C156" s="249" t="s">
        <v>298</v>
      </c>
      <c r="D156" s="72" t="s">
        <v>299</v>
      </c>
      <c r="E156" s="398">
        <f t="shared" si="112"/>
        <v>0</v>
      </c>
      <c r="F156" s="398">
        <f aca="true" t="shared" si="125" ref="F156:L156">F525</f>
        <v>0</v>
      </c>
      <c r="G156" s="398">
        <f t="shared" si="125"/>
        <v>0</v>
      </c>
      <c r="H156" s="398">
        <f t="shared" si="125"/>
        <v>0</v>
      </c>
      <c r="I156" s="398">
        <f t="shared" si="125"/>
        <v>0</v>
      </c>
      <c r="J156" s="42">
        <f t="shared" si="125"/>
        <v>0</v>
      </c>
      <c r="K156" s="42">
        <f t="shared" si="125"/>
        <v>0</v>
      </c>
      <c r="L156" s="43">
        <f t="shared" si="125"/>
        <v>0</v>
      </c>
    </row>
    <row r="157" spans="1:12" ht="15.75">
      <c r="A157" s="47"/>
      <c r="B157" s="57"/>
      <c r="C157" s="249" t="s">
        <v>300</v>
      </c>
      <c r="D157" s="72" t="s">
        <v>301</v>
      </c>
      <c r="E157" s="398">
        <f t="shared" si="112"/>
        <v>0</v>
      </c>
      <c r="F157" s="398">
        <f aca="true" t="shared" si="126" ref="F157:L157">F526</f>
        <v>0</v>
      </c>
      <c r="G157" s="398">
        <f t="shared" si="126"/>
        <v>0</v>
      </c>
      <c r="H157" s="398">
        <f t="shared" si="126"/>
        <v>0</v>
      </c>
      <c r="I157" s="398">
        <f t="shared" si="126"/>
        <v>0</v>
      </c>
      <c r="J157" s="42">
        <f t="shared" si="126"/>
        <v>0</v>
      </c>
      <c r="K157" s="42">
        <f t="shared" si="126"/>
        <v>0</v>
      </c>
      <c r="L157" s="43">
        <f t="shared" si="126"/>
        <v>0</v>
      </c>
    </row>
    <row r="158" spans="1:12" ht="54.75" customHeight="1">
      <c r="A158" s="47"/>
      <c r="B158" s="754" t="s">
        <v>302</v>
      </c>
      <c r="C158" s="754"/>
      <c r="D158" s="72" t="s">
        <v>303</v>
      </c>
      <c r="E158" s="398">
        <f t="shared" si="112"/>
        <v>0</v>
      </c>
      <c r="F158" s="398">
        <f>SUM(F159:F161)</f>
        <v>0</v>
      </c>
      <c r="G158" s="398">
        <f aca="true" t="shared" si="127" ref="G158:L158">SUM(G159:G161)</f>
        <v>0</v>
      </c>
      <c r="H158" s="398">
        <f t="shared" si="127"/>
        <v>0</v>
      </c>
      <c r="I158" s="398">
        <f t="shared" si="127"/>
        <v>0</v>
      </c>
      <c r="J158" s="42">
        <f t="shared" si="127"/>
        <v>0</v>
      </c>
      <c r="K158" s="42">
        <f t="shared" si="127"/>
        <v>0</v>
      </c>
      <c r="L158" s="43">
        <f t="shared" si="127"/>
        <v>0</v>
      </c>
    </row>
    <row r="159" spans="1:12" ht="30">
      <c r="A159" s="47"/>
      <c r="B159" s="57"/>
      <c r="C159" s="249" t="s">
        <v>304</v>
      </c>
      <c r="D159" s="72" t="s">
        <v>305</v>
      </c>
      <c r="E159" s="398">
        <f t="shared" si="112"/>
        <v>0</v>
      </c>
      <c r="F159" s="398">
        <f>F528</f>
        <v>0</v>
      </c>
      <c r="G159" s="398">
        <f aca="true" t="shared" si="128" ref="G159:L159">G528</f>
        <v>0</v>
      </c>
      <c r="H159" s="398">
        <f t="shared" si="128"/>
        <v>0</v>
      </c>
      <c r="I159" s="398">
        <f t="shared" si="128"/>
        <v>0</v>
      </c>
      <c r="J159" s="42">
        <f t="shared" si="128"/>
        <v>0</v>
      </c>
      <c r="K159" s="42">
        <f t="shared" si="128"/>
        <v>0</v>
      </c>
      <c r="L159" s="43">
        <f t="shared" si="128"/>
        <v>0</v>
      </c>
    </row>
    <row r="160" spans="1:12" ht="39" customHeight="1">
      <c r="A160" s="47"/>
      <c r="B160" s="57"/>
      <c r="C160" s="249" t="s">
        <v>306</v>
      </c>
      <c r="D160" s="72" t="s">
        <v>307</v>
      </c>
      <c r="E160" s="398">
        <f t="shared" si="112"/>
        <v>0</v>
      </c>
      <c r="F160" s="398">
        <f aca="true" t="shared" si="129" ref="F160:L160">F529</f>
        <v>0</v>
      </c>
      <c r="G160" s="398">
        <f t="shared" si="129"/>
        <v>0</v>
      </c>
      <c r="H160" s="398">
        <f t="shared" si="129"/>
        <v>0</v>
      </c>
      <c r="I160" s="398">
        <f t="shared" si="129"/>
        <v>0</v>
      </c>
      <c r="J160" s="42">
        <f t="shared" si="129"/>
        <v>0</v>
      </c>
      <c r="K160" s="42">
        <f t="shared" si="129"/>
        <v>0</v>
      </c>
      <c r="L160" s="43">
        <f t="shared" si="129"/>
        <v>0</v>
      </c>
    </row>
    <row r="161" spans="1:12" ht="39" customHeight="1">
      <c r="A161" s="47"/>
      <c r="B161" s="57"/>
      <c r="C161" s="249" t="s">
        <v>308</v>
      </c>
      <c r="D161" s="72" t="s">
        <v>309</v>
      </c>
      <c r="E161" s="398">
        <f t="shared" si="112"/>
        <v>0</v>
      </c>
      <c r="F161" s="398">
        <f aca="true" t="shared" si="130" ref="F161:L161">F530</f>
        <v>0</v>
      </c>
      <c r="G161" s="398">
        <f t="shared" si="130"/>
        <v>0</v>
      </c>
      <c r="H161" s="398">
        <f t="shared" si="130"/>
        <v>0</v>
      </c>
      <c r="I161" s="398">
        <f t="shared" si="130"/>
        <v>0</v>
      </c>
      <c r="J161" s="42">
        <f t="shared" si="130"/>
        <v>0</v>
      </c>
      <c r="K161" s="42">
        <f t="shared" si="130"/>
        <v>0</v>
      </c>
      <c r="L161" s="43">
        <f t="shared" si="130"/>
        <v>0</v>
      </c>
    </row>
    <row r="162" spans="1:12" ht="39" customHeight="1">
      <c r="A162" s="47"/>
      <c r="B162" s="754" t="s">
        <v>310</v>
      </c>
      <c r="C162" s="754"/>
      <c r="D162" s="72" t="s">
        <v>311</v>
      </c>
      <c r="E162" s="398">
        <f t="shared" si="112"/>
        <v>0</v>
      </c>
      <c r="F162" s="398">
        <f aca="true" t="shared" si="131" ref="F162:L162">F531</f>
        <v>0</v>
      </c>
      <c r="G162" s="398">
        <f t="shared" si="131"/>
        <v>0</v>
      </c>
      <c r="H162" s="398">
        <f t="shared" si="131"/>
        <v>0</v>
      </c>
      <c r="I162" s="398">
        <f t="shared" si="131"/>
        <v>0</v>
      </c>
      <c r="J162" s="42">
        <f t="shared" si="131"/>
        <v>0</v>
      </c>
      <c r="K162" s="42">
        <f t="shared" si="131"/>
        <v>0</v>
      </c>
      <c r="L162" s="43">
        <f t="shared" si="131"/>
        <v>0</v>
      </c>
    </row>
    <row r="163" spans="1:12" ht="18" customHeight="1">
      <c r="A163" s="47"/>
      <c r="B163" s="39" t="s">
        <v>312</v>
      </c>
      <c r="C163" s="40"/>
      <c r="D163" s="72" t="s">
        <v>313</v>
      </c>
      <c r="E163" s="398">
        <f t="shared" si="112"/>
        <v>700</v>
      </c>
      <c r="F163" s="398">
        <f>F446</f>
        <v>138</v>
      </c>
      <c r="G163" s="398">
        <f aca="true" t="shared" si="132" ref="G163:L163">G446</f>
        <v>212</v>
      </c>
      <c r="H163" s="398">
        <f t="shared" si="132"/>
        <v>175</v>
      </c>
      <c r="I163" s="398">
        <f t="shared" si="132"/>
        <v>175</v>
      </c>
      <c r="J163" s="42">
        <f t="shared" si="132"/>
        <v>737</v>
      </c>
      <c r="K163" s="42">
        <f t="shared" si="132"/>
        <v>735</v>
      </c>
      <c r="L163" s="43">
        <f t="shared" si="132"/>
        <v>732</v>
      </c>
    </row>
    <row r="164" spans="1:12" ht="18" customHeight="1">
      <c r="A164" s="47"/>
      <c r="B164" s="39" t="s">
        <v>314</v>
      </c>
      <c r="C164" s="40"/>
      <c r="D164" s="72" t="s">
        <v>315</v>
      </c>
      <c r="E164" s="398">
        <f t="shared" si="112"/>
        <v>0</v>
      </c>
      <c r="F164" s="398">
        <f>F447</f>
        <v>0</v>
      </c>
      <c r="G164" s="398">
        <f aca="true" t="shared" si="133" ref="G164:L164">G447</f>
        <v>0</v>
      </c>
      <c r="H164" s="398">
        <f t="shared" si="133"/>
        <v>0</v>
      </c>
      <c r="I164" s="398">
        <f t="shared" si="133"/>
        <v>0</v>
      </c>
      <c r="J164" s="42">
        <f t="shared" si="133"/>
        <v>0</v>
      </c>
      <c r="K164" s="42">
        <f t="shared" si="133"/>
        <v>0</v>
      </c>
      <c r="L164" s="43">
        <f t="shared" si="133"/>
        <v>0</v>
      </c>
    </row>
    <row r="165" spans="1:12" ht="18" customHeight="1">
      <c r="A165" s="47"/>
      <c r="B165" s="39" t="s">
        <v>316</v>
      </c>
      <c r="C165" s="40"/>
      <c r="D165" s="72" t="s">
        <v>317</v>
      </c>
      <c r="E165" s="398">
        <f t="shared" si="112"/>
        <v>0</v>
      </c>
      <c r="F165" s="398">
        <f>F532</f>
        <v>0</v>
      </c>
      <c r="G165" s="398">
        <f aca="true" t="shared" si="134" ref="G165:L165">G532</f>
        <v>0</v>
      </c>
      <c r="H165" s="398">
        <f t="shared" si="134"/>
        <v>0</v>
      </c>
      <c r="I165" s="398">
        <f t="shared" si="134"/>
        <v>0</v>
      </c>
      <c r="J165" s="42">
        <f t="shared" si="134"/>
        <v>0</v>
      </c>
      <c r="K165" s="42">
        <f t="shared" si="134"/>
        <v>0</v>
      </c>
      <c r="L165" s="43">
        <f t="shared" si="134"/>
        <v>0</v>
      </c>
    </row>
    <row r="166" spans="1:12" ht="15.75">
      <c r="A166" s="47"/>
      <c r="B166" s="791" t="s">
        <v>318</v>
      </c>
      <c r="C166" s="792"/>
      <c r="D166" s="72" t="s">
        <v>319</v>
      </c>
      <c r="E166" s="398">
        <f t="shared" si="112"/>
        <v>0</v>
      </c>
      <c r="F166" s="398">
        <f>F448</f>
        <v>0</v>
      </c>
      <c r="G166" s="398">
        <f aca="true" t="shared" si="135" ref="G166:L166">G448</f>
        <v>0</v>
      </c>
      <c r="H166" s="398">
        <f t="shared" si="135"/>
        <v>0</v>
      </c>
      <c r="I166" s="398">
        <f t="shared" si="135"/>
        <v>0</v>
      </c>
      <c r="J166" s="42">
        <f t="shared" si="135"/>
        <v>0</v>
      </c>
      <c r="K166" s="42">
        <f t="shared" si="135"/>
        <v>0</v>
      </c>
      <c r="L166" s="43">
        <f t="shared" si="135"/>
        <v>0</v>
      </c>
    </row>
    <row r="167" spans="1:12" ht="46.5" customHeight="1">
      <c r="A167" s="47"/>
      <c r="B167" s="754" t="s">
        <v>320</v>
      </c>
      <c r="C167" s="754"/>
      <c r="D167" s="72" t="s">
        <v>321</v>
      </c>
      <c r="E167" s="398">
        <f t="shared" si="112"/>
        <v>2</v>
      </c>
      <c r="F167" s="398">
        <f aca="true" t="shared" si="136" ref="F167:L167">F449</f>
        <v>1</v>
      </c>
      <c r="G167" s="398">
        <f t="shared" si="136"/>
        <v>1</v>
      </c>
      <c r="H167" s="398">
        <f t="shared" si="136"/>
        <v>0</v>
      </c>
      <c r="I167" s="398">
        <f t="shared" si="136"/>
        <v>0</v>
      </c>
      <c r="J167" s="42">
        <f t="shared" si="136"/>
        <v>2</v>
      </c>
      <c r="K167" s="42">
        <f t="shared" si="136"/>
        <v>2</v>
      </c>
      <c r="L167" s="43">
        <f t="shared" si="136"/>
        <v>2</v>
      </c>
    </row>
    <row r="168" spans="1:12" ht="23.25" customHeight="1">
      <c r="A168" s="47"/>
      <c r="B168" s="786" t="s">
        <v>322</v>
      </c>
      <c r="C168" s="786"/>
      <c r="D168" s="72" t="s">
        <v>323</v>
      </c>
      <c r="E168" s="398">
        <f t="shared" si="112"/>
        <v>0</v>
      </c>
      <c r="F168" s="398">
        <f aca="true" t="shared" si="137" ref="F168:L168">F450</f>
        <v>0</v>
      </c>
      <c r="G168" s="398">
        <f t="shared" si="137"/>
        <v>0</v>
      </c>
      <c r="H168" s="398">
        <f t="shared" si="137"/>
        <v>0</v>
      </c>
      <c r="I168" s="398">
        <f t="shared" si="137"/>
        <v>0</v>
      </c>
      <c r="J168" s="42">
        <f t="shared" si="137"/>
        <v>0</v>
      </c>
      <c r="K168" s="42">
        <f t="shared" si="137"/>
        <v>0</v>
      </c>
      <c r="L168" s="43">
        <f t="shared" si="137"/>
        <v>0</v>
      </c>
    </row>
    <row r="169" spans="1:12" ht="39" customHeight="1">
      <c r="A169" s="47"/>
      <c r="B169" s="754" t="s">
        <v>324</v>
      </c>
      <c r="C169" s="754"/>
      <c r="D169" s="72" t="s">
        <v>325</v>
      </c>
      <c r="E169" s="398">
        <f t="shared" si="112"/>
        <v>0</v>
      </c>
      <c r="F169" s="398">
        <f>F533</f>
        <v>0</v>
      </c>
      <c r="G169" s="398">
        <f aca="true" t="shared" si="138" ref="G169:L169">G533</f>
        <v>0</v>
      </c>
      <c r="H169" s="398">
        <f t="shared" si="138"/>
        <v>0</v>
      </c>
      <c r="I169" s="398">
        <f t="shared" si="138"/>
        <v>0</v>
      </c>
      <c r="J169" s="42">
        <f t="shared" si="138"/>
        <v>0</v>
      </c>
      <c r="K169" s="42">
        <f t="shared" si="138"/>
        <v>0</v>
      </c>
      <c r="L169" s="43">
        <f t="shared" si="138"/>
        <v>0</v>
      </c>
    </row>
    <row r="170" spans="1:12" ht="30.75" customHeight="1">
      <c r="A170" s="47"/>
      <c r="B170" s="39" t="s">
        <v>326</v>
      </c>
      <c r="C170" s="405"/>
      <c r="D170" s="72" t="s">
        <v>327</v>
      </c>
      <c r="E170" s="398">
        <f t="shared" si="112"/>
        <v>0</v>
      </c>
      <c r="F170" s="398">
        <f>F451</f>
        <v>0</v>
      </c>
      <c r="G170" s="398">
        <f aca="true" t="shared" si="139" ref="G170:L170">G451</f>
        <v>0</v>
      </c>
      <c r="H170" s="398">
        <f t="shared" si="139"/>
        <v>0</v>
      </c>
      <c r="I170" s="398">
        <f t="shared" si="139"/>
        <v>0</v>
      </c>
      <c r="J170" s="42">
        <f t="shared" si="139"/>
        <v>0</v>
      </c>
      <c r="K170" s="42">
        <f t="shared" si="139"/>
        <v>0</v>
      </c>
      <c r="L170" s="43">
        <f t="shared" si="139"/>
        <v>0</v>
      </c>
    </row>
    <row r="171" spans="1:12" ht="15.75">
      <c r="A171" s="47"/>
      <c r="B171" s="786" t="s">
        <v>328</v>
      </c>
      <c r="C171" s="786"/>
      <c r="D171" s="72" t="s">
        <v>329</v>
      </c>
      <c r="E171" s="398">
        <f t="shared" si="112"/>
        <v>0</v>
      </c>
      <c r="F171" s="398">
        <f>F452</f>
        <v>0</v>
      </c>
      <c r="G171" s="398">
        <f aca="true" t="shared" si="140" ref="G171:L171">G452</f>
        <v>0</v>
      </c>
      <c r="H171" s="398">
        <f t="shared" si="140"/>
        <v>0</v>
      </c>
      <c r="I171" s="398">
        <f t="shared" si="140"/>
        <v>0</v>
      </c>
      <c r="J171" s="42">
        <f t="shared" si="140"/>
        <v>0</v>
      </c>
      <c r="K171" s="42">
        <f t="shared" si="140"/>
        <v>0</v>
      </c>
      <c r="L171" s="43">
        <f t="shared" si="140"/>
        <v>0</v>
      </c>
    </row>
    <row r="172" spans="1:12" ht="15.75">
      <c r="A172" s="47"/>
      <c r="B172" s="754" t="s">
        <v>330</v>
      </c>
      <c r="C172" s="754"/>
      <c r="D172" s="72" t="s">
        <v>331</v>
      </c>
      <c r="E172" s="398">
        <f t="shared" si="112"/>
        <v>0</v>
      </c>
      <c r="F172" s="398">
        <f>F453</f>
        <v>0</v>
      </c>
      <c r="G172" s="398">
        <f aca="true" t="shared" si="141" ref="G172:L172">G453</f>
        <v>0</v>
      </c>
      <c r="H172" s="398">
        <f t="shared" si="141"/>
        <v>0</v>
      </c>
      <c r="I172" s="398">
        <f t="shared" si="141"/>
        <v>0</v>
      </c>
      <c r="J172" s="42">
        <f t="shared" si="141"/>
        <v>0</v>
      </c>
      <c r="K172" s="42">
        <f t="shared" si="141"/>
        <v>0</v>
      </c>
      <c r="L172" s="43">
        <f t="shared" si="141"/>
        <v>0</v>
      </c>
    </row>
    <row r="173" spans="1:12" ht="46.5" customHeight="1">
      <c r="A173" s="47"/>
      <c r="B173" s="754" t="s">
        <v>332</v>
      </c>
      <c r="C173" s="754"/>
      <c r="D173" s="72" t="s">
        <v>333</v>
      </c>
      <c r="E173" s="398">
        <f t="shared" si="112"/>
        <v>0</v>
      </c>
      <c r="F173" s="398">
        <f>F174+F175</f>
        <v>0</v>
      </c>
      <c r="G173" s="398">
        <f aca="true" t="shared" si="142" ref="G173:L173">G174+G175</f>
        <v>0</v>
      </c>
      <c r="H173" s="398">
        <f t="shared" si="142"/>
        <v>0</v>
      </c>
      <c r="I173" s="398">
        <f t="shared" si="142"/>
        <v>0</v>
      </c>
      <c r="J173" s="42">
        <f t="shared" si="142"/>
        <v>0</v>
      </c>
      <c r="K173" s="42">
        <f t="shared" si="142"/>
        <v>0</v>
      </c>
      <c r="L173" s="43">
        <f t="shared" si="142"/>
        <v>0</v>
      </c>
    </row>
    <row r="174" spans="1:12" ht="48" customHeight="1">
      <c r="A174" s="47"/>
      <c r="B174" s="249"/>
      <c r="C174" s="249" t="s">
        <v>334</v>
      </c>
      <c r="D174" s="72" t="s">
        <v>335</v>
      </c>
      <c r="E174" s="398">
        <f t="shared" si="112"/>
        <v>0</v>
      </c>
      <c r="F174" s="398">
        <f>F455</f>
        <v>0</v>
      </c>
      <c r="G174" s="398">
        <f aca="true" t="shared" si="143" ref="G174:L174">G455</f>
        <v>0</v>
      </c>
      <c r="H174" s="398">
        <f t="shared" si="143"/>
        <v>0</v>
      </c>
      <c r="I174" s="398">
        <f t="shared" si="143"/>
        <v>0</v>
      </c>
      <c r="J174" s="42">
        <f t="shared" si="143"/>
        <v>0</v>
      </c>
      <c r="K174" s="42">
        <f t="shared" si="143"/>
        <v>0</v>
      </c>
      <c r="L174" s="43">
        <f t="shared" si="143"/>
        <v>0</v>
      </c>
    </row>
    <row r="175" spans="1:12" ht="42" customHeight="1">
      <c r="A175" s="47"/>
      <c r="B175" s="249"/>
      <c r="C175" s="249" t="s">
        <v>336</v>
      </c>
      <c r="D175" s="72" t="s">
        <v>337</v>
      </c>
      <c r="E175" s="398">
        <f t="shared" si="112"/>
        <v>0</v>
      </c>
      <c r="F175" s="398">
        <f>F535</f>
        <v>0</v>
      </c>
      <c r="G175" s="398">
        <f aca="true" t="shared" si="144" ref="G175:L176">G535</f>
        <v>0</v>
      </c>
      <c r="H175" s="398">
        <f t="shared" si="144"/>
        <v>0</v>
      </c>
      <c r="I175" s="398">
        <f t="shared" si="144"/>
        <v>0</v>
      </c>
      <c r="J175" s="42">
        <f t="shared" si="144"/>
        <v>0</v>
      </c>
      <c r="K175" s="42">
        <f t="shared" si="144"/>
        <v>0</v>
      </c>
      <c r="L175" s="43">
        <f t="shared" si="144"/>
        <v>0</v>
      </c>
    </row>
    <row r="176" spans="1:12" ht="43.5" customHeight="1">
      <c r="A176" s="47"/>
      <c r="B176" s="754" t="s">
        <v>338</v>
      </c>
      <c r="C176" s="754"/>
      <c r="D176" s="72" t="s">
        <v>339</v>
      </c>
      <c r="E176" s="398">
        <f t="shared" si="112"/>
        <v>0</v>
      </c>
      <c r="F176" s="398">
        <f>F536</f>
        <v>0</v>
      </c>
      <c r="G176" s="398">
        <f t="shared" si="144"/>
        <v>0</v>
      </c>
      <c r="H176" s="398">
        <f t="shared" si="144"/>
        <v>0</v>
      </c>
      <c r="I176" s="398">
        <f t="shared" si="144"/>
        <v>0</v>
      </c>
      <c r="J176" s="42">
        <f t="shared" si="144"/>
        <v>0</v>
      </c>
      <c r="K176" s="42">
        <f t="shared" si="144"/>
        <v>0</v>
      </c>
      <c r="L176" s="43">
        <f t="shared" si="144"/>
        <v>0</v>
      </c>
    </row>
    <row r="177" spans="1:12" ht="20.25" customHeight="1">
      <c r="A177" s="47"/>
      <c r="B177" s="433" t="s">
        <v>1443</v>
      </c>
      <c r="C177" s="57"/>
      <c r="D177" s="72" t="s">
        <v>340</v>
      </c>
      <c r="E177" s="398">
        <f t="shared" si="112"/>
        <v>0</v>
      </c>
      <c r="F177" s="398">
        <f>F456</f>
        <v>0</v>
      </c>
      <c r="G177" s="398">
        <f aca="true" t="shared" si="145" ref="G177:L177">G456</f>
        <v>0</v>
      </c>
      <c r="H177" s="398">
        <f t="shared" si="145"/>
        <v>0</v>
      </c>
      <c r="I177" s="398">
        <f t="shared" si="145"/>
        <v>0</v>
      </c>
      <c r="J177" s="42">
        <f t="shared" si="145"/>
        <v>0</v>
      </c>
      <c r="K177" s="42">
        <f t="shared" si="145"/>
        <v>0</v>
      </c>
      <c r="L177" s="43">
        <f t="shared" si="145"/>
        <v>0</v>
      </c>
    </row>
    <row r="178" spans="1:12" ht="20.25" customHeight="1">
      <c r="A178" s="47"/>
      <c r="B178" s="433" t="s">
        <v>341</v>
      </c>
      <c r="C178" s="57"/>
      <c r="D178" s="72" t="s">
        <v>342</v>
      </c>
      <c r="E178" s="398">
        <f t="shared" si="112"/>
        <v>5000</v>
      </c>
      <c r="F178" s="398">
        <f>F537</f>
        <v>0</v>
      </c>
      <c r="G178" s="398">
        <f aca="true" t="shared" si="146" ref="G178:L178">G537</f>
        <v>1250</v>
      </c>
      <c r="H178" s="398">
        <f t="shared" si="146"/>
        <v>2500</v>
      </c>
      <c r="I178" s="398">
        <f t="shared" si="146"/>
        <v>1250</v>
      </c>
      <c r="J178" s="42">
        <f t="shared" si="146"/>
        <v>0</v>
      </c>
      <c r="K178" s="42">
        <f t="shared" si="146"/>
        <v>0</v>
      </c>
      <c r="L178" s="43">
        <f t="shared" si="146"/>
        <v>0</v>
      </c>
    </row>
    <row r="179" spans="1:12" ht="20.25" customHeight="1">
      <c r="A179" s="74"/>
      <c r="B179" s="766" t="s">
        <v>343</v>
      </c>
      <c r="C179" s="766"/>
      <c r="D179" s="72" t="s">
        <v>344</v>
      </c>
      <c r="E179" s="398">
        <f t="shared" si="112"/>
        <v>0</v>
      </c>
      <c r="F179" s="398">
        <f>F538</f>
        <v>0</v>
      </c>
      <c r="G179" s="398">
        <f aca="true" t="shared" si="147" ref="G179:L180">G538</f>
        <v>0</v>
      </c>
      <c r="H179" s="398">
        <f t="shared" si="147"/>
        <v>0</v>
      </c>
      <c r="I179" s="398">
        <f t="shared" si="147"/>
        <v>0</v>
      </c>
      <c r="J179" s="42">
        <f t="shared" si="147"/>
        <v>0</v>
      </c>
      <c r="K179" s="42">
        <f t="shared" si="147"/>
        <v>0</v>
      </c>
      <c r="L179" s="43">
        <f t="shared" si="147"/>
        <v>0</v>
      </c>
    </row>
    <row r="180" spans="1:12" ht="21.75" customHeight="1">
      <c r="A180" s="74"/>
      <c r="B180" s="766" t="s">
        <v>345</v>
      </c>
      <c r="C180" s="766"/>
      <c r="D180" s="72" t="s">
        <v>346</v>
      </c>
      <c r="E180" s="398">
        <f t="shared" si="112"/>
        <v>0</v>
      </c>
      <c r="F180" s="398">
        <f>F539</f>
        <v>0</v>
      </c>
      <c r="G180" s="398">
        <f t="shared" si="147"/>
        <v>0</v>
      </c>
      <c r="H180" s="398">
        <f t="shared" si="147"/>
        <v>0</v>
      </c>
      <c r="I180" s="398">
        <f t="shared" si="147"/>
        <v>0</v>
      </c>
      <c r="J180" s="42">
        <f t="shared" si="147"/>
        <v>0</v>
      </c>
      <c r="K180" s="42">
        <f t="shared" si="147"/>
        <v>0</v>
      </c>
      <c r="L180" s="43">
        <f t="shared" si="147"/>
        <v>0</v>
      </c>
    </row>
    <row r="181" spans="1:12" ht="15.75">
      <c r="A181" s="74"/>
      <c r="B181" s="766" t="s">
        <v>347</v>
      </c>
      <c r="C181" s="766"/>
      <c r="D181" s="72" t="s">
        <v>348</v>
      </c>
      <c r="E181" s="398">
        <f t="shared" si="112"/>
        <v>0</v>
      </c>
      <c r="F181" s="398">
        <f>F457</f>
        <v>0</v>
      </c>
      <c r="G181" s="398">
        <f aca="true" t="shared" si="148" ref="G181:L181">G457</f>
        <v>0</v>
      </c>
      <c r="H181" s="398">
        <f t="shared" si="148"/>
        <v>0</v>
      </c>
      <c r="I181" s="398">
        <f t="shared" si="148"/>
        <v>0</v>
      </c>
      <c r="J181" s="42">
        <f t="shared" si="148"/>
        <v>0</v>
      </c>
      <c r="K181" s="42">
        <f t="shared" si="148"/>
        <v>0</v>
      </c>
      <c r="L181" s="43">
        <f t="shared" si="148"/>
        <v>0</v>
      </c>
    </row>
    <row r="182" spans="1:12" ht="34.5" customHeight="1">
      <c r="A182" s="74"/>
      <c r="B182" s="767" t="s">
        <v>349</v>
      </c>
      <c r="C182" s="767"/>
      <c r="D182" s="72" t="s">
        <v>350</v>
      </c>
      <c r="E182" s="398">
        <f t="shared" si="112"/>
        <v>0</v>
      </c>
      <c r="F182" s="398">
        <f>F540</f>
        <v>0</v>
      </c>
      <c r="G182" s="398">
        <f aca="true" t="shared" si="149" ref="G182:L182">G540</f>
        <v>0</v>
      </c>
      <c r="H182" s="398">
        <f t="shared" si="149"/>
        <v>0</v>
      </c>
      <c r="I182" s="398">
        <f t="shared" si="149"/>
        <v>0</v>
      </c>
      <c r="J182" s="42">
        <f t="shared" si="149"/>
        <v>0</v>
      </c>
      <c r="K182" s="42">
        <f t="shared" si="149"/>
        <v>0</v>
      </c>
      <c r="L182" s="43">
        <f t="shared" si="149"/>
        <v>0</v>
      </c>
    </row>
    <row r="183" spans="1:12" ht="51" customHeight="1">
      <c r="A183" s="74"/>
      <c r="B183" s="763" t="s">
        <v>351</v>
      </c>
      <c r="C183" s="743"/>
      <c r="D183" s="72" t="s">
        <v>352</v>
      </c>
      <c r="E183" s="398">
        <f t="shared" si="112"/>
        <v>5783</v>
      </c>
      <c r="F183" s="398">
        <f>F541</f>
        <v>303</v>
      </c>
      <c r="G183" s="398">
        <f aca="true" t="shared" si="150" ref="G183:L183">G541</f>
        <v>2886</v>
      </c>
      <c r="H183" s="398">
        <f t="shared" si="150"/>
        <v>1446</v>
      </c>
      <c r="I183" s="398">
        <f t="shared" si="150"/>
        <v>1148</v>
      </c>
      <c r="J183" s="42">
        <f t="shared" si="150"/>
        <v>0</v>
      </c>
      <c r="K183" s="42">
        <f t="shared" si="150"/>
        <v>0</v>
      </c>
      <c r="L183" s="43">
        <f t="shared" si="150"/>
        <v>0</v>
      </c>
    </row>
    <row r="184" spans="1:14" ht="43.5" customHeight="1">
      <c r="A184" s="74"/>
      <c r="B184" s="763" t="s">
        <v>353</v>
      </c>
      <c r="C184" s="743"/>
      <c r="D184" s="72" t="s">
        <v>354</v>
      </c>
      <c r="E184" s="398">
        <f t="shared" si="112"/>
        <v>0</v>
      </c>
      <c r="F184" s="398">
        <f>F458</f>
        <v>0</v>
      </c>
      <c r="G184" s="398">
        <f aca="true" t="shared" si="151" ref="G184:L184">G458</f>
        <v>0</v>
      </c>
      <c r="H184" s="398">
        <f t="shared" si="151"/>
        <v>0</v>
      </c>
      <c r="I184" s="398">
        <f t="shared" si="151"/>
        <v>0</v>
      </c>
      <c r="J184" s="42">
        <f t="shared" si="151"/>
        <v>0</v>
      </c>
      <c r="K184" s="42">
        <f t="shared" si="151"/>
        <v>0</v>
      </c>
      <c r="L184" s="43">
        <f t="shared" si="151"/>
        <v>0</v>
      </c>
      <c r="M184" s="222"/>
      <c r="N184" s="389"/>
    </row>
    <row r="185" spans="1:14" s="121" customFormat="1" ht="15.75">
      <c r="A185" s="434"/>
      <c r="B185" s="744" t="s">
        <v>355</v>
      </c>
      <c r="C185" s="745"/>
      <c r="D185" s="72" t="s">
        <v>356</v>
      </c>
      <c r="E185" s="398">
        <f t="shared" si="112"/>
        <v>0</v>
      </c>
      <c r="F185" s="427">
        <f>F542</f>
        <v>0</v>
      </c>
      <c r="G185" s="427">
        <f aca="true" t="shared" si="152" ref="G185:L185">G542</f>
        <v>0</v>
      </c>
      <c r="H185" s="427">
        <f t="shared" si="152"/>
        <v>0</v>
      </c>
      <c r="I185" s="427">
        <f t="shared" si="152"/>
        <v>0</v>
      </c>
      <c r="J185" s="428">
        <f t="shared" si="152"/>
        <v>0</v>
      </c>
      <c r="K185" s="428">
        <f t="shared" si="152"/>
        <v>0</v>
      </c>
      <c r="L185" s="429">
        <f t="shared" si="152"/>
        <v>0</v>
      </c>
      <c r="M185" s="435"/>
      <c r="N185" s="436"/>
    </row>
    <row r="186" spans="1:14" ht="43.5" customHeight="1">
      <c r="A186" s="434"/>
      <c r="B186" s="763" t="s">
        <v>357</v>
      </c>
      <c r="C186" s="764"/>
      <c r="D186" s="72" t="s">
        <v>358</v>
      </c>
      <c r="E186" s="398">
        <f t="shared" si="112"/>
        <v>0</v>
      </c>
      <c r="F186" s="398">
        <f>F187+F188</f>
        <v>0</v>
      </c>
      <c r="G186" s="398">
        <f aca="true" t="shared" si="153" ref="G186:L186">G187+G188</f>
        <v>0</v>
      </c>
      <c r="H186" s="398">
        <f t="shared" si="153"/>
        <v>0</v>
      </c>
      <c r="I186" s="398">
        <f t="shared" si="153"/>
        <v>0</v>
      </c>
      <c r="J186" s="42">
        <f t="shared" si="153"/>
        <v>0</v>
      </c>
      <c r="K186" s="42">
        <f t="shared" si="153"/>
        <v>0</v>
      </c>
      <c r="L186" s="43">
        <f t="shared" si="153"/>
        <v>0</v>
      </c>
      <c r="M186" s="222"/>
      <c r="N186" s="389"/>
    </row>
    <row r="187" spans="1:14" ht="43.5" customHeight="1">
      <c r="A187" s="434"/>
      <c r="B187" s="437"/>
      <c r="C187" s="77" t="s">
        <v>359</v>
      </c>
      <c r="D187" s="72" t="s">
        <v>360</v>
      </c>
      <c r="E187" s="398">
        <f t="shared" si="112"/>
        <v>0</v>
      </c>
      <c r="F187" s="398">
        <f>F460</f>
        <v>0</v>
      </c>
      <c r="G187" s="398">
        <f aca="true" t="shared" si="154" ref="G187:L187">G460</f>
        <v>0</v>
      </c>
      <c r="H187" s="398">
        <f t="shared" si="154"/>
        <v>0</v>
      </c>
      <c r="I187" s="398">
        <f t="shared" si="154"/>
        <v>0</v>
      </c>
      <c r="J187" s="42">
        <f t="shared" si="154"/>
        <v>0</v>
      </c>
      <c r="K187" s="42">
        <f t="shared" si="154"/>
        <v>0</v>
      </c>
      <c r="L187" s="43">
        <f t="shared" si="154"/>
        <v>0</v>
      </c>
      <c r="M187" s="222"/>
      <c r="N187" s="389"/>
    </row>
    <row r="188" spans="1:14" ht="43.5" customHeight="1">
      <c r="A188" s="434"/>
      <c r="B188" s="437"/>
      <c r="C188" s="77" t="s">
        <v>361</v>
      </c>
      <c r="D188" s="72" t="s">
        <v>362</v>
      </c>
      <c r="E188" s="398">
        <f t="shared" si="112"/>
        <v>0</v>
      </c>
      <c r="F188" s="398">
        <f>F544</f>
        <v>0</v>
      </c>
      <c r="G188" s="398">
        <f aca="true" t="shared" si="155" ref="G188:L188">G544</f>
        <v>0</v>
      </c>
      <c r="H188" s="398">
        <f t="shared" si="155"/>
        <v>0</v>
      </c>
      <c r="I188" s="398">
        <f t="shared" si="155"/>
        <v>0</v>
      </c>
      <c r="J188" s="42">
        <f t="shared" si="155"/>
        <v>0</v>
      </c>
      <c r="K188" s="42">
        <f t="shared" si="155"/>
        <v>0</v>
      </c>
      <c r="L188" s="43">
        <f t="shared" si="155"/>
        <v>0</v>
      </c>
      <c r="M188" s="222"/>
      <c r="N188" s="389"/>
    </row>
    <row r="189" spans="1:14" ht="15.75">
      <c r="A189" s="74"/>
      <c r="B189" s="763" t="s">
        <v>363</v>
      </c>
      <c r="C189" s="764"/>
      <c r="D189" s="72" t="s">
        <v>364</v>
      </c>
      <c r="E189" s="398">
        <f t="shared" si="112"/>
        <v>0</v>
      </c>
      <c r="F189" s="398">
        <f>F461</f>
        <v>0</v>
      </c>
      <c r="G189" s="398">
        <f aca="true" t="shared" si="156" ref="G189:L190">G461</f>
        <v>0</v>
      </c>
      <c r="H189" s="398">
        <f t="shared" si="156"/>
        <v>0</v>
      </c>
      <c r="I189" s="398">
        <f t="shared" si="156"/>
        <v>0</v>
      </c>
      <c r="J189" s="42">
        <f t="shared" si="156"/>
        <v>0</v>
      </c>
      <c r="K189" s="42">
        <f t="shared" si="156"/>
        <v>0</v>
      </c>
      <c r="L189" s="43">
        <f t="shared" si="156"/>
        <v>0</v>
      </c>
      <c r="M189" s="222"/>
      <c r="N189" s="389"/>
    </row>
    <row r="190" spans="1:14" ht="15.75">
      <c r="A190" s="74"/>
      <c r="B190" s="763" t="s">
        <v>365</v>
      </c>
      <c r="C190" s="764"/>
      <c r="D190" s="72" t="s">
        <v>366</v>
      </c>
      <c r="E190" s="398">
        <f t="shared" si="112"/>
        <v>0</v>
      </c>
      <c r="F190" s="398">
        <f>F462</f>
        <v>0</v>
      </c>
      <c r="G190" s="398">
        <f t="shared" si="156"/>
        <v>0</v>
      </c>
      <c r="H190" s="398">
        <f t="shared" si="156"/>
        <v>0</v>
      </c>
      <c r="I190" s="398">
        <f t="shared" si="156"/>
        <v>0</v>
      </c>
      <c r="J190" s="42">
        <f t="shared" si="156"/>
        <v>0</v>
      </c>
      <c r="K190" s="42">
        <f t="shared" si="156"/>
        <v>0</v>
      </c>
      <c r="L190" s="43">
        <f t="shared" si="156"/>
        <v>0</v>
      </c>
      <c r="M190" s="222"/>
      <c r="N190" s="389"/>
    </row>
    <row r="191" spans="1:14" ht="15.75">
      <c r="A191" s="74"/>
      <c r="B191" s="763" t="s">
        <v>367</v>
      </c>
      <c r="C191" s="743"/>
      <c r="D191" s="72" t="s">
        <v>368</v>
      </c>
      <c r="E191" s="398">
        <f t="shared" si="112"/>
        <v>0</v>
      </c>
      <c r="F191" s="398">
        <f>F463</f>
        <v>0</v>
      </c>
      <c r="G191" s="398">
        <f aca="true" t="shared" si="157" ref="G191:L191">G463</f>
        <v>0</v>
      </c>
      <c r="H191" s="398">
        <f t="shared" si="157"/>
        <v>0</v>
      </c>
      <c r="I191" s="398">
        <f t="shared" si="157"/>
        <v>0</v>
      </c>
      <c r="J191" s="42">
        <f t="shared" si="157"/>
        <v>0</v>
      </c>
      <c r="K191" s="42">
        <f t="shared" si="157"/>
        <v>0</v>
      </c>
      <c r="L191" s="43">
        <f t="shared" si="157"/>
        <v>0</v>
      </c>
      <c r="M191" s="222"/>
      <c r="N191" s="389"/>
    </row>
    <row r="192" spans="1:14" ht="15.75">
      <c r="A192" s="74"/>
      <c r="B192" s="763" t="s">
        <v>369</v>
      </c>
      <c r="C192" s="743"/>
      <c r="D192" s="72" t="s">
        <v>370</v>
      </c>
      <c r="E192" s="398">
        <f t="shared" si="112"/>
        <v>0</v>
      </c>
      <c r="F192" s="398">
        <f>F545</f>
        <v>0</v>
      </c>
      <c r="G192" s="398">
        <f aca="true" t="shared" si="158" ref="G192:L193">G545</f>
        <v>0</v>
      </c>
      <c r="H192" s="398">
        <f t="shared" si="158"/>
        <v>0</v>
      </c>
      <c r="I192" s="398">
        <f t="shared" si="158"/>
        <v>0</v>
      </c>
      <c r="J192" s="42">
        <f t="shared" si="158"/>
        <v>0</v>
      </c>
      <c r="K192" s="42">
        <f t="shared" si="158"/>
        <v>0</v>
      </c>
      <c r="L192" s="43">
        <f t="shared" si="158"/>
        <v>0</v>
      </c>
      <c r="M192" s="222"/>
      <c r="N192" s="389"/>
    </row>
    <row r="193" spans="1:12" ht="43.5" customHeight="1">
      <c r="A193" s="74"/>
      <c r="B193" s="763" t="s">
        <v>371</v>
      </c>
      <c r="C193" s="743"/>
      <c r="D193" s="72" t="s">
        <v>372</v>
      </c>
      <c r="E193" s="398">
        <f t="shared" si="112"/>
        <v>0</v>
      </c>
      <c r="F193" s="398">
        <f>F546</f>
        <v>0</v>
      </c>
      <c r="G193" s="398">
        <f t="shared" si="158"/>
        <v>0</v>
      </c>
      <c r="H193" s="398">
        <f t="shared" si="158"/>
        <v>0</v>
      </c>
      <c r="I193" s="398">
        <f t="shared" si="158"/>
        <v>0</v>
      </c>
      <c r="J193" s="42">
        <f t="shared" si="158"/>
        <v>0</v>
      </c>
      <c r="K193" s="42">
        <f t="shared" si="158"/>
        <v>0</v>
      </c>
      <c r="L193" s="43">
        <f t="shared" si="158"/>
        <v>0</v>
      </c>
    </row>
    <row r="194" spans="1:12" ht="43.5" customHeight="1">
      <c r="A194" s="74"/>
      <c r="B194" s="763" t="s">
        <v>373</v>
      </c>
      <c r="C194" s="743"/>
      <c r="D194" s="72" t="s">
        <v>374</v>
      </c>
      <c r="E194" s="398">
        <f t="shared" si="112"/>
        <v>0</v>
      </c>
      <c r="F194" s="398">
        <f>F464</f>
        <v>0</v>
      </c>
      <c r="G194" s="398">
        <f aca="true" t="shared" si="159" ref="G194:L194">G464</f>
        <v>0</v>
      </c>
      <c r="H194" s="398">
        <f t="shared" si="159"/>
        <v>0</v>
      </c>
      <c r="I194" s="398">
        <f t="shared" si="159"/>
        <v>0</v>
      </c>
      <c r="J194" s="42">
        <f t="shared" si="159"/>
        <v>0</v>
      </c>
      <c r="K194" s="42">
        <f t="shared" si="159"/>
        <v>0</v>
      </c>
      <c r="L194" s="43">
        <f t="shared" si="159"/>
        <v>0</v>
      </c>
    </row>
    <row r="195" spans="1:12" ht="15.75">
      <c r="A195" s="74"/>
      <c r="B195" s="763" t="s">
        <v>375</v>
      </c>
      <c r="C195" s="743"/>
      <c r="D195" s="72" t="s">
        <v>376</v>
      </c>
      <c r="E195" s="398">
        <f t="shared" si="112"/>
        <v>0</v>
      </c>
      <c r="F195" s="398">
        <f>F547</f>
        <v>0</v>
      </c>
      <c r="G195" s="398">
        <f aca="true" t="shared" si="160" ref="G195:L195">G547</f>
        <v>0</v>
      </c>
      <c r="H195" s="398">
        <f t="shared" si="160"/>
        <v>0</v>
      </c>
      <c r="I195" s="398">
        <f t="shared" si="160"/>
        <v>0</v>
      </c>
      <c r="J195" s="42">
        <f t="shared" si="160"/>
        <v>0</v>
      </c>
      <c r="K195" s="42">
        <f t="shared" si="160"/>
        <v>0</v>
      </c>
      <c r="L195" s="43">
        <f t="shared" si="160"/>
        <v>0</v>
      </c>
    </row>
    <row r="196" spans="1:12" ht="43.5" customHeight="1">
      <c r="A196" s="74"/>
      <c r="B196" s="758" t="s">
        <v>377</v>
      </c>
      <c r="C196" s="759"/>
      <c r="D196" s="72" t="s">
        <v>378</v>
      </c>
      <c r="E196" s="398">
        <f t="shared" si="112"/>
        <v>0</v>
      </c>
      <c r="F196" s="398">
        <f>F197+F198+F199</f>
        <v>0</v>
      </c>
      <c r="G196" s="398">
        <f aca="true" t="shared" si="161" ref="G196:L196">G197+G198+G199</f>
        <v>0</v>
      </c>
      <c r="H196" s="398">
        <f t="shared" si="161"/>
        <v>0</v>
      </c>
      <c r="I196" s="398">
        <f t="shared" si="161"/>
        <v>0</v>
      </c>
      <c r="J196" s="42">
        <f t="shared" si="161"/>
        <v>0</v>
      </c>
      <c r="K196" s="42">
        <f t="shared" si="161"/>
        <v>0</v>
      </c>
      <c r="L196" s="43">
        <f t="shared" si="161"/>
        <v>0</v>
      </c>
    </row>
    <row r="197" spans="1:12" ht="15.75">
      <c r="A197" s="74"/>
      <c r="B197" s="338"/>
      <c r="C197" s="76" t="s">
        <v>379</v>
      </c>
      <c r="D197" s="72" t="s">
        <v>380</v>
      </c>
      <c r="E197" s="398">
        <f t="shared" si="112"/>
        <v>0</v>
      </c>
      <c r="F197" s="398">
        <f>F549</f>
        <v>0</v>
      </c>
      <c r="G197" s="398">
        <f aca="true" t="shared" si="162" ref="G197:L197">G549</f>
        <v>0</v>
      </c>
      <c r="H197" s="398">
        <f t="shared" si="162"/>
        <v>0</v>
      </c>
      <c r="I197" s="398">
        <f t="shared" si="162"/>
        <v>0</v>
      </c>
      <c r="J197" s="42">
        <f t="shared" si="162"/>
        <v>0</v>
      </c>
      <c r="K197" s="42">
        <f t="shared" si="162"/>
        <v>0</v>
      </c>
      <c r="L197" s="43">
        <f t="shared" si="162"/>
        <v>0</v>
      </c>
    </row>
    <row r="198" spans="1:12" ht="15.75">
      <c r="A198" s="74"/>
      <c r="B198" s="338"/>
      <c r="C198" s="76" t="s">
        <v>381</v>
      </c>
      <c r="D198" s="72" t="s">
        <v>382</v>
      </c>
      <c r="E198" s="398">
        <f t="shared" si="112"/>
        <v>0</v>
      </c>
      <c r="F198" s="398">
        <f aca="true" t="shared" si="163" ref="F198:L198">F550</f>
        <v>0</v>
      </c>
      <c r="G198" s="398">
        <f t="shared" si="163"/>
        <v>0</v>
      </c>
      <c r="H198" s="398">
        <f t="shared" si="163"/>
        <v>0</v>
      </c>
      <c r="I198" s="398">
        <f t="shared" si="163"/>
        <v>0</v>
      </c>
      <c r="J198" s="42">
        <f t="shared" si="163"/>
        <v>0</v>
      </c>
      <c r="K198" s="42">
        <f t="shared" si="163"/>
        <v>0</v>
      </c>
      <c r="L198" s="43">
        <f t="shared" si="163"/>
        <v>0</v>
      </c>
    </row>
    <row r="199" spans="1:12" ht="15.75">
      <c r="A199" s="74"/>
      <c r="B199" s="338"/>
      <c r="C199" s="76" t="s">
        <v>383</v>
      </c>
      <c r="D199" s="72" t="s">
        <v>384</v>
      </c>
      <c r="E199" s="398">
        <f t="shared" si="112"/>
        <v>0</v>
      </c>
      <c r="F199" s="398">
        <f aca="true" t="shared" si="164" ref="F199:L199">F551</f>
        <v>0</v>
      </c>
      <c r="G199" s="398">
        <f t="shared" si="164"/>
        <v>0</v>
      </c>
      <c r="H199" s="398">
        <f t="shared" si="164"/>
        <v>0</v>
      </c>
      <c r="I199" s="398">
        <f t="shared" si="164"/>
        <v>0</v>
      </c>
      <c r="J199" s="42">
        <f t="shared" si="164"/>
        <v>0</v>
      </c>
      <c r="K199" s="42">
        <f t="shared" si="164"/>
        <v>0</v>
      </c>
      <c r="L199" s="43">
        <f t="shared" si="164"/>
        <v>0</v>
      </c>
    </row>
    <row r="200" spans="1:12" ht="15.75">
      <c r="A200" s="74"/>
      <c r="B200" s="758" t="s">
        <v>385</v>
      </c>
      <c r="C200" s="759"/>
      <c r="D200" s="72" t="s">
        <v>386</v>
      </c>
      <c r="E200" s="398">
        <f t="shared" si="112"/>
        <v>0</v>
      </c>
      <c r="F200" s="398">
        <f>F201+F202+F203</f>
        <v>0</v>
      </c>
      <c r="G200" s="398">
        <f aca="true" t="shared" si="165" ref="G200:L200">G201+G202+G203</f>
        <v>0</v>
      </c>
      <c r="H200" s="398">
        <f t="shared" si="165"/>
        <v>0</v>
      </c>
      <c r="I200" s="398">
        <f t="shared" si="165"/>
        <v>0</v>
      </c>
      <c r="J200" s="42">
        <f t="shared" si="165"/>
        <v>0</v>
      </c>
      <c r="K200" s="42">
        <f t="shared" si="165"/>
        <v>0</v>
      </c>
      <c r="L200" s="43">
        <f t="shared" si="165"/>
        <v>0</v>
      </c>
    </row>
    <row r="201" spans="1:12" ht="15.75">
      <c r="A201" s="74"/>
      <c r="B201" s="338"/>
      <c r="C201" s="76" t="s">
        <v>387</v>
      </c>
      <c r="D201" s="72" t="s">
        <v>388</v>
      </c>
      <c r="E201" s="398">
        <f t="shared" si="112"/>
        <v>0</v>
      </c>
      <c r="F201" s="398">
        <f>F553</f>
        <v>0</v>
      </c>
      <c r="G201" s="398">
        <f aca="true" t="shared" si="166" ref="G201:L201">G553</f>
        <v>0</v>
      </c>
      <c r="H201" s="398">
        <f t="shared" si="166"/>
        <v>0</v>
      </c>
      <c r="I201" s="398">
        <f t="shared" si="166"/>
        <v>0</v>
      </c>
      <c r="J201" s="42">
        <f t="shared" si="166"/>
        <v>0</v>
      </c>
      <c r="K201" s="42">
        <f t="shared" si="166"/>
        <v>0</v>
      </c>
      <c r="L201" s="43">
        <f t="shared" si="166"/>
        <v>0</v>
      </c>
    </row>
    <row r="202" spans="1:12" ht="15.75">
      <c r="A202" s="74"/>
      <c r="B202" s="338"/>
      <c r="C202" s="76" t="s">
        <v>381</v>
      </c>
      <c r="D202" s="72" t="s">
        <v>389</v>
      </c>
      <c r="E202" s="398">
        <f t="shared" si="112"/>
        <v>0</v>
      </c>
      <c r="F202" s="398">
        <f aca="true" t="shared" si="167" ref="F202:L202">F554</f>
        <v>0</v>
      </c>
      <c r="G202" s="398">
        <f t="shared" si="167"/>
        <v>0</v>
      </c>
      <c r="H202" s="398">
        <f t="shared" si="167"/>
        <v>0</v>
      </c>
      <c r="I202" s="398">
        <f t="shared" si="167"/>
        <v>0</v>
      </c>
      <c r="J202" s="42">
        <f t="shared" si="167"/>
        <v>0</v>
      </c>
      <c r="K202" s="42">
        <f t="shared" si="167"/>
        <v>0</v>
      </c>
      <c r="L202" s="43">
        <f t="shared" si="167"/>
        <v>0</v>
      </c>
    </row>
    <row r="203" spans="1:12" ht="15.75">
      <c r="A203" s="74"/>
      <c r="B203" s="338"/>
      <c r="C203" s="76" t="s">
        <v>383</v>
      </c>
      <c r="D203" s="72" t="s">
        <v>390</v>
      </c>
      <c r="E203" s="398">
        <f t="shared" si="112"/>
        <v>0</v>
      </c>
      <c r="F203" s="398">
        <f aca="true" t="shared" si="168" ref="F203:L203">F555</f>
        <v>0</v>
      </c>
      <c r="G203" s="398">
        <f t="shared" si="168"/>
        <v>0</v>
      </c>
      <c r="H203" s="398">
        <f t="shared" si="168"/>
        <v>0</v>
      </c>
      <c r="I203" s="398">
        <f t="shared" si="168"/>
        <v>0</v>
      </c>
      <c r="J203" s="42">
        <f t="shared" si="168"/>
        <v>0</v>
      </c>
      <c r="K203" s="42">
        <f t="shared" si="168"/>
        <v>0</v>
      </c>
      <c r="L203" s="43">
        <f t="shared" si="168"/>
        <v>0</v>
      </c>
    </row>
    <row r="204" spans="1:12" ht="50.25" customHeight="1">
      <c r="A204" s="760" t="s">
        <v>1445</v>
      </c>
      <c r="B204" s="761"/>
      <c r="C204" s="761"/>
      <c r="D204" s="66" t="s">
        <v>391</v>
      </c>
      <c r="E204" s="398">
        <f t="shared" si="112"/>
        <v>0</v>
      </c>
      <c r="F204" s="323">
        <f>F205+F206+F207+F209+F210+F211+F212+F213+F214+F215+F216+F219+F220</f>
        <v>0</v>
      </c>
      <c r="G204" s="323">
        <f aca="true" t="shared" si="169" ref="G204:L204">G205+G206+G207+G209+G210+G211+G212+G213+G214+G215+G216+G219+G220</f>
        <v>0</v>
      </c>
      <c r="H204" s="323">
        <f t="shared" si="169"/>
        <v>0</v>
      </c>
      <c r="I204" s="323">
        <f t="shared" si="169"/>
        <v>0</v>
      </c>
      <c r="J204" s="86">
        <f t="shared" si="169"/>
        <v>0</v>
      </c>
      <c r="K204" s="86">
        <f t="shared" si="169"/>
        <v>0</v>
      </c>
      <c r="L204" s="174">
        <f t="shared" si="169"/>
        <v>0</v>
      </c>
    </row>
    <row r="205" spans="1:12" ht="30" customHeight="1">
      <c r="A205" s="47"/>
      <c r="B205" s="787" t="s">
        <v>392</v>
      </c>
      <c r="C205" s="743"/>
      <c r="D205" s="72" t="s">
        <v>393</v>
      </c>
      <c r="E205" s="398">
        <f t="shared" si="112"/>
        <v>0</v>
      </c>
      <c r="F205" s="398">
        <f>F466</f>
        <v>0</v>
      </c>
      <c r="G205" s="398">
        <f aca="true" t="shared" si="170" ref="G205:L206">G466</f>
        <v>0</v>
      </c>
      <c r="H205" s="398">
        <f t="shared" si="170"/>
        <v>0</v>
      </c>
      <c r="I205" s="398">
        <f t="shared" si="170"/>
        <v>0</v>
      </c>
      <c r="J205" s="42">
        <f t="shared" si="170"/>
        <v>0</v>
      </c>
      <c r="K205" s="42">
        <f t="shared" si="170"/>
        <v>0</v>
      </c>
      <c r="L205" s="43">
        <f t="shared" si="170"/>
        <v>0</v>
      </c>
    </row>
    <row r="206" spans="1:12" ht="46.5" customHeight="1">
      <c r="A206" s="103"/>
      <c r="B206" s="754" t="s">
        <v>394</v>
      </c>
      <c r="C206" s="754"/>
      <c r="D206" s="72" t="s">
        <v>395</v>
      </c>
      <c r="E206" s="398">
        <f t="shared" si="112"/>
        <v>0</v>
      </c>
      <c r="F206" s="398">
        <f>F467</f>
        <v>0</v>
      </c>
      <c r="G206" s="398">
        <f t="shared" si="170"/>
        <v>0</v>
      </c>
      <c r="H206" s="398">
        <f t="shared" si="170"/>
        <v>0</v>
      </c>
      <c r="I206" s="398">
        <f t="shared" si="170"/>
        <v>0</v>
      </c>
      <c r="J206" s="42">
        <f t="shared" si="170"/>
        <v>0</v>
      </c>
      <c r="K206" s="42">
        <f t="shared" si="170"/>
        <v>0</v>
      </c>
      <c r="L206" s="43">
        <f t="shared" si="170"/>
        <v>0</v>
      </c>
    </row>
    <row r="207" spans="1:12" ht="24" customHeight="1">
      <c r="A207" s="103"/>
      <c r="B207" s="754" t="s">
        <v>396</v>
      </c>
      <c r="C207" s="754"/>
      <c r="D207" s="72" t="s">
        <v>397</v>
      </c>
      <c r="E207" s="398">
        <f aca="true" t="shared" si="171" ref="E207:E222">F207+G207+H207+I207</f>
        <v>0</v>
      </c>
      <c r="F207" s="398">
        <f>F468</f>
        <v>0</v>
      </c>
      <c r="G207" s="398">
        <f aca="true" t="shared" si="172" ref="G207:L207">G468</f>
        <v>0</v>
      </c>
      <c r="H207" s="398">
        <f t="shared" si="172"/>
        <v>0</v>
      </c>
      <c r="I207" s="398">
        <f t="shared" si="172"/>
        <v>0</v>
      </c>
      <c r="J207" s="42">
        <f t="shared" si="172"/>
        <v>0</v>
      </c>
      <c r="K207" s="42">
        <f t="shared" si="172"/>
        <v>0</v>
      </c>
      <c r="L207" s="43">
        <f t="shared" si="172"/>
        <v>0</v>
      </c>
    </row>
    <row r="208" spans="1:12" ht="15.75">
      <c r="A208" s="103"/>
      <c r="B208" s="754" t="s">
        <v>398</v>
      </c>
      <c r="C208" s="754"/>
      <c r="D208" s="72" t="s">
        <v>399</v>
      </c>
      <c r="E208" s="398" t="s">
        <v>63</v>
      </c>
      <c r="F208" s="398" t="s">
        <v>63</v>
      </c>
      <c r="G208" s="398" t="s">
        <v>63</v>
      </c>
      <c r="H208" s="398" t="s">
        <v>63</v>
      </c>
      <c r="I208" s="398" t="s">
        <v>63</v>
      </c>
      <c r="J208" s="42" t="s">
        <v>63</v>
      </c>
      <c r="K208" s="42" t="s">
        <v>63</v>
      </c>
      <c r="L208" s="43" t="s">
        <v>63</v>
      </c>
    </row>
    <row r="209" spans="1:12" ht="26.25" customHeight="1">
      <c r="A209" s="103"/>
      <c r="B209" s="754" t="s">
        <v>400</v>
      </c>
      <c r="C209" s="754"/>
      <c r="D209" s="72" t="s">
        <v>401</v>
      </c>
      <c r="E209" s="398">
        <f t="shared" si="171"/>
        <v>0</v>
      </c>
      <c r="F209" s="398">
        <f>F470</f>
        <v>0</v>
      </c>
      <c r="G209" s="398">
        <f aca="true" t="shared" si="173" ref="G209:L209">G470</f>
        <v>0</v>
      </c>
      <c r="H209" s="398">
        <f t="shared" si="173"/>
        <v>0</v>
      </c>
      <c r="I209" s="398">
        <f t="shared" si="173"/>
        <v>0</v>
      </c>
      <c r="J209" s="42">
        <f t="shared" si="173"/>
        <v>0</v>
      </c>
      <c r="K209" s="42">
        <f t="shared" si="173"/>
        <v>0</v>
      </c>
      <c r="L209" s="43">
        <f t="shared" si="173"/>
        <v>0</v>
      </c>
    </row>
    <row r="210" spans="1:12" ht="28.5" customHeight="1">
      <c r="A210" s="103"/>
      <c r="B210" s="786" t="s">
        <v>402</v>
      </c>
      <c r="C210" s="786"/>
      <c r="D210" s="72" t="s">
        <v>403</v>
      </c>
      <c r="E210" s="398">
        <f t="shared" si="171"/>
        <v>0</v>
      </c>
      <c r="F210" s="398">
        <f>F471</f>
        <v>0</v>
      </c>
      <c r="G210" s="398">
        <f aca="true" t="shared" si="174" ref="G210:L210">G471</f>
        <v>0</v>
      </c>
      <c r="H210" s="398">
        <f t="shared" si="174"/>
        <v>0</v>
      </c>
      <c r="I210" s="398">
        <f t="shared" si="174"/>
        <v>0</v>
      </c>
      <c r="J210" s="42">
        <f t="shared" si="174"/>
        <v>0</v>
      </c>
      <c r="K210" s="42">
        <f t="shared" si="174"/>
        <v>0</v>
      </c>
      <c r="L210" s="43">
        <f t="shared" si="174"/>
        <v>0</v>
      </c>
    </row>
    <row r="211" spans="1:12" ht="45.75" customHeight="1">
      <c r="A211" s="103"/>
      <c r="B211" s="787" t="s">
        <v>404</v>
      </c>
      <c r="C211" s="764"/>
      <c r="D211" s="72" t="s">
        <v>405</v>
      </c>
      <c r="E211" s="398">
        <f t="shared" si="171"/>
        <v>0</v>
      </c>
      <c r="F211" s="398">
        <f>F472</f>
        <v>0</v>
      </c>
      <c r="G211" s="398">
        <f aca="true" t="shared" si="175" ref="G211:L212">G472</f>
        <v>0</v>
      </c>
      <c r="H211" s="398">
        <f t="shared" si="175"/>
        <v>0</v>
      </c>
      <c r="I211" s="398">
        <f t="shared" si="175"/>
        <v>0</v>
      </c>
      <c r="J211" s="42">
        <f t="shared" si="175"/>
        <v>0</v>
      </c>
      <c r="K211" s="42">
        <f t="shared" si="175"/>
        <v>0</v>
      </c>
      <c r="L211" s="43">
        <f t="shared" si="175"/>
        <v>0</v>
      </c>
    </row>
    <row r="212" spans="1:12" ht="36.75" customHeight="1">
      <c r="A212" s="103"/>
      <c r="B212" s="787" t="s">
        <v>406</v>
      </c>
      <c r="C212" s="764"/>
      <c r="D212" s="72" t="s">
        <v>407</v>
      </c>
      <c r="E212" s="398">
        <f t="shared" si="171"/>
        <v>0</v>
      </c>
      <c r="F212" s="398">
        <f>F473</f>
        <v>0</v>
      </c>
      <c r="G212" s="398">
        <f t="shared" si="175"/>
        <v>0</v>
      </c>
      <c r="H212" s="398">
        <f t="shared" si="175"/>
        <v>0</v>
      </c>
      <c r="I212" s="398">
        <f t="shared" si="175"/>
        <v>0</v>
      </c>
      <c r="J212" s="42">
        <f t="shared" si="175"/>
        <v>0</v>
      </c>
      <c r="K212" s="42">
        <f t="shared" si="175"/>
        <v>0</v>
      </c>
      <c r="L212" s="43">
        <f t="shared" si="175"/>
        <v>0</v>
      </c>
    </row>
    <row r="213" spans="1:12" ht="39.75" customHeight="1">
      <c r="A213" s="74"/>
      <c r="B213" s="758" t="s">
        <v>408</v>
      </c>
      <c r="C213" s="759"/>
      <c r="D213" s="72" t="s">
        <v>409</v>
      </c>
      <c r="E213" s="398">
        <f t="shared" si="171"/>
        <v>0</v>
      </c>
      <c r="F213" s="398">
        <f>F474</f>
        <v>0</v>
      </c>
      <c r="G213" s="398">
        <f aca="true" t="shared" si="176" ref="G213:L213">G474</f>
        <v>0</v>
      </c>
      <c r="H213" s="398">
        <f t="shared" si="176"/>
        <v>0</v>
      </c>
      <c r="I213" s="398">
        <f t="shared" si="176"/>
        <v>0</v>
      </c>
      <c r="J213" s="42">
        <f t="shared" si="176"/>
        <v>0</v>
      </c>
      <c r="K213" s="42">
        <f t="shared" si="176"/>
        <v>0</v>
      </c>
      <c r="L213" s="43">
        <f t="shared" si="176"/>
        <v>0</v>
      </c>
    </row>
    <row r="214" spans="1:12" ht="39.75" customHeight="1">
      <c r="A214" s="74"/>
      <c r="B214" s="758" t="s">
        <v>410</v>
      </c>
      <c r="C214" s="759"/>
      <c r="D214" s="72" t="s">
        <v>411</v>
      </c>
      <c r="E214" s="398">
        <f t="shared" si="171"/>
        <v>0</v>
      </c>
      <c r="F214" s="398">
        <f>F557</f>
        <v>0</v>
      </c>
      <c r="G214" s="398">
        <f aca="true" t="shared" si="177" ref="G214:L214">G557</f>
        <v>0</v>
      </c>
      <c r="H214" s="398">
        <f t="shared" si="177"/>
        <v>0</v>
      </c>
      <c r="I214" s="398">
        <f t="shared" si="177"/>
        <v>0</v>
      </c>
      <c r="J214" s="42">
        <f t="shared" si="177"/>
        <v>0</v>
      </c>
      <c r="K214" s="42">
        <f t="shared" si="177"/>
        <v>0</v>
      </c>
      <c r="L214" s="43">
        <f t="shared" si="177"/>
        <v>0</v>
      </c>
    </row>
    <row r="215" spans="1:12" ht="39.75" customHeight="1">
      <c r="A215" s="74"/>
      <c r="B215" s="758" t="s">
        <v>412</v>
      </c>
      <c r="C215" s="759"/>
      <c r="D215" s="72" t="s">
        <v>413</v>
      </c>
      <c r="E215" s="398">
        <f t="shared" si="171"/>
        <v>0</v>
      </c>
      <c r="F215" s="398">
        <f>F475</f>
        <v>0</v>
      </c>
      <c r="G215" s="398">
        <f aca="true" t="shared" si="178" ref="G215:L215">G475</f>
        <v>0</v>
      </c>
      <c r="H215" s="398">
        <f t="shared" si="178"/>
        <v>0</v>
      </c>
      <c r="I215" s="398">
        <f t="shared" si="178"/>
        <v>0</v>
      </c>
      <c r="J215" s="42">
        <f t="shared" si="178"/>
        <v>0</v>
      </c>
      <c r="K215" s="42">
        <f t="shared" si="178"/>
        <v>0</v>
      </c>
      <c r="L215" s="43">
        <f t="shared" si="178"/>
        <v>0</v>
      </c>
    </row>
    <row r="216" spans="1:12" ht="39.75" customHeight="1">
      <c r="A216" s="74"/>
      <c r="B216" s="758" t="s">
        <v>414</v>
      </c>
      <c r="C216" s="762"/>
      <c r="D216" s="72" t="s">
        <v>415</v>
      </c>
      <c r="E216" s="398">
        <f t="shared" si="171"/>
        <v>0</v>
      </c>
      <c r="F216" s="398">
        <f>F217+F218</f>
        <v>0</v>
      </c>
      <c r="G216" s="398">
        <f aca="true" t="shared" si="179" ref="G216:L216">G217+G218</f>
        <v>0</v>
      </c>
      <c r="H216" s="398">
        <f t="shared" si="179"/>
        <v>0</v>
      </c>
      <c r="I216" s="398">
        <f t="shared" si="179"/>
        <v>0</v>
      </c>
      <c r="J216" s="42">
        <f t="shared" si="179"/>
        <v>0</v>
      </c>
      <c r="K216" s="42">
        <f t="shared" si="179"/>
        <v>0</v>
      </c>
      <c r="L216" s="43">
        <f t="shared" si="179"/>
        <v>0</v>
      </c>
    </row>
    <row r="217" spans="1:12" ht="15.75">
      <c r="A217" s="74"/>
      <c r="B217" s="82"/>
      <c r="C217" s="71" t="s">
        <v>416</v>
      </c>
      <c r="D217" s="72" t="s">
        <v>417</v>
      </c>
      <c r="E217" s="398">
        <f t="shared" si="171"/>
        <v>0</v>
      </c>
      <c r="F217" s="398">
        <f>F477</f>
        <v>0</v>
      </c>
      <c r="G217" s="398">
        <f aca="true" t="shared" si="180" ref="G217:L217">G477</f>
        <v>0</v>
      </c>
      <c r="H217" s="398">
        <f t="shared" si="180"/>
        <v>0</v>
      </c>
      <c r="I217" s="398">
        <f t="shared" si="180"/>
        <v>0</v>
      </c>
      <c r="J217" s="42">
        <f t="shared" si="180"/>
        <v>0</v>
      </c>
      <c r="K217" s="42">
        <f t="shared" si="180"/>
        <v>0</v>
      </c>
      <c r="L217" s="43">
        <f t="shared" si="180"/>
        <v>0</v>
      </c>
    </row>
    <row r="218" spans="1:12" ht="15.75">
      <c r="A218" s="74"/>
      <c r="B218" s="82"/>
      <c r="C218" s="71" t="s">
        <v>418</v>
      </c>
      <c r="D218" s="72" t="s">
        <v>419</v>
      </c>
      <c r="E218" s="398">
        <f t="shared" si="171"/>
        <v>0</v>
      </c>
      <c r="F218" s="398">
        <f>F559</f>
        <v>0</v>
      </c>
      <c r="G218" s="398">
        <f aca="true" t="shared" si="181" ref="G218:L218">G559</f>
        <v>0</v>
      </c>
      <c r="H218" s="398">
        <f t="shared" si="181"/>
        <v>0</v>
      </c>
      <c r="I218" s="398">
        <f t="shared" si="181"/>
        <v>0</v>
      </c>
      <c r="J218" s="42">
        <f t="shared" si="181"/>
        <v>0</v>
      </c>
      <c r="K218" s="42">
        <f t="shared" si="181"/>
        <v>0</v>
      </c>
      <c r="L218" s="43">
        <f t="shared" si="181"/>
        <v>0</v>
      </c>
    </row>
    <row r="219" spans="1:12" ht="39.75" customHeight="1">
      <c r="A219" s="74"/>
      <c r="B219" s="758" t="s">
        <v>420</v>
      </c>
      <c r="C219" s="762"/>
      <c r="D219" s="72" t="s">
        <v>421</v>
      </c>
      <c r="E219" s="398">
        <f t="shared" si="171"/>
        <v>0</v>
      </c>
      <c r="F219" s="398">
        <f>F478</f>
        <v>0</v>
      </c>
      <c r="G219" s="398">
        <f aca="true" t="shared" si="182" ref="G219:L219">G478</f>
        <v>0</v>
      </c>
      <c r="H219" s="398">
        <f t="shared" si="182"/>
        <v>0</v>
      </c>
      <c r="I219" s="398">
        <f t="shared" si="182"/>
        <v>0</v>
      </c>
      <c r="J219" s="42">
        <f t="shared" si="182"/>
        <v>0</v>
      </c>
      <c r="K219" s="42">
        <f t="shared" si="182"/>
        <v>0</v>
      </c>
      <c r="L219" s="43">
        <f t="shared" si="182"/>
        <v>0</v>
      </c>
    </row>
    <row r="220" spans="1:12" ht="39.75" customHeight="1">
      <c r="A220" s="74"/>
      <c r="B220" s="758" t="s">
        <v>422</v>
      </c>
      <c r="C220" s="762"/>
      <c r="D220" s="72" t="s">
        <v>423</v>
      </c>
      <c r="E220" s="398">
        <f t="shared" si="171"/>
        <v>0</v>
      </c>
      <c r="F220" s="398">
        <f>F560</f>
        <v>0</v>
      </c>
      <c r="G220" s="398">
        <f aca="true" t="shared" si="183" ref="G220:L220">G560</f>
        <v>0</v>
      </c>
      <c r="H220" s="398">
        <f t="shared" si="183"/>
        <v>0</v>
      </c>
      <c r="I220" s="398">
        <f t="shared" si="183"/>
        <v>0</v>
      </c>
      <c r="J220" s="42">
        <f t="shared" si="183"/>
        <v>0</v>
      </c>
      <c r="K220" s="42">
        <f t="shared" si="183"/>
        <v>0</v>
      </c>
      <c r="L220" s="43">
        <f t="shared" si="183"/>
        <v>0</v>
      </c>
    </row>
    <row r="221" spans="1:12" ht="39" customHeight="1">
      <c r="A221" s="755" t="s">
        <v>424</v>
      </c>
      <c r="B221" s="756"/>
      <c r="C221" s="756"/>
      <c r="D221" s="66" t="s">
        <v>425</v>
      </c>
      <c r="E221" s="398">
        <f t="shared" si="171"/>
        <v>0</v>
      </c>
      <c r="F221" s="323">
        <f>F222+F225+F228++F231+F236+F239+F244+F249+F254+F259+F264+F269+F274+F279</f>
        <v>0</v>
      </c>
      <c r="G221" s="323">
        <f aca="true" t="shared" si="184" ref="G221:L221">G222+G225+G228++G231+G236+G239+G244+G249+G254+G259+G264+G269+G274+G279</f>
        <v>0</v>
      </c>
      <c r="H221" s="323">
        <f t="shared" si="184"/>
        <v>0</v>
      </c>
      <c r="I221" s="323">
        <f t="shared" si="184"/>
        <v>0</v>
      </c>
      <c r="J221" s="86">
        <f t="shared" si="184"/>
        <v>0</v>
      </c>
      <c r="K221" s="86">
        <f t="shared" si="184"/>
        <v>0</v>
      </c>
      <c r="L221" s="174">
        <f t="shared" si="184"/>
        <v>0</v>
      </c>
    </row>
    <row r="222" spans="1:12" ht="24.75" customHeight="1">
      <c r="A222" s="103"/>
      <c r="B222" s="754" t="s">
        <v>426</v>
      </c>
      <c r="C222" s="754"/>
      <c r="D222" s="72" t="s">
        <v>427</v>
      </c>
      <c r="E222" s="398">
        <f t="shared" si="171"/>
        <v>0</v>
      </c>
      <c r="F222" s="323"/>
      <c r="G222" s="323"/>
      <c r="H222" s="398"/>
      <c r="I222" s="439"/>
      <c r="J222" s="42"/>
      <c r="K222" s="61"/>
      <c r="L222" s="43"/>
    </row>
    <row r="223" spans="1:12" ht="15.75">
      <c r="A223" s="103"/>
      <c r="B223" s="57"/>
      <c r="C223" s="39" t="s">
        <v>428</v>
      </c>
      <c r="D223" s="72" t="s">
        <v>429</v>
      </c>
      <c r="E223" s="398" t="s">
        <v>63</v>
      </c>
      <c r="F223" s="398" t="s">
        <v>63</v>
      </c>
      <c r="G223" s="398" t="s">
        <v>63</v>
      </c>
      <c r="H223" s="398" t="s">
        <v>63</v>
      </c>
      <c r="I223" s="440" t="s">
        <v>63</v>
      </c>
      <c r="J223" s="42" t="s">
        <v>63</v>
      </c>
      <c r="K223" s="42" t="s">
        <v>63</v>
      </c>
      <c r="L223" s="43" t="s">
        <v>63</v>
      </c>
    </row>
    <row r="224" spans="1:12" s="121" customFormat="1" ht="15.75">
      <c r="A224" s="441"/>
      <c r="B224" s="442"/>
      <c r="C224" s="91" t="s">
        <v>430</v>
      </c>
      <c r="D224" s="120" t="s">
        <v>431</v>
      </c>
      <c r="E224" s="427" t="s">
        <v>63</v>
      </c>
      <c r="F224" s="427" t="s">
        <v>63</v>
      </c>
      <c r="G224" s="427" t="s">
        <v>63</v>
      </c>
      <c r="H224" s="427" t="s">
        <v>63</v>
      </c>
      <c r="I224" s="443" t="s">
        <v>63</v>
      </c>
      <c r="J224" s="428" t="s">
        <v>63</v>
      </c>
      <c r="K224" s="428" t="s">
        <v>63</v>
      </c>
      <c r="L224" s="429" t="s">
        <v>63</v>
      </c>
    </row>
    <row r="225" spans="1:12" s="121" customFormat="1" ht="30" customHeight="1">
      <c r="A225" s="441"/>
      <c r="B225" s="757" t="s">
        <v>432</v>
      </c>
      <c r="C225" s="757"/>
      <c r="D225" s="120" t="s">
        <v>433</v>
      </c>
      <c r="E225" s="398">
        <f>F225+G225+H225+I225</f>
        <v>0</v>
      </c>
      <c r="F225" s="444"/>
      <c r="G225" s="444"/>
      <c r="H225" s="427"/>
      <c r="I225" s="445"/>
      <c r="J225" s="428"/>
      <c r="K225" s="353"/>
      <c r="L225" s="429"/>
    </row>
    <row r="226" spans="1:12" s="121" customFormat="1" ht="15.75">
      <c r="A226" s="441"/>
      <c r="B226" s="442"/>
      <c r="C226" s="91" t="s">
        <v>428</v>
      </c>
      <c r="D226" s="120" t="s">
        <v>434</v>
      </c>
      <c r="E226" s="427" t="s">
        <v>63</v>
      </c>
      <c r="F226" s="427" t="s">
        <v>63</v>
      </c>
      <c r="G226" s="427" t="s">
        <v>63</v>
      </c>
      <c r="H226" s="427" t="s">
        <v>63</v>
      </c>
      <c r="I226" s="443" t="s">
        <v>63</v>
      </c>
      <c r="J226" s="428" t="s">
        <v>63</v>
      </c>
      <c r="K226" s="428" t="s">
        <v>63</v>
      </c>
      <c r="L226" s="429" t="s">
        <v>63</v>
      </c>
    </row>
    <row r="227" spans="1:12" s="121" customFormat="1" ht="15.75">
      <c r="A227" s="441"/>
      <c r="B227" s="442"/>
      <c r="C227" s="91" t="s">
        <v>430</v>
      </c>
      <c r="D227" s="120" t="s">
        <v>435</v>
      </c>
      <c r="E227" s="427" t="s">
        <v>63</v>
      </c>
      <c r="F227" s="427" t="s">
        <v>63</v>
      </c>
      <c r="G227" s="427" t="s">
        <v>63</v>
      </c>
      <c r="H227" s="427" t="s">
        <v>63</v>
      </c>
      <c r="I227" s="443" t="s">
        <v>63</v>
      </c>
      <c r="J227" s="428" t="s">
        <v>63</v>
      </c>
      <c r="K227" s="428" t="s">
        <v>63</v>
      </c>
      <c r="L227" s="429" t="s">
        <v>63</v>
      </c>
    </row>
    <row r="228" spans="1:12" s="121" customFormat="1" ht="33.75" customHeight="1">
      <c r="A228" s="441"/>
      <c r="B228" s="757" t="s">
        <v>436</v>
      </c>
      <c r="C228" s="757"/>
      <c r="D228" s="120" t="s">
        <v>437</v>
      </c>
      <c r="E228" s="398">
        <f>F228+G228+H228+I228</f>
        <v>0</v>
      </c>
      <c r="F228" s="444"/>
      <c r="G228" s="444"/>
      <c r="H228" s="427"/>
      <c r="I228" s="445"/>
      <c r="J228" s="428"/>
      <c r="K228" s="353"/>
      <c r="L228" s="429"/>
    </row>
    <row r="229" spans="1:12" s="121" customFormat="1" ht="15.75">
      <c r="A229" s="441"/>
      <c r="B229" s="442"/>
      <c r="C229" s="91" t="s">
        <v>428</v>
      </c>
      <c r="D229" s="120" t="s">
        <v>438</v>
      </c>
      <c r="E229" s="427" t="s">
        <v>63</v>
      </c>
      <c r="F229" s="427" t="s">
        <v>63</v>
      </c>
      <c r="G229" s="427" t="s">
        <v>63</v>
      </c>
      <c r="H229" s="427" t="s">
        <v>63</v>
      </c>
      <c r="I229" s="443" t="s">
        <v>63</v>
      </c>
      <c r="J229" s="428" t="s">
        <v>63</v>
      </c>
      <c r="K229" s="428" t="s">
        <v>63</v>
      </c>
      <c r="L229" s="429" t="s">
        <v>63</v>
      </c>
    </row>
    <row r="230" spans="1:12" s="121" customFormat="1" ht="15.75">
      <c r="A230" s="441"/>
      <c r="B230" s="442"/>
      <c r="C230" s="91" t="s">
        <v>430</v>
      </c>
      <c r="D230" s="120" t="s">
        <v>439</v>
      </c>
      <c r="E230" s="427" t="s">
        <v>63</v>
      </c>
      <c r="F230" s="427" t="s">
        <v>63</v>
      </c>
      <c r="G230" s="427" t="s">
        <v>63</v>
      </c>
      <c r="H230" s="427" t="s">
        <v>63</v>
      </c>
      <c r="I230" s="443" t="s">
        <v>63</v>
      </c>
      <c r="J230" s="428" t="s">
        <v>63</v>
      </c>
      <c r="K230" s="428" t="s">
        <v>63</v>
      </c>
      <c r="L230" s="429" t="s">
        <v>63</v>
      </c>
    </row>
    <row r="231" spans="1:12" s="121" customFormat="1" ht="42.75" customHeight="1">
      <c r="A231" s="441"/>
      <c r="B231" s="757" t="s">
        <v>440</v>
      </c>
      <c r="C231" s="757"/>
      <c r="D231" s="120" t="s">
        <v>441</v>
      </c>
      <c r="E231" s="398">
        <f>F231+G231+H231+I231</f>
        <v>0</v>
      </c>
      <c r="F231" s="444"/>
      <c r="G231" s="444"/>
      <c r="H231" s="427"/>
      <c r="I231" s="445"/>
      <c r="J231" s="428"/>
      <c r="K231" s="353"/>
      <c r="L231" s="429"/>
    </row>
    <row r="232" spans="1:12" s="121" customFormat="1" ht="15.75">
      <c r="A232" s="441"/>
      <c r="B232" s="442"/>
      <c r="C232" s="91" t="s">
        <v>442</v>
      </c>
      <c r="D232" s="120" t="s">
        <v>443</v>
      </c>
      <c r="E232" s="427" t="s">
        <v>63</v>
      </c>
      <c r="F232" s="427" t="s">
        <v>63</v>
      </c>
      <c r="G232" s="427" t="s">
        <v>63</v>
      </c>
      <c r="H232" s="427" t="s">
        <v>63</v>
      </c>
      <c r="I232" s="443" t="s">
        <v>63</v>
      </c>
      <c r="J232" s="428" t="s">
        <v>63</v>
      </c>
      <c r="K232" s="428" t="s">
        <v>63</v>
      </c>
      <c r="L232" s="429" t="s">
        <v>63</v>
      </c>
    </row>
    <row r="233" spans="1:12" s="121" customFormat="1" ht="15.75">
      <c r="A233" s="441"/>
      <c r="B233" s="442"/>
      <c r="C233" s="91" t="s">
        <v>428</v>
      </c>
      <c r="D233" s="120" t="s">
        <v>444</v>
      </c>
      <c r="E233" s="427" t="s">
        <v>63</v>
      </c>
      <c r="F233" s="427" t="s">
        <v>63</v>
      </c>
      <c r="G233" s="427" t="s">
        <v>63</v>
      </c>
      <c r="H233" s="427" t="s">
        <v>63</v>
      </c>
      <c r="I233" s="443" t="s">
        <v>63</v>
      </c>
      <c r="J233" s="428" t="s">
        <v>63</v>
      </c>
      <c r="K233" s="428" t="s">
        <v>63</v>
      </c>
      <c r="L233" s="429" t="s">
        <v>63</v>
      </c>
    </row>
    <row r="234" spans="1:12" s="121" customFormat="1" ht="15.75">
      <c r="A234" s="441"/>
      <c r="B234" s="442"/>
      <c r="C234" s="91" t="s">
        <v>445</v>
      </c>
      <c r="D234" s="120" t="s">
        <v>446</v>
      </c>
      <c r="E234" s="427" t="s">
        <v>63</v>
      </c>
      <c r="F234" s="427" t="s">
        <v>63</v>
      </c>
      <c r="G234" s="427" t="s">
        <v>63</v>
      </c>
      <c r="H234" s="427" t="s">
        <v>63</v>
      </c>
      <c r="I234" s="443" t="s">
        <v>63</v>
      </c>
      <c r="J234" s="428" t="s">
        <v>63</v>
      </c>
      <c r="K234" s="428" t="s">
        <v>63</v>
      </c>
      <c r="L234" s="429" t="s">
        <v>63</v>
      </c>
    </row>
    <row r="235" spans="1:12" s="121" customFormat="1" ht="15.75">
      <c r="A235" s="441"/>
      <c r="B235" s="442"/>
      <c r="C235" s="91" t="s">
        <v>430</v>
      </c>
      <c r="D235" s="120" t="s">
        <v>447</v>
      </c>
      <c r="E235" s="427" t="s">
        <v>63</v>
      </c>
      <c r="F235" s="427" t="s">
        <v>63</v>
      </c>
      <c r="G235" s="427" t="s">
        <v>63</v>
      </c>
      <c r="H235" s="427" t="s">
        <v>63</v>
      </c>
      <c r="I235" s="443" t="s">
        <v>63</v>
      </c>
      <c r="J235" s="428" t="s">
        <v>63</v>
      </c>
      <c r="K235" s="428" t="s">
        <v>63</v>
      </c>
      <c r="L235" s="429" t="s">
        <v>63</v>
      </c>
    </row>
    <row r="236" spans="1:12" s="121" customFormat="1" ht="31.5" customHeight="1">
      <c r="A236" s="441"/>
      <c r="B236" s="757" t="s">
        <v>448</v>
      </c>
      <c r="C236" s="757"/>
      <c r="D236" s="120" t="s">
        <v>449</v>
      </c>
      <c r="E236" s="398">
        <f>F236+G236+H236+I236</f>
        <v>0</v>
      </c>
      <c r="F236" s="444"/>
      <c r="G236" s="444"/>
      <c r="H236" s="427"/>
      <c r="I236" s="445"/>
      <c r="J236" s="428"/>
      <c r="K236" s="353"/>
      <c r="L236" s="429"/>
    </row>
    <row r="237" spans="1:12" s="121" customFormat="1" ht="15.75">
      <c r="A237" s="441"/>
      <c r="B237" s="442"/>
      <c r="C237" s="91" t="s">
        <v>428</v>
      </c>
      <c r="D237" s="120" t="s">
        <v>450</v>
      </c>
      <c r="E237" s="427" t="s">
        <v>63</v>
      </c>
      <c r="F237" s="427" t="s">
        <v>63</v>
      </c>
      <c r="G237" s="427" t="s">
        <v>63</v>
      </c>
      <c r="H237" s="427" t="s">
        <v>63</v>
      </c>
      <c r="I237" s="443" t="s">
        <v>63</v>
      </c>
      <c r="J237" s="428" t="s">
        <v>63</v>
      </c>
      <c r="K237" s="428" t="s">
        <v>63</v>
      </c>
      <c r="L237" s="429" t="s">
        <v>63</v>
      </c>
    </row>
    <row r="238" spans="1:12" s="121" customFormat="1" ht="15.75">
      <c r="A238" s="441"/>
      <c r="B238" s="442"/>
      <c r="C238" s="91" t="s">
        <v>430</v>
      </c>
      <c r="D238" s="120" t="s">
        <v>451</v>
      </c>
      <c r="E238" s="427" t="s">
        <v>63</v>
      </c>
      <c r="F238" s="427" t="s">
        <v>63</v>
      </c>
      <c r="G238" s="427" t="s">
        <v>63</v>
      </c>
      <c r="H238" s="427" t="s">
        <v>63</v>
      </c>
      <c r="I238" s="443" t="s">
        <v>63</v>
      </c>
      <c r="J238" s="428" t="s">
        <v>63</v>
      </c>
      <c r="K238" s="428" t="s">
        <v>63</v>
      </c>
      <c r="L238" s="429" t="s">
        <v>63</v>
      </c>
    </row>
    <row r="239" spans="1:12" ht="26.25" customHeight="1">
      <c r="A239" s="103"/>
      <c r="B239" s="754" t="s">
        <v>452</v>
      </c>
      <c r="C239" s="754"/>
      <c r="D239" s="72" t="s">
        <v>453</v>
      </c>
      <c r="E239" s="398">
        <f>F239+G239+H239+I239</f>
        <v>0</v>
      </c>
      <c r="F239" s="323"/>
      <c r="G239" s="323"/>
      <c r="H239" s="398"/>
      <c r="I239" s="439"/>
      <c r="J239" s="42"/>
      <c r="K239" s="61"/>
      <c r="L239" s="43"/>
    </row>
    <row r="240" spans="1:12" ht="15.75">
      <c r="A240" s="103"/>
      <c r="B240" s="57"/>
      <c r="C240" s="39" t="s">
        <v>442</v>
      </c>
      <c r="D240" s="72" t="s">
        <v>454</v>
      </c>
      <c r="E240" s="398" t="s">
        <v>63</v>
      </c>
      <c r="F240" s="398" t="s">
        <v>63</v>
      </c>
      <c r="G240" s="398" t="s">
        <v>63</v>
      </c>
      <c r="H240" s="398" t="s">
        <v>63</v>
      </c>
      <c r="I240" s="440" t="s">
        <v>63</v>
      </c>
      <c r="J240" s="42" t="s">
        <v>63</v>
      </c>
      <c r="K240" s="42" t="s">
        <v>63</v>
      </c>
      <c r="L240" s="43" t="s">
        <v>63</v>
      </c>
    </row>
    <row r="241" spans="1:12" ht="15.75">
      <c r="A241" s="103"/>
      <c r="B241" s="57"/>
      <c r="C241" s="39" t="s">
        <v>428</v>
      </c>
      <c r="D241" s="72" t="s">
        <v>455</v>
      </c>
      <c r="E241" s="398" t="s">
        <v>63</v>
      </c>
      <c r="F241" s="398" t="s">
        <v>63</v>
      </c>
      <c r="G241" s="398" t="s">
        <v>63</v>
      </c>
      <c r="H241" s="398" t="s">
        <v>63</v>
      </c>
      <c r="I241" s="440" t="s">
        <v>63</v>
      </c>
      <c r="J241" s="42" t="s">
        <v>63</v>
      </c>
      <c r="K241" s="42" t="s">
        <v>63</v>
      </c>
      <c r="L241" s="43" t="s">
        <v>63</v>
      </c>
    </row>
    <row r="242" spans="1:12" ht="15.75">
      <c r="A242" s="103"/>
      <c r="B242" s="57"/>
      <c r="C242" s="39" t="s">
        <v>445</v>
      </c>
      <c r="D242" s="72" t="s">
        <v>456</v>
      </c>
      <c r="E242" s="398" t="s">
        <v>63</v>
      </c>
      <c r="F242" s="398" t="s">
        <v>63</v>
      </c>
      <c r="G242" s="398" t="s">
        <v>63</v>
      </c>
      <c r="H242" s="398" t="s">
        <v>63</v>
      </c>
      <c r="I242" s="440" t="s">
        <v>63</v>
      </c>
      <c r="J242" s="42" t="s">
        <v>63</v>
      </c>
      <c r="K242" s="42" t="s">
        <v>63</v>
      </c>
      <c r="L242" s="43" t="s">
        <v>63</v>
      </c>
    </row>
    <row r="243" spans="1:12" ht="15.75">
      <c r="A243" s="103"/>
      <c r="B243" s="57"/>
      <c r="C243" s="39" t="s">
        <v>430</v>
      </c>
      <c r="D243" s="72" t="s">
        <v>457</v>
      </c>
      <c r="E243" s="398" t="s">
        <v>63</v>
      </c>
      <c r="F243" s="398" t="s">
        <v>63</v>
      </c>
      <c r="G243" s="398" t="s">
        <v>63</v>
      </c>
      <c r="H243" s="398" t="s">
        <v>63</v>
      </c>
      <c r="I243" s="440" t="s">
        <v>63</v>
      </c>
      <c r="J243" s="42" t="s">
        <v>63</v>
      </c>
      <c r="K243" s="42" t="s">
        <v>63</v>
      </c>
      <c r="L243" s="43" t="s">
        <v>63</v>
      </c>
    </row>
    <row r="244" spans="1:12" ht="25.5" customHeight="1">
      <c r="A244" s="103"/>
      <c r="B244" s="754" t="s">
        <v>458</v>
      </c>
      <c r="C244" s="754"/>
      <c r="D244" s="72" t="s">
        <v>459</v>
      </c>
      <c r="E244" s="398">
        <f>F244+G244+H244+I244</f>
        <v>0</v>
      </c>
      <c r="F244" s="323"/>
      <c r="G244" s="323"/>
      <c r="H244" s="398"/>
      <c r="I244" s="439"/>
      <c r="J244" s="42"/>
      <c r="K244" s="61"/>
      <c r="L244" s="43"/>
    </row>
    <row r="245" spans="1:12" ht="15.75">
      <c r="A245" s="103"/>
      <c r="B245" s="57"/>
      <c r="C245" s="39" t="s">
        <v>442</v>
      </c>
      <c r="D245" s="72" t="s">
        <v>460</v>
      </c>
      <c r="E245" s="398" t="s">
        <v>63</v>
      </c>
      <c r="F245" s="398" t="s">
        <v>63</v>
      </c>
      <c r="G245" s="398" t="s">
        <v>63</v>
      </c>
      <c r="H245" s="398" t="s">
        <v>63</v>
      </c>
      <c r="I245" s="440" t="s">
        <v>63</v>
      </c>
      <c r="J245" s="42" t="s">
        <v>63</v>
      </c>
      <c r="K245" s="42" t="s">
        <v>63</v>
      </c>
      <c r="L245" s="43" t="s">
        <v>63</v>
      </c>
    </row>
    <row r="246" spans="1:12" ht="15.75">
      <c r="A246" s="103"/>
      <c r="B246" s="57"/>
      <c r="C246" s="39" t="s">
        <v>428</v>
      </c>
      <c r="D246" s="72" t="s">
        <v>461</v>
      </c>
      <c r="E246" s="398" t="s">
        <v>63</v>
      </c>
      <c r="F246" s="398" t="s">
        <v>63</v>
      </c>
      <c r="G246" s="398" t="s">
        <v>63</v>
      </c>
      <c r="H246" s="398" t="s">
        <v>63</v>
      </c>
      <c r="I246" s="440" t="s">
        <v>63</v>
      </c>
      <c r="J246" s="42" t="s">
        <v>63</v>
      </c>
      <c r="K246" s="42" t="s">
        <v>63</v>
      </c>
      <c r="L246" s="43" t="s">
        <v>63</v>
      </c>
    </row>
    <row r="247" spans="1:12" ht="15.75">
      <c r="A247" s="103"/>
      <c r="B247" s="57"/>
      <c r="C247" s="39" t="s">
        <v>445</v>
      </c>
      <c r="D247" s="72" t="s">
        <v>462</v>
      </c>
      <c r="E247" s="398" t="s">
        <v>63</v>
      </c>
      <c r="F247" s="398" t="s">
        <v>63</v>
      </c>
      <c r="G247" s="398" t="s">
        <v>63</v>
      </c>
      <c r="H247" s="398" t="s">
        <v>63</v>
      </c>
      <c r="I247" s="440" t="s">
        <v>63</v>
      </c>
      <c r="J247" s="42" t="s">
        <v>63</v>
      </c>
      <c r="K247" s="42" t="s">
        <v>63</v>
      </c>
      <c r="L247" s="43" t="s">
        <v>63</v>
      </c>
    </row>
    <row r="248" spans="1:12" ht="15.75">
      <c r="A248" s="103"/>
      <c r="B248" s="57"/>
      <c r="C248" s="39" t="s">
        <v>430</v>
      </c>
      <c r="D248" s="72" t="s">
        <v>463</v>
      </c>
      <c r="E248" s="398" t="s">
        <v>63</v>
      </c>
      <c r="F248" s="398" t="s">
        <v>63</v>
      </c>
      <c r="G248" s="398" t="s">
        <v>63</v>
      </c>
      <c r="H248" s="398" t="s">
        <v>63</v>
      </c>
      <c r="I248" s="440" t="s">
        <v>63</v>
      </c>
      <c r="J248" s="42" t="s">
        <v>63</v>
      </c>
      <c r="K248" s="42" t="s">
        <v>63</v>
      </c>
      <c r="L248" s="43" t="s">
        <v>63</v>
      </c>
    </row>
    <row r="249" spans="1:12" ht="39.75" customHeight="1">
      <c r="A249" s="103"/>
      <c r="B249" s="754" t="s">
        <v>464</v>
      </c>
      <c r="C249" s="754"/>
      <c r="D249" s="72" t="s">
        <v>465</v>
      </c>
      <c r="E249" s="398">
        <f>F249+G249+H249+I249</f>
        <v>0</v>
      </c>
      <c r="F249" s="323"/>
      <c r="G249" s="323"/>
      <c r="H249" s="398"/>
      <c r="I249" s="439"/>
      <c r="J249" s="42"/>
      <c r="K249" s="61"/>
      <c r="L249" s="43"/>
    </row>
    <row r="250" spans="1:12" ht="15" customHeight="1">
      <c r="A250" s="103"/>
      <c r="B250" s="57"/>
      <c r="C250" s="39" t="s">
        <v>442</v>
      </c>
      <c r="D250" s="72" t="s">
        <v>466</v>
      </c>
      <c r="E250" s="398" t="s">
        <v>63</v>
      </c>
      <c r="F250" s="398" t="s">
        <v>63</v>
      </c>
      <c r="G250" s="398" t="s">
        <v>63</v>
      </c>
      <c r="H250" s="398" t="s">
        <v>63</v>
      </c>
      <c r="I250" s="440" t="s">
        <v>63</v>
      </c>
      <c r="J250" s="42" t="s">
        <v>63</v>
      </c>
      <c r="K250" s="42" t="s">
        <v>63</v>
      </c>
      <c r="L250" s="43" t="s">
        <v>63</v>
      </c>
    </row>
    <row r="251" spans="1:12" ht="15" customHeight="1">
      <c r="A251" s="103"/>
      <c r="B251" s="57"/>
      <c r="C251" s="39" t="s">
        <v>428</v>
      </c>
      <c r="D251" s="72" t="s">
        <v>467</v>
      </c>
      <c r="E251" s="398" t="s">
        <v>63</v>
      </c>
      <c r="F251" s="398" t="s">
        <v>63</v>
      </c>
      <c r="G251" s="398" t="s">
        <v>63</v>
      </c>
      <c r="H251" s="398" t="s">
        <v>63</v>
      </c>
      <c r="I251" s="440" t="s">
        <v>63</v>
      </c>
      <c r="J251" s="42" t="s">
        <v>63</v>
      </c>
      <c r="K251" s="42" t="s">
        <v>63</v>
      </c>
      <c r="L251" s="43" t="s">
        <v>63</v>
      </c>
    </row>
    <row r="252" spans="1:12" ht="15" customHeight="1">
      <c r="A252" s="103"/>
      <c r="B252" s="57"/>
      <c r="C252" s="39" t="s">
        <v>445</v>
      </c>
      <c r="D252" s="72" t="s">
        <v>468</v>
      </c>
      <c r="E252" s="398" t="s">
        <v>63</v>
      </c>
      <c r="F252" s="398" t="s">
        <v>63</v>
      </c>
      <c r="G252" s="398" t="s">
        <v>63</v>
      </c>
      <c r="H252" s="398" t="s">
        <v>63</v>
      </c>
      <c r="I252" s="440" t="s">
        <v>63</v>
      </c>
      <c r="J252" s="42" t="s">
        <v>63</v>
      </c>
      <c r="K252" s="42" t="s">
        <v>63</v>
      </c>
      <c r="L252" s="43" t="s">
        <v>63</v>
      </c>
    </row>
    <row r="253" spans="1:12" ht="15.75">
      <c r="A253" s="103"/>
      <c r="B253" s="57"/>
      <c r="C253" s="39" t="s">
        <v>430</v>
      </c>
      <c r="D253" s="72" t="s">
        <v>469</v>
      </c>
      <c r="E253" s="398" t="s">
        <v>63</v>
      </c>
      <c r="F253" s="398" t="s">
        <v>63</v>
      </c>
      <c r="G253" s="398" t="s">
        <v>63</v>
      </c>
      <c r="H253" s="398" t="s">
        <v>63</v>
      </c>
      <c r="I253" s="440" t="s">
        <v>63</v>
      </c>
      <c r="J253" s="42" t="s">
        <v>63</v>
      </c>
      <c r="K253" s="42" t="s">
        <v>63</v>
      </c>
      <c r="L253" s="43" t="s">
        <v>63</v>
      </c>
    </row>
    <row r="254" spans="1:12" ht="22.5" customHeight="1">
      <c r="A254" s="103"/>
      <c r="B254" s="754" t="s">
        <v>470</v>
      </c>
      <c r="C254" s="754"/>
      <c r="D254" s="72" t="s">
        <v>471</v>
      </c>
      <c r="E254" s="398">
        <f>F254+G254+H254+I254</f>
        <v>0</v>
      </c>
      <c r="F254" s="323"/>
      <c r="G254" s="323"/>
      <c r="H254" s="398"/>
      <c r="I254" s="439"/>
      <c r="J254" s="42"/>
      <c r="K254" s="61"/>
      <c r="L254" s="43"/>
    </row>
    <row r="255" spans="1:12" ht="15" customHeight="1">
      <c r="A255" s="103"/>
      <c r="B255" s="57"/>
      <c r="C255" s="39" t="s">
        <v>442</v>
      </c>
      <c r="D255" s="72" t="s">
        <v>472</v>
      </c>
      <c r="E255" s="398" t="s">
        <v>63</v>
      </c>
      <c r="F255" s="398" t="s">
        <v>63</v>
      </c>
      <c r="G255" s="398" t="s">
        <v>63</v>
      </c>
      <c r="H255" s="398" t="s">
        <v>63</v>
      </c>
      <c r="I255" s="440" t="s">
        <v>63</v>
      </c>
      <c r="J255" s="42" t="s">
        <v>63</v>
      </c>
      <c r="K255" s="42" t="s">
        <v>63</v>
      </c>
      <c r="L255" s="43" t="s">
        <v>63</v>
      </c>
    </row>
    <row r="256" spans="1:12" ht="15" customHeight="1">
      <c r="A256" s="103"/>
      <c r="B256" s="57"/>
      <c r="C256" s="39" t="s">
        <v>428</v>
      </c>
      <c r="D256" s="72" t="s">
        <v>473</v>
      </c>
      <c r="E256" s="398" t="s">
        <v>63</v>
      </c>
      <c r="F256" s="398" t="s">
        <v>63</v>
      </c>
      <c r="G256" s="398" t="s">
        <v>63</v>
      </c>
      <c r="H256" s="398" t="s">
        <v>63</v>
      </c>
      <c r="I256" s="440" t="s">
        <v>63</v>
      </c>
      <c r="J256" s="42" t="s">
        <v>63</v>
      </c>
      <c r="K256" s="42" t="s">
        <v>63</v>
      </c>
      <c r="L256" s="43" t="s">
        <v>63</v>
      </c>
    </row>
    <row r="257" spans="1:12" ht="15" customHeight="1">
      <c r="A257" s="103"/>
      <c r="B257" s="57"/>
      <c r="C257" s="39" t="s">
        <v>445</v>
      </c>
      <c r="D257" s="72" t="s">
        <v>474</v>
      </c>
      <c r="E257" s="398" t="s">
        <v>63</v>
      </c>
      <c r="F257" s="398" t="s">
        <v>63</v>
      </c>
      <c r="G257" s="398" t="s">
        <v>63</v>
      </c>
      <c r="H257" s="398" t="s">
        <v>63</v>
      </c>
      <c r="I257" s="440" t="s">
        <v>63</v>
      </c>
      <c r="J257" s="42" t="s">
        <v>63</v>
      </c>
      <c r="K257" s="42" t="s">
        <v>63</v>
      </c>
      <c r="L257" s="43" t="s">
        <v>63</v>
      </c>
    </row>
    <row r="258" spans="1:12" ht="15.75">
      <c r="A258" s="103"/>
      <c r="B258" s="57"/>
      <c r="C258" s="39" t="s">
        <v>430</v>
      </c>
      <c r="D258" s="72" t="s">
        <v>475</v>
      </c>
      <c r="E258" s="398" t="s">
        <v>63</v>
      </c>
      <c r="F258" s="398" t="s">
        <v>63</v>
      </c>
      <c r="G258" s="398" t="s">
        <v>63</v>
      </c>
      <c r="H258" s="398" t="s">
        <v>63</v>
      </c>
      <c r="I258" s="440" t="s">
        <v>63</v>
      </c>
      <c r="J258" s="42" t="s">
        <v>63</v>
      </c>
      <c r="K258" s="42" t="s">
        <v>63</v>
      </c>
      <c r="L258" s="43" t="s">
        <v>63</v>
      </c>
    </row>
    <row r="259" spans="1:12" ht="15.75">
      <c r="A259" s="103"/>
      <c r="B259" s="754" t="s">
        <v>476</v>
      </c>
      <c r="C259" s="754"/>
      <c r="D259" s="72" t="s">
        <v>477</v>
      </c>
      <c r="E259" s="398">
        <f>F259+G259+H259+I259</f>
        <v>0</v>
      </c>
      <c r="F259" s="323"/>
      <c r="G259" s="323"/>
      <c r="H259" s="398"/>
      <c r="I259" s="439"/>
      <c r="J259" s="42"/>
      <c r="K259" s="61"/>
      <c r="L259" s="43"/>
    </row>
    <row r="260" spans="1:12" ht="15.75">
      <c r="A260" s="103"/>
      <c r="B260" s="57"/>
      <c r="C260" s="39" t="s">
        <v>442</v>
      </c>
      <c r="D260" s="72" t="s">
        <v>478</v>
      </c>
      <c r="E260" s="398" t="s">
        <v>63</v>
      </c>
      <c r="F260" s="398" t="s">
        <v>63</v>
      </c>
      <c r="G260" s="398" t="s">
        <v>63</v>
      </c>
      <c r="H260" s="398" t="s">
        <v>63</v>
      </c>
      <c r="I260" s="440" t="s">
        <v>63</v>
      </c>
      <c r="J260" s="42" t="s">
        <v>63</v>
      </c>
      <c r="K260" s="42" t="s">
        <v>63</v>
      </c>
      <c r="L260" s="43" t="s">
        <v>63</v>
      </c>
    </row>
    <row r="261" spans="1:12" ht="15.75">
      <c r="A261" s="103"/>
      <c r="B261" s="57"/>
      <c r="C261" s="39" t="s">
        <v>428</v>
      </c>
      <c r="D261" s="72" t="s">
        <v>479</v>
      </c>
      <c r="E261" s="398" t="s">
        <v>63</v>
      </c>
      <c r="F261" s="398" t="s">
        <v>63</v>
      </c>
      <c r="G261" s="398" t="s">
        <v>63</v>
      </c>
      <c r="H261" s="398" t="s">
        <v>63</v>
      </c>
      <c r="I261" s="440" t="s">
        <v>63</v>
      </c>
      <c r="J261" s="42" t="s">
        <v>63</v>
      </c>
      <c r="K261" s="42" t="s">
        <v>63</v>
      </c>
      <c r="L261" s="43" t="s">
        <v>63</v>
      </c>
    </row>
    <row r="262" spans="1:12" ht="15" customHeight="1">
      <c r="A262" s="103"/>
      <c r="B262" s="57"/>
      <c r="C262" s="39" t="s">
        <v>445</v>
      </c>
      <c r="D262" s="72" t="s">
        <v>480</v>
      </c>
      <c r="E262" s="398" t="s">
        <v>63</v>
      </c>
      <c r="F262" s="398" t="s">
        <v>63</v>
      </c>
      <c r="G262" s="398" t="s">
        <v>63</v>
      </c>
      <c r="H262" s="398" t="s">
        <v>63</v>
      </c>
      <c r="I262" s="440" t="s">
        <v>63</v>
      </c>
      <c r="J262" s="42" t="s">
        <v>63</v>
      </c>
      <c r="K262" s="42" t="s">
        <v>63</v>
      </c>
      <c r="L262" s="43" t="s">
        <v>63</v>
      </c>
    </row>
    <row r="263" spans="1:12" ht="15.75">
      <c r="A263" s="103"/>
      <c r="B263" s="57"/>
      <c r="C263" s="39" t="s">
        <v>430</v>
      </c>
      <c r="D263" s="72" t="s">
        <v>481</v>
      </c>
      <c r="E263" s="398" t="s">
        <v>63</v>
      </c>
      <c r="F263" s="398" t="s">
        <v>63</v>
      </c>
      <c r="G263" s="398" t="s">
        <v>63</v>
      </c>
      <c r="H263" s="398" t="s">
        <v>63</v>
      </c>
      <c r="I263" s="440" t="s">
        <v>63</v>
      </c>
      <c r="J263" s="42" t="s">
        <v>63</v>
      </c>
      <c r="K263" s="42" t="s">
        <v>63</v>
      </c>
      <c r="L263" s="43" t="s">
        <v>63</v>
      </c>
    </row>
    <row r="264" spans="1:12" ht="27" customHeight="1">
      <c r="A264" s="103"/>
      <c r="B264" s="754" t="s">
        <v>482</v>
      </c>
      <c r="C264" s="754"/>
      <c r="D264" s="72" t="s">
        <v>483</v>
      </c>
      <c r="E264" s="398">
        <f>F264+G264+H264+I264</f>
        <v>0</v>
      </c>
      <c r="F264" s="323"/>
      <c r="G264" s="323"/>
      <c r="H264" s="398"/>
      <c r="I264" s="439"/>
      <c r="J264" s="42"/>
      <c r="K264" s="61"/>
      <c r="L264" s="43"/>
    </row>
    <row r="265" spans="1:12" ht="15.75">
      <c r="A265" s="103"/>
      <c r="B265" s="57"/>
      <c r="C265" s="39" t="s">
        <v>442</v>
      </c>
      <c r="D265" s="72" t="s">
        <v>484</v>
      </c>
      <c r="E265" s="398" t="s">
        <v>63</v>
      </c>
      <c r="F265" s="398" t="s">
        <v>63</v>
      </c>
      <c r="G265" s="398" t="s">
        <v>63</v>
      </c>
      <c r="H265" s="398" t="s">
        <v>63</v>
      </c>
      <c r="I265" s="440" t="s">
        <v>63</v>
      </c>
      <c r="J265" s="42" t="s">
        <v>63</v>
      </c>
      <c r="K265" s="42" t="s">
        <v>63</v>
      </c>
      <c r="L265" s="43" t="s">
        <v>63</v>
      </c>
    </row>
    <row r="266" spans="1:12" ht="13.5" customHeight="1">
      <c r="A266" s="103"/>
      <c r="B266" s="57"/>
      <c r="C266" s="39" t="s">
        <v>428</v>
      </c>
      <c r="D266" s="72" t="s">
        <v>485</v>
      </c>
      <c r="E266" s="398" t="s">
        <v>63</v>
      </c>
      <c r="F266" s="398" t="s">
        <v>63</v>
      </c>
      <c r="G266" s="398" t="s">
        <v>63</v>
      </c>
      <c r="H266" s="398" t="s">
        <v>63</v>
      </c>
      <c r="I266" s="440" t="s">
        <v>63</v>
      </c>
      <c r="J266" s="42" t="s">
        <v>63</v>
      </c>
      <c r="K266" s="42" t="s">
        <v>63</v>
      </c>
      <c r="L266" s="43" t="s">
        <v>63</v>
      </c>
    </row>
    <row r="267" spans="1:12" ht="15.75">
      <c r="A267" s="803"/>
      <c r="B267" s="804"/>
      <c r="C267" s="39" t="s">
        <v>445</v>
      </c>
      <c r="D267" s="72" t="s">
        <v>486</v>
      </c>
      <c r="E267" s="398" t="s">
        <v>63</v>
      </c>
      <c r="F267" s="398" t="s">
        <v>63</v>
      </c>
      <c r="G267" s="398" t="s">
        <v>63</v>
      </c>
      <c r="H267" s="398" t="s">
        <v>63</v>
      </c>
      <c r="I267" s="440" t="s">
        <v>63</v>
      </c>
      <c r="J267" s="42" t="s">
        <v>63</v>
      </c>
      <c r="K267" s="42" t="s">
        <v>63</v>
      </c>
      <c r="L267" s="43" t="s">
        <v>63</v>
      </c>
    </row>
    <row r="268" spans="1:12" ht="15.75">
      <c r="A268" s="103"/>
      <c r="B268" s="57"/>
      <c r="C268" s="39" t="s">
        <v>430</v>
      </c>
      <c r="D268" s="72" t="s">
        <v>487</v>
      </c>
      <c r="E268" s="398" t="s">
        <v>63</v>
      </c>
      <c r="F268" s="398" t="s">
        <v>63</v>
      </c>
      <c r="G268" s="398" t="s">
        <v>63</v>
      </c>
      <c r="H268" s="398" t="s">
        <v>63</v>
      </c>
      <c r="I268" s="440" t="s">
        <v>63</v>
      </c>
      <c r="J268" s="42" t="s">
        <v>63</v>
      </c>
      <c r="K268" s="42" t="s">
        <v>63</v>
      </c>
      <c r="L268" s="43" t="s">
        <v>63</v>
      </c>
    </row>
    <row r="269" spans="1:12" ht="40.5" customHeight="1">
      <c r="A269" s="106"/>
      <c r="B269" s="752" t="s">
        <v>488</v>
      </c>
      <c r="C269" s="752"/>
      <c r="D269" s="72" t="s">
        <v>489</v>
      </c>
      <c r="E269" s="398">
        <f>F269+G269+H269+I269</f>
        <v>0</v>
      </c>
      <c r="F269" s="398"/>
      <c r="G269" s="398"/>
      <c r="H269" s="398"/>
      <c r="I269" s="440"/>
      <c r="J269" s="42"/>
      <c r="K269" s="61"/>
      <c r="L269" s="43"/>
    </row>
    <row r="270" spans="1:12" ht="15.75">
      <c r="A270" s="106"/>
      <c r="B270" s="107"/>
      <c r="C270" s="39" t="s">
        <v>442</v>
      </c>
      <c r="D270" s="72" t="s">
        <v>490</v>
      </c>
      <c r="E270" s="398" t="s">
        <v>63</v>
      </c>
      <c r="F270" s="398" t="s">
        <v>63</v>
      </c>
      <c r="G270" s="398" t="s">
        <v>63</v>
      </c>
      <c r="H270" s="398" t="s">
        <v>63</v>
      </c>
      <c r="I270" s="440" t="s">
        <v>63</v>
      </c>
      <c r="J270" s="42" t="s">
        <v>63</v>
      </c>
      <c r="K270" s="42" t="s">
        <v>63</v>
      </c>
      <c r="L270" s="43" t="s">
        <v>63</v>
      </c>
    </row>
    <row r="271" spans="1:12" ht="15.75">
      <c r="A271" s="106"/>
      <c r="B271" s="107"/>
      <c r="C271" s="39" t="s">
        <v>428</v>
      </c>
      <c r="D271" s="72" t="s">
        <v>491</v>
      </c>
      <c r="E271" s="398" t="s">
        <v>63</v>
      </c>
      <c r="F271" s="398" t="s">
        <v>63</v>
      </c>
      <c r="G271" s="398" t="s">
        <v>63</v>
      </c>
      <c r="H271" s="398" t="s">
        <v>63</v>
      </c>
      <c r="I271" s="440" t="s">
        <v>63</v>
      </c>
      <c r="J271" s="42" t="s">
        <v>63</v>
      </c>
      <c r="K271" s="42" t="s">
        <v>63</v>
      </c>
      <c r="L271" s="43" t="s">
        <v>63</v>
      </c>
    </row>
    <row r="272" spans="1:12" ht="15.75">
      <c r="A272" s="106"/>
      <c r="B272" s="107"/>
      <c r="C272" s="39" t="s">
        <v>492</v>
      </c>
      <c r="D272" s="72" t="s">
        <v>493</v>
      </c>
      <c r="E272" s="398"/>
      <c r="F272" s="398"/>
      <c r="G272" s="398"/>
      <c r="H272" s="398"/>
      <c r="I272" s="440"/>
      <c r="J272" s="42"/>
      <c r="K272" s="42"/>
      <c r="L272" s="43"/>
    </row>
    <row r="273" spans="1:12" ht="15.75">
      <c r="A273" s="103"/>
      <c r="B273" s="57"/>
      <c r="C273" s="39" t="s">
        <v>430</v>
      </c>
      <c r="D273" s="72" t="s">
        <v>494</v>
      </c>
      <c r="E273" s="398" t="s">
        <v>63</v>
      </c>
      <c r="F273" s="398" t="s">
        <v>63</v>
      </c>
      <c r="G273" s="398" t="s">
        <v>63</v>
      </c>
      <c r="H273" s="398" t="s">
        <v>63</v>
      </c>
      <c r="I273" s="440" t="s">
        <v>63</v>
      </c>
      <c r="J273" s="42" t="s">
        <v>63</v>
      </c>
      <c r="K273" s="42" t="s">
        <v>63</v>
      </c>
      <c r="L273" s="43" t="s">
        <v>63</v>
      </c>
    </row>
    <row r="274" spans="1:12" ht="39" customHeight="1">
      <c r="A274" s="106"/>
      <c r="B274" s="752" t="s">
        <v>495</v>
      </c>
      <c r="C274" s="752"/>
      <c r="D274" s="72" t="s">
        <v>496</v>
      </c>
      <c r="E274" s="398">
        <f>F274+G274+H274+I274</f>
        <v>0</v>
      </c>
      <c r="F274" s="398"/>
      <c r="G274" s="398"/>
      <c r="H274" s="398"/>
      <c r="I274" s="440"/>
      <c r="J274" s="42"/>
      <c r="K274" s="61"/>
      <c r="L274" s="43"/>
    </row>
    <row r="275" spans="1:12" ht="15.75">
      <c r="A275" s="106"/>
      <c r="B275" s="107"/>
      <c r="C275" s="39" t="s">
        <v>442</v>
      </c>
      <c r="D275" s="72" t="s">
        <v>497</v>
      </c>
      <c r="E275" s="398" t="s">
        <v>63</v>
      </c>
      <c r="F275" s="398" t="s">
        <v>63</v>
      </c>
      <c r="G275" s="398" t="s">
        <v>63</v>
      </c>
      <c r="H275" s="398" t="s">
        <v>63</v>
      </c>
      <c r="I275" s="440" t="s">
        <v>63</v>
      </c>
      <c r="J275" s="42" t="s">
        <v>63</v>
      </c>
      <c r="K275" s="42" t="s">
        <v>63</v>
      </c>
      <c r="L275" s="43" t="s">
        <v>63</v>
      </c>
    </row>
    <row r="276" spans="1:12" ht="15.75">
      <c r="A276" s="106"/>
      <c r="B276" s="107"/>
      <c r="C276" s="39" t="s">
        <v>428</v>
      </c>
      <c r="D276" s="72" t="s">
        <v>498</v>
      </c>
      <c r="E276" s="398" t="s">
        <v>63</v>
      </c>
      <c r="F276" s="398" t="s">
        <v>63</v>
      </c>
      <c r="G276" s="398" t="s">
        <v>63</v>
      </c>
      <c r="H276" s="398" t="s">
        <v>63</v>
      </c>
      <c r="I276" s="440" t="s">
        <v>63</v>
      </c>
      <c r="J276" s="42" t="s">
        <v>63</v>
      </c>
      <c r="K276" s="42" t="s">
        <v>63</v>
      </c>
      <c r="L276" s="43" t="s">
        <v>63</v>
      </c>
    </row>
    <row r="277" spans="1:12" ht="15.75">
      <c r="A277" s="106"/>
      <c r="B277" s="107"/>
      <c r="C277" s="39" t="s">
        <v>445</v>
      </c>
      <c r="D277" s="72" t="s">
        <v>499</v>
      </c>
      <c r="E277" s="398" t="s">
        <v>63</v>
      </c>
      <c r="F277" s="398" t="s">
        <v>63</v>
      </c>
      <c r="G277" s="398" t="s">
        <v>63</v>
      </c>
      <c r="H277" s="398" t="s">
        <v>63</v>
      </c>
      <c r="I277" s="440" t="s">
        <v>63</v>
      </c>
      <c r="J277" s="42" t="s">
        <v>63</v>
      </c>
      <c r="K277" s="42" t="s">
        <v>63</v>
      </c>
      <c r="L277" s="43" t="s">
        <v>63</v>
      </c>
    </row>
    <row r="278" spans="1:12" ht="15.75">
      <c r="A278" s="103"/>
      <c r="B278" s="57"/>
      <c r="C278" s="39" t="s">
        <v>430</v>
      </c>
      <c r="D278" s="72" t="s">
        <v>500</v>
      </c>
      <c r="E278" s="398" t="s">
        <v>63</v>
      </c>
      <c r="F278" s="398" t="s">
        <v>63</v>
      </c>
      <c r="G278" s="398" t="s">
        <v>63</v>
      </c>
      <c r="H278" s="398" t="s">
        <v>63</v>
      </c>
      <c r="I278" s="440" t="s">
        <v>63</v>
      </c>
      <c r="J278" s="42" t="s">
        <v>63</v>
      </c>
      <c r="K278" s="42" t="s">
        <v>63</v>
      </c>
      <c r="L278" s="43" t="s">
        <v>63</v>
      </c>
    </row>
    <row r="279" spans="1:12" ht="44.25" customHeight="1">
      <c r="A279" s="106"/>
      <c r="B279" s="752" t="s">
        <v>501</v>
      </c>
      <c r="C279" s="752"/>
      <c r="D279" s="72" t="s">
        <v>502</v>
      </c>
      <c r="E279" s="398">
        <f>F279+G279+H279+I279</f>
        <v>0</v>
      </c>
      <c r="F279" s="398"/>
      <c r="G279" s="398"/>
      <c r="H279" s="398"/>
      <c r="I279" s="440"/>
      <c r="J279" s="42"/>
      <c r="K279" s="61"/>
      <c r="L279" s="43"/>
    </row>
    <row r="280" spans="1:12" ht="15.75">
      <c r="A280" s="106"/>
      <c r="B280" s="107"/>
      <c r="C280" s="39" t="s">
        <v>442</v>
      </c>
      <c r="D280" s="72" t="s">
        <v>503</v>
      </c>
      <c r="E280" s="398" t="s">
        <v>63</v>
      </c>
      <c r="F280" s="398" t="s">
        <v>63</v>
      </c>
      <c r="G280" s="398" t="s">
        <v>63</v>
      </c>
      <c r="H280" s="398" t="s">
        <v>63</v>
      </c>
      <c r="I280" s="440" t="s">
        <v>63</v>
      </c>
      <c r="J280" s="42" t="s">
        <v>63</v>
      </c>
      <c r="K280" s="42" t="s">
        <v>63</v>
      </c>
      <c r="L280" s="43" t="s">
        <v>63</v>
      </c>
    </row>
    <row r="281" spans="1:12" ht="15.75">
      <c r="A281" s="106"/>
      <c r="B281" s="107"/>
      <c r="C281" s="39" t="s">
        <v>428</v>
      </c>
      <c r="D281" s="72" t="s">
        <v>504</v>
      </c>
      <c r="E281" s="398" t="s">
        <v>63</v>
      </c>
      <c r="F281" s="398" t="s">
        <v>63</v>
      </c>
      <c r="G281" s="398" t="s">
        <v>63</v>
      </c>
      <c r="H281" s="398" t="s">
        <v>63</v>
      </c>
      <c r="I281" s="440" t="s">
        <v>63</v>
      </c>
      <c r="J281" s="42" t="s">
        <v>63</v>
      </c>
      <c r="K281" s="42" t="s">
        <v>63</v>
      </c>
      <c r="L281" s="43" t="s">
        <v>63</v>
      </c>
    </row>
    <row r="282" spans="1:12" ht="15.75">
      <c r="A282" s="108"/>
      <c r="B282" s="109"/>
      <c r="C282" s="110" t="s">
        <v>445</v>
      </c>
      <c r="D282" s="111" t="s">
        <v>505</v>
      </c>
      <c r="E282" s="446" t="s">
        <v>63</v>
      </c>
      <c r="F282" s="446" t="s">
        <v>63</v>
      </c>
      <c r="G282" s="446" t="s">
        <v>63</v>
      </c>
      <c r="H282" s="446" t="s">
        <v>63</v>
      </c>
      <c r="I282" s="447" t="s">
        <v>63</v>
      </c>
      <c r="J282" s="192" t="s">
        <v>63</v>
      </c>
      <c r="K282" s="192" t="s">
        <v>63</v>
      </c>
      <c r="L282" s="194" t="s">
        <v>63</v>
      </c>
    </row>
    <row r="283" spans="1:12" ht="15.75">
      <c r="A283" s="103"/>
      <c r="B283" s="57"/>
      <c r="C283" s="39" t="s">
        <v>430</v>
      </c>
      <c r="D283" s="111" t="s">
        <v>506</v>
      </c>
      <c r="E283" s="398" t="s">
        <v>63</v>
      </c>
      <c r="F283" s="398" t="s">
        <v>63</v>
      </c>
      <c r="G283" s="398" t="s">
        <v>63</v>
      </c>
      <c r="H283" s="398" t="s">
        <v>63</v>
      </c>
      <c r="I283" s="440" t="s">
        <v>63</v>
      </c>
      <c r="J283" s="42" t="s">
        <v>63</v>
      </c>
      <c r="K283" s="42" t="s">
        <v>63</v>
      </c>
      <c r="L283" s="43" t="s">
        <v>63</v>
      </c>
    </row>
    <row r="284" spans="1:12" ht="15.75">
      <c r="A284" s="753" t="s">
        <v>507</v>
      </c>
      <c r="B284" s="742"/>
      <c r="C284" s="743"/>
      <c r="D284" s="114" t="s">
        <v>508</v>
      </c>
      <c r="E284" s="448">
        <f>F284+G284+H284+I284</f>
        <v>11868</v>
      </c>
      <c r="F284" s="448">
        <f>F285+F286+F287</f>
        <v>0</v>
      </c>
      <c r="G284" s="448">
        <f aca="true" t="shared" si="185" ref="G284:L284">G285+G286+G287</f>
        <v>6018</v>
      </c>
      <c r="H284" s="448">
        <f t="shared" si="185"/>
        <v>2925</v>
      </c>
      <c r="I284" s="448">
        <f t="shared" si="185"/>
        <v>2925</v>
      </c>
      <c r="J284" s="185">
        <f t="shared" si="185"/>
        <v>12320</v>
      </c>
      <c r="K284" s="185">
        <f t="shared" si="185"/>
        <v>12285</v>
      </c>
      <c r="L284" s="186">
        <f t="shared" si="185"/>
        <v>12227</v>
      </c>
    </row>
    <row r="285" spans="1:12" ht="41.25" customHeight="1">
      <c r="A285" s="83"/>
      <c r="B285" s="742" t="s">
        <v>509</v>
      </c>
      <c r="C285" s="743"/>
      <c r="D285" s="72" t="s">
        <v>510</v>
      </c>
      <c r="E285" s="448">
        <f>F285+G285+H285+I285</f>
        <v>0</v>
      </c>
      <c r="F285" s="448">
        <f>F625</f>
        <v>0</v>
      </c>
      <c r="G285" s="448">
        <f aca="true" t="shared" si="186" ref="G285:L285">G625</f>
        <v>0</v>
      </c>
      <c r="H285" s="448">
        <f t="shared" si="186"/>
        <v>0</v>
      </c>
      <c r="I285" s="448">
        <f t="shared" si="186"/>
        <v>0</v>
      </c>
      <c r="J285" s="185">
        <f t="shared" si="186"/>
        <v>0</v>
      </c>
      <c r="K285" s="185">
        <f t="shared" si="186"/>
        <v>0</v>
      </c>
      <c r="L285" s="186">
        <f t="shared" si="186"/>
        <v>0</v>
      </c>
    </row>
    <row r="286" spans="1:12" ht="45.75" customHeight="1">
      <c r="A286" s="83"/>
      <c r="B286" s="742" t="s">
        <v>511</v>
      </c>
      <c r="C286" s="743"/>
      <c r="D286" s="72" t="s">
        <v>512</v>
      </c>
      <c r="E286" s="448">
        <f>F286+G286+H286+I286</f>
        <v>11868</v>
      </c>
      <c r="F286" s="448">
        <f aca="true" t="shared" si="187" ref="F286:L286">F626</f>
        <v>0</v>
      </c>
      <c r="G286" s="448">
        <f t="shared" si="187"/>
        <v>6018</v>
      </c>
      <c r="H286" s="448">
        <f t="shared" si="187"/>
        <v>2925</v>
      </c>
      <c r="I286" s="448">
        <f t="shared" si="187"/>
        <v>2925</v>
      </c>
      <c r="J286" s="185">
        <f t="shared" si="187"/>
        <v>12320</v>
      </c>
      <c r="K286" s="185">
        <f t="shared" si="187"/>
        <v>12285</v>
      </c>
      <c r="L286" s="186">
        <f t="shared" si="187"/>
        <v>12227</v>
      </c>
    </row>
    <row r="287" spans="1:12" s="121" customFormat="1" ht="15.75">
      <c r="A287" s="119"/>
      <c r="B287" s="744" t="s">
        <v>513</v>
      </c>
      <c r="C287" s="745"/>
      <c r="D287" s="120" t="s">
        <v>514</v>
      </c>
      <c r="E287" s="448">
        <f>F287+G287+H287+I287</f>
        <v>0</v>
      </c>
      <c r="F287" s="448">
        <f>F627</f>
        <v>0</v>
      </c>
      <c r="G287" s="448">
        <f aca="true" t="shared" si="188" ref="G287:L287">G627</f>
        <v>0</v>
      </c>
      <c r="H287" s="448">
        <f t="shared" si="188"/>
        <v>0</v>
      </c>
      <c r="I287" s="448">
        <f t="shared" si="188"/>
        <v>0</v>
      </c>
      <c r="J287" s="185">
        <f t="shared" si="188"/>
        <v>0</v>
      </c>
      <c r="K287" s="185">
        <f t="shared" si="188"/>
        <v>0</v>
      </c>
      <c r="L287" s="186">
        <f t="shared" si="188"/>
        <v>0</v>
      </c>
    </row>
    <row r="288" spans="1:12" ht="25.5" customHeight="1">
      <c r="A288" s="783" t="s">
        <v>515</v>
      </c>
      <c r="B288" s="742"/>
      <c r="C288" s="743"/>
      <c r="D288" s="66" t="s">
        <v>516</v>
      </c>
      <c r="E288" s="446" t="s">
        <v>63</v>
      </c>
      <c r="F288" s="446" t="s">
        <v>63</v>
      </c>
      <c r="G288" s="446" t="s">
        <v>63</v>
      </c>
      <c r="H288" s="446" t="s">
        <v>63</v>
      </c>
      <c r="I288" s="447" t="s">
        <v>63</v>
      </c>
      <c r="J288" s="192" t="s">
        <v>63</v>
      </c>
      <c r="K288" s="192" t="s">
        <v>63</v>
      </c>
      <c r="L288" s="449" t="s">
        <v>63</v>
      </c>
    </row>
    <row r="289" spans="1:12" ht="25.5" customHeight="1">
      <c r="A289" s="83"/>
      <c r="B289" s="742" t="s">
        <v>517</v>
      </c>
      <c r="C289" s="743"/>
      <c r="D289" s="66" t="s">
        <v>518</v>
      </c>
      <c r="E289" s="398" t="s">
        <v>63</v>
      </c>
      <c r="F289" s="398" t="s">
        <v>63</v>
      </c>
      <c r="G289" s="398" t="s">
        <v>63</v>
      </c>
      <c r="H289" s="398" t="s">
        <v>63</v>
      </c>
      <c r="I289" s="440" t="s">
        <v>63</v>
      </c>
      <c r="J289" s="42" t="s">
        <v>63</v>
      </c>
      <c r="K289" s="42" t="s">
        <v>63</v>
      </c>
      <c r="L289" s="450" t="s">
        <v>63</v>
      </c>
    </row>
    <row r="290" spans="1:12" ht="54.75" customHeight="1">
      <c r="A290" s="753" t="s">
        <v>519</v>
      </c>
      <c r="B290" s="742"/>
      <c r="C290" s="743"/>
      <c r="D290" s="66" t="s">
        <v>520</v>
      </c>
      <c r="E290" s="448">
        <f>F290+G290+H290+I290</f>
        <v>197605.97000000003</v>
      </c>
      <c r="F290" s="448">
        <f>F291+F295+F299+F303+F307+F311+F315+F319+F322+F327+F330</f>
        <v>1788</v>
      </c>
      <c r="G290" s="448">
        <f aca="true" t="shared" si="189" ref="G290:L290">G291+G295+G299+G303+G307+G311+G315+G319+G322+G327+G330</f>
        <v>7019</v>
      </c>
      <c r="H290" s="448">
        <f t="shared" si="189"/>
        <v>120017.99</v>
      </c>
      <c r="I290" s="448">
        <f t="shared" si="189"/>
        <v>68780.98000000001</v>
      </c>
      <c r="J290" s="185">
        <f t="shared" si="189"/>
        <v>187387</v>
      </c>
      <c r="K290" s="185">
        <f t="shared" si="189"/>
        <v>186854</v>
      </c>
      <c r="L290" s="451">
        <f t="shared" si="189"/>
        <v>185964</v>
      </c>
    </row>
    <row r="291" spans="1:12" ht="15.75">
      <c r="A291" s="122"/>
      <c r="B291" s="768" t="s">
        <v>521</v>
      </c>
      <c r="C291" s="743"/>
      <c r="D291" s="123" t="s">
        <v>522</v>
      </c>
      <c r="E291" s="448">
        <f aca="true" t="shared" si="190" ref="E291:E332">F291+G291+H291+I291</f>
        <v>192484.97000000003</v>
      </c>
      <c r="F291" s="448">
        <f>SUM(F292:F294)</f>
        <v>1043</v>
      </c>
      <c r="G291" s="448">
        <f aca="true" t="shared" si="191" ref="G291:L291">SUM(G292:G294)</f>
        <v>3632</v>
      </c>
      <c r="H291" s="448">
        <f t="shared" si="191"/>
        <v>119028.99</v>
      </c>
      <c r="I291" s="448">
        <f t="shared" si="191"/>
        <v>68780.98000000001</v>
      </c>
      <c r="J291" s="185">
        <f t="shared" si="191"/>
        <v>181995</v>
      </c>
      <c r="K291" s="185">
        <f t="shared" si="191"/>
        <v>181476</v>
      </c>
      <c r="L291" s="451">
        <f t="shared" si="191"/>
        <v>180613</v>
      </c>
    </row>
    <row r="292" spans="1:12" ht="15.75">
      <c r="A292" s="106"/>
      <c r="B292" s="107"/>
      <c r="C292" s="39" t="s">
        <v>442</v>
      </c>
      <c r="D292" s="72" t="s">
        <v>523</v>
      </c>
      <c r="E292" s="448">
        <f t="shared" si="190"/>
        <v>74128.97</v>
      </c>
      <c r="F292" s="398">
        <f>F630</f>
        <v>0</v>
      </c>
      <c r="G292" s="398">
        <f aca="true" t="shared" si="192" ref="G292:L293">G630</f>
        <v>0</v>
      </c>
      <c r="H292" s="398">
        <f t="shared" si="192"/>
        <v>36862.990000000005</v>
      </c>
      <c r="I292" s="398">
        <f t="shared" si="192"/>
        <v>37265.98</v>
      </c>
      <c r="J292" s="42">
        <f t="shared" si="192"/>
        <v>78058</v>
      </c>
      <c r="K292" s="42">
        <f t="shared" si="192"/>
        <v>77835</v>
      </c>
      <c r="L292" s="450">
        <f t="shared" si="192"/>
        <v>77465</v>
      </c>
    </row>
    <row r="293" spans="1:12" ht="15.75">
      <c r="A293" s="106"/>
      <c r="B293" s="107"/>
      <c r="C293" s="39" t="s">
        <v>428</v>
      </c>
      <c r="D293" s="72" t="s">
        <v>524</v>
      </c>
      <c r="E293" s="448">
        <f t="shared" si="190"/>
        <v>118356</v>
      </c>
      <c r="F293" s="398">
        <f>F631</f>
        <v>1043</v>
      </c>
      <c r="G293" s="398">
        <f t="shared" si="192"/>
        <v>3632</v>
      </c>
      <c r="H293" s="398">
        <f t="shared" si="192"/>
        <v>82166</v>
      </c>
      <c r="I293" s="398">
        <f t="shared" si="192"/>
        <v>31515</v>
      </c>
      <c r="J293" s="42">
        <f t="shared" si="192"/>
        <v>103937</v>
      </c>
      <c r="K293" s="42">
        <f t="shared" si="192"/>
        <v>103641</v>
      </c>
      <c r="L293" s="450">
        <f t="shared" si="192"/>
        <v>103148</v>
      </c>
    </row>
    <row r="294" spans="1:12" ht="15.75">
      <c r="A294" s="108"/>
      <c r="B294" s="109"/>
      <c r="C294" s="110" t="s">
        <v>445</v>
      </c>
      <c r="D294" s="111" t="s">
        <v>525</v>
      </c>
      <c r="E294" s="448">
        <f t="shared" si="190"/>
        <v>0</v>
      </c>
      <c r="F294" s="398">
        <f>F632</f>
        <v>0</v>
      </c>
      <c r="G294" s="398">
        <f aca="true" t="shared" si="193" ref="G294:L294">G632</f>
        <v>0</v>
      </c>
      <c r="H294" s="398">
        <f t="shared" si="193"/>
        <v>0</v>
      </c>
      <c r="I294" s="398">
        <f t="shared" si="193"/>
        <v>0</v>
      </c>
      <c r="J294" s="42">
        <f t="shared" si="193"/>
        <v>0</v>
      </c>
      <c r="K294" s="42">
        <f t="shared" si="193"/>
        <v>0</v>
      </c>
      <c r="L294" s="450">
        <f t="shared" si="193"/>
        <v>0</v>
      </c>
    </row>
    <row r="295" spans="1:12" ht="31.5" customHeight="1">
      <c r="A295" s="124"/>
      <c r="B295" s="734" t="s">
        <v>526</v>
      </c>
      <c r="C295" s="735"/>
      <c r="D295" s="123" t="s">
        <v>527</v>
      </c>
      <c r="E295" s="448">
        <f t="shared" si="190"/>
        <v>2978</v>
      </c>
      <c r="F295" s="452">
        <f>SUM(F296:F298)</f>
        <v>330</v>
      </c>
      <c r="G295" s="452">
        <f aca="true" t="shared" si="194" ref="G295:L295">SUM(G296:G298)</f>
        <v>1659</v>
      </c>
      <c r="H295" s="452">
        <f t="shared" si="194"/>
        <v>989</v>
      </c>
      <c r="I295" s="452">
        <f t="shared" si="194"/>
        <v>0</v>
      </c>
      <c r="J295" s="117">
        <f t="shared" si="194"/>
        <v>3136</v>
      </c>
      <c r="K295" s="117">
        <f t="shared" si="194"/>
        <v>3127</v>
      </c>
      <c r="L295" s="453">
        <f t="shared" si="194"/>
        <v>3112</v>
      </c>
    </row>
    <row r="296" spans="1:12" ht="15.75">
      <c r="A296" s="106"/>
      <c r="B296" s="107"/>
      <c r="C296" s="39" t="s">
        <v>442</v>
      </c>
      <c r="D296" s="72" t="s">
        <v>528</v>
      </c>
      <c r="E296" s="448">
        <f t="shared" si="190"/>
        <v>1978</v>
      </c>
      <c r="F296" s="398">
        <f>F634</f>
        <v>0</v>
      </c>
      <c r="G296" s="398">
        <f aca="true" t="shared" si="195" ref="G296:L296">G634</f>
        <v>989</v>
      </c>
      <c r="H296" s="398">
        <f t="shared" si="195"/>
        <v>989</v>
      </c>
      <c r="I296" s="398">
        <f t="shared" si="195"/>
        <v>0</v>
      </c>
      <c r="J296" s="42">
        <f t="shared" si="195"/>
        <v>2083</v>
      </c>
      <c r="K296" s="42">
        <f t="shared" si="195"/>
        <v>2077</v>
      </c>
      <c r="L296" s="450">
        <f t="shared" si="195"/>
        <v>2067</v>
      </c>
    </row>
    <row r="297" spans="1:12" ht="15.75">
      <c r="A297" s="106"/>
      <c r="B297" s="107"/>
      <c r="C297" s="39" t="s">
        <v>428</v>
      </c>
      <c r="D297" s="72" t="s">
        <v>529</v>
      </c>
      <c r="E297" s="448">
        <f t="shared" si="190"/>
        <v>600</v>
      </c>
      <c r="F297" s="398">
        <f aca="true" t="shared" si="196" ref="F297:L297">F635</f>
        <v>211</v>
      </c>
      <c r="G297" s="398">
        <f t="shared" si="196"/>
        <v>389</v>
      </c>
      <c r="H297" s="398">
        <f t="shared" si="196"/>
        <v>0</v>
      </c>
      <c r="I297" s="398">
        <f t="shared" si="196"/>
        <v>0</v>
      </c>
      <c r="J297" s="42">
        <f t="shared" si="196"/>
        <v>632</v>
      </c>
      <c r="K297" s="42">
        <f t="shared" si="196"/>
        <v>630</v>
      </c>
      <c r="L297" s="450">
        <f t="shared" si="196"/>
        <v>627</v>
      </c>
    </row>
    <row r="298" spans="1:12" ht="15.75">
      <c r="A298" s="108"/>
      <c r="B298" s="109"/>
      <c r="C298" s="110" t="s">
        <v>445</v>
      </c>
      <c r="D298" s="111" t="s">
        <v>530</v>
      </c>
      <c r="E298" s="448">
        <f t="shared" si="190"/>
        <v>400</v>
      </c>
      <c r="F298" s="398">
        <f aca="true" t="shared" si="197" ref="F298:L298">F636</f>
        <v>119</v>
      </c>
      <c r="G298" s="398">
        <f t="shared" si="197"/>
        <v>281</v>
      </c>
      <c r="H298" s="398">
        <f t="shared" si="197"/>
        <v>0</v>
      </c>
      <c r="I298" s="398">
        <f t="shared" si="197"/>
        <v>0</v>
      </c>
      <c r="J298" s="42">
        <f t="shared" si="197"/>
        <v>421</v>
      </c>
      <c r="K298" s="42">
        <f t="shared" si="197"/>
        <v>420</v>
      </c>
      <c r="L298" s="450">
        <f t="shared" si="197"/>
        <v>418</v>
      </c>
    </row>
    <row r="299" spans="1:12" ht="15.75">
      <c r="A299" s="124"/>
      <c r="B299" s="734" t="s">
        <v>531</v>
      </c>
      <c r="C299" s="735"/>
      <c r="D299" s="123" t="s">
        <v>532</v>
      </c>
      <c r="E299" s="448">
        <f t="shared" si="190"/>
        <v>0</v>
      </c>
      <c r="F299" s="452">
        <f>SUM(F300:F302)</f>
        <v>0</v>
      </c>
      <c r="G299" s="452">
        <f aca="true" t="shared" si="198" ref="G299:L299">SUM(G300:G302)</f>
        <v>0</v>
      </c>
      <c r="H299" s="452">
        <f t="shared" si="198"/>
        <v>0</v>
      </c>
      <c r="I299" s="452">
        <f t="shared" si="198"/>
        <v>0</v>
      </c>
      <c r="J299" s="117">
        <f t="shared" si="198"/>
        <v>0</v>
      </c>
      <c r="K299" s="117">
        <f t="shared" si="198"/>
        <v>0</v>
      </c>
      <c r="L299" s="453">
        <f t="shared" si="198"/>
        <v>0</v>
      </c>
    </row>
    <row r="300" spans="1:12" ht="15.75">
      <c r="A300" s="106"/>
      <c r="B300" s="107"/>
      <c r="C300" s="39" t="s">
        <v>442</v>
      </c>
      <c r="D300" s="72" t="s">
        <v>533</v>
      </c>
      <c r="E300" s="448">
        <f t="shared" si="190"/>
        <v>0</v>
      </c>
      <c r="F300" s="398">
        <f>F638</f>
        <v>0</v>
      </c>
      <c r="G300" s="398">
        <f aca="true" t="shared" si="199" ref="G300:L300">G638</f>
        <v>0</v>
      </c>
      <c r="H300" s="398">
        <f t="shared" si="199"/>
        <v>0</v>
      </c>
      <c r="I300" s="398">
        <f t="shared" si="199"/>
        <v>0</v>
      </c>
      <c r="J300" s="42">
        <f t="shared" si="199"/>
        <v>0</v>
      </c>
      <c r="K300" s="42">
        <f t="shared" si="199"/>
        <v>0</v>
      </c>
      <c r="L300" s="450">
        <f t="shared" si="199"/>
        <v>0</v>
      </c>
    </row>
    <row r="301" spans="1:12" ht="15.75">
      <c r="A301" s="106"/>
      <c r="B301" s="107"/>
      <c r="C301" s="39" t="s">
        <v>428</v>
      </c>
      <c r="D301" s="72" t="s">
        <v>534</v>
      </c>
      <c r="E301" s="448">
        <f t="shared" si="190"/>
        <v>0</v>
      </c>
      <c r="F301" s="398">
        <f aca="true" t="shared" si="200" ref="F301:L301">F639</f>
        <v>0</v>
      </c>
      <c r="G301" s="398">
        <f t="shared" si="200"/>
        <v>0</v>
      </c>
      <c r="H301" s="398">
        <f t="shared" si="200"/>
        <v>0</v>
      </c>
      <c r="I301" s="398">
        <f t="shared" si="200"/>
        <v>0</v>
      </c>
      <c r="J301" s="42">
        <f t="shared" si="200"/>
        <v>0</v>
      </c>
      <c r="K301" s="42">
        <f t="shared" si="200"/>
        <v>0</v>
      </c>
      <c r="L301" s="450">
        <f t="shared" si="200"/>
        <v>0</v>
      </c>
    </row>
    <row r="302" spans="1:12" ht="15.75">
      <c r="A302" s="108"/>
      <c r="B302" s="109"/>
      <c r="C302" s="110" t="s">
        <v>445</v>
      </c>
      <c r="D302" s="111" t="s">
        <v>535</v>
      </c>
      <c r="E302" s="448">
        <f t="shared" si="190"/>
        <v>0</v>
      </c>
      <c r="F302" s="398">
        <f aca="true" t="shared" si="201" ref="F302:L302">F640</f>
        <v>0</v>
      </c>
      <c r="G302" s="398">
        <f t="shared" si="201"/>
        <v>0</v>
      </c>
      <c r="H302" s="398">
        <f t="shared" si="201"/>
        <v>0</v>
      </c>
      <c r="I302" s="398">
        <f t="shared" si="201"/>
        <v>0</v>
      </c>
      <c r="J302" s="42">
        <f t="shared" si="201"/>
        <v>0</v>
      </c>
      <c r="K302" s="42">
        <f t="shared" si="201"/>
        <v>0</v>
      </c>
      <c r="L302" s="43">
        <f t="shared" si="201"/>
        <v>0</v>
      </c>
    </row>
    <row r="303" spans="1:12" ht="27" customHeight="1">
      <c r="A303" s="124"/>
      <c r="B303" s="738" t="s">
        <v>536</v>
      </c>
      <c r="C303" s="739"/>
      <c r="D303" s="123" t="s">
        <v>537</v>
      </c>
      <c r="E303" s="448">
        <f t="shared" si="190"/>
        <v>0</v>
      </c>
      <c r="F303" s="452">
        <f>SUM(F304:F306)</f>
        <v>0</v>
      </c>
      <c r="G303" s="452">
        <f aca="true" t="shared" si="202" ref="G303:L303">SUM(G304:G306)</f>
        <v>0</v>
      </c>
      <c r="H303" s="452">
        <f t="shared" si="202"/>
        <v>0</v>
      </c>
      <c r="I303" s="452">
        <f t="shared" si="202"/>
        <v>0</v>
      </c>
      <c r="J303" s="117">
        <f t="shared" si="202"/>
        <v>0</v>
      </c>
      <c r="K303" s="117">
        <f t="shared" si="202"/>
        <v>0</v>
      </c>
      <c r="L303" s="118">
        <f t="shared" si="202"/>
        <v>0</v>
      </c>
    </row>
    <row r="304" spans="1:12" ht="15.75">
      <c r="A304" s="106"/>
      <c r="B304" s="107"/>
      <c r="C304" s="39" t="s">
        <v>442</v>
      </c>
      <c r="D304" s="72" t="s">
        <v>538</v>
      </c>
      <c r="E304" s="448">
        <f t="shared" si="190"/>
        <v>0</v>
      </c>
      <c r="F304" s="398">
        <f>F642</f>
        <v>0</v>
      </c>
      <c r="G304" s="398">
        <f aca="true" t="shared" si="203" ref="G304:L304">G642</f>
        <v>0</v>
      </c>
      <c r="H304" s="398">
        <f t="shared" si="203"/>
        <v>0</v>
      </c>
      <c r="I304" s="398">
        <f t="shared" si="203"/>
        <v>0</v>
      </c>
      <c r="J304" s="42">
        <f t="shared" si="203"/>
        <v>0</v>
      </c>
      <c r="K304" s="42">
        <f t="shared" si="203"/>
        <v>0</v>
      </c>
      <c r="L304" s="43">
        <f t="shared" si="203"/>
        <v>0</v>
      </c>
    </row>
    <row r="305" spans="1:12" ht="15.75">
      <c r="A305" s="106"/>
      <c r="B305" s="107"/>
      <c r="C305" s="39" t="s">
        <v>428</v>
      </c>
      <c r="D305" s="72" t="s">
        <v>539</v>
      </c>
      <c r="E305" s="448">
        <f t="shared" si="190"/>
        <v>0</v>
      </c>
      <c r="F305" s="398">
        <f aca="true" t="shared" si="204" ref="F305:L305">F643</f>
        <v>0</v>
      </c>
      <c r="G305" s="398">
        <f t="shared" si="204"/>
        <v>0</v>
      </c>
      <c r="H305" s="398">
        <f t="shared" si="204"/>
        <v>0</v>
      </c>
      <c r="I305" s="398">
        <f t="shared" si="204"/>
        <v>0</v>
      </c>
      <c r="J305" s="42">
        <f t="shared" si="204"/>
        <v>0</v>
      </c>
      <c r="K305" s="42">
        <f t="shared" si="204"/>
        <v>0</v>
      </c>
      <c r="L305" s="43">
        <f t="shared" si="204"/>
        <v>0</v>
      </c>
    </row>
    <row r="306" spans="1:12" ht="15.75">
      <c r="A306" s="108"/>
      <c r="B306" s="109"/>
      <c r="C306" s="110" t="s">
        <v>445</v>
      </c>
      <c r="D306" s="111" t="s">
        <v>540</v>
      </c>
      <c r="E306" s="448">
        <f t="shared" si="190"/>
        <v>0</v>
      </c>
      <c r="F306" s="398">
        <f aca="true" t="shared" si="205" ref="F306:L306">F644</f>
        <v>0</v>
      </c>
      <c r="G306" s="398">
        <f t="shared" si="205"/>
        <v>0</v>
      </c>
      <c r="H306" s="398">
        <f t="shared" si="205"/>
        <v>0</v>
      </c>
      <c r="I306" s="398">
        <f t="shared" si="205"/>
        <v>0</v>
      </c>
      <c r="J306" s="42">
        <f t="shared" si="205"/>
        <v>0</v>
      </c>
      <c r="K306" s="42">
        <f t="shared" si="205"/>
        <v>0</v>
      </c>
      <c r="L306" s="43">
        <f t="shared" si="205"/>
        <v>0</v>
      </c>
    </row>
    <row r="307" spans="1:12" ht="41.25" customHeight="1">
      <c r="A307" s="124"/>
      <c r="B307" s="738" t="s">
        <v>541</v>
      </c>
      <c r="C307" s="739"/>
      <c r="D307" s="123" t="s">
        <v>542</v>
      </c>
      <c r="E307" s="448">
        <f t="shared" si="190"/>
        <v>0</v>
      </c>
      <c r="F307" s="452">
        <f>SUM(F308:F310)</f>
        <v>0</v>
      </c>
      <c r="G307" s="452">
        <f aca="true" t="shared" si="206" ref="G307:L307">SUM(G308:G310)</f>
        <v>0</v>
      </c>
      <c r="H307" s="452">
        <f t="shared" si="206"/>
        <v>0</v>
      </c>
      <c r="I307" s="452">
        <f t="shared" si="206"/>
        <v>0</v>
      </c>
      <c r="J307" s="117">
        <f t="shared" si="206"/>
        <v>0</v>
      </c>
      <c r="K307" s="117">
        <f t="shared" si="206"/>
        <v>0</v>
      </c>
      <c r="L307" s="118">
        <f t="shared" si="206"/>
        <v>0</v>
      </c>
    </row>
    <row r="308" spans="1:12" ht="15.75">
      <c r="A308" s="106"/>
      <c r="B308" s="107"/>
      <c r="C308" s="39" t="s">
        <v>442</v>
      </c>
      <c r="D308" s="72" t="s">
        <v>543</v>
      </c>
      <c r="E308" s="448">
        <f t="shared" si="190"/>
        <v>0</v>
      </c>
      <c r="F308" s="398">
        <f>F646</f>
        <v>0</v>
      </c>
      <c r="G308" s="398">
        <f aca="true" t="shared" si="207" ref="G308:L308">G646</f>
        <v>0</v>
      </c>
      <c r="H308" s="398">
        <f t="shared" si="207"/>
        <v>0</v>
      </c>
      <c r="I308" s="398">
        <f t="shared" si="207"/>
        <v>0</v>
      </c>
      <c r="J308" s="42">
        <f t="shared" si="207"/>
        <v>0</v>
      </c>
      <c r="K308" s="42">
        <f t="shared" si="207"/>
        <v>0</v>
      </c>
      <c r="L308" s="43">
        <f t="shared" si="207"/>
        <v>0</v>
      </c>
    </row>
    <row r="309" spans="1:12" ht="15.75">
      <c r="A309" s="106"/>
      <c r="B309" s="107"/>
      <c r="C309" s="39" t="s">
        <v>428</v>
      </c>
      <c r="D309" s="72" t="s">
        <v>544</v>
      </c>
      <c r="E309" s="448">
        <f t="shared" si="190"/>
        <v>0</v>
      </c>
      <c r="F309" s="398">
        <f aca="true" t="shared" si="208" ref="F309:L309">F647</f>
        <v>0</v>
      </c>
      <c r="G309" s="398">
        <f t="shared" si="208"/>
        <v>0</v>
      </c>
      <c r="H309" s="398">
        <f t="shared" si="208"/>
        <v>0</v>
      </c>
      <c r="I309" s="398">
        <f t="shared" si="208"/>
        <v>0</v>
      </c>
      <c r="J309" s="42">
        <f t="shared" si="208"/>
        <v>0</v>
      </c>
      <c r="K309" s="42">
        <f t="shared" si="208"/>
        <v>0</v>
      </c>
      <c r="L309" s="43">
        <f t="shared" si="208"/>
        <v>0</v>
      </c>
    </row>
    <row r="310" spans="1:12" ht="15.75">
      <c r="A310" s="108"/>
      <c r="B310" s="109"/>
      <c r="C310" s="110" t="s">
        <v>445</v>
      </c>
      <c r="D310" s="111" t="s">
        <v>545</v>
      </c>
      <c r="E310" s="448">
        <f t="shared" si="190"/>
        <v>0</v>
      </c>
      <c r="F310" s="398">
        <f aca="true" t="shared" si="209" ref="F310:L310">F648</f>
        <v>0</v>
      </c>
      <c r="G310" s="398">
        <f t="shared" si="209"/>
        <v>0</v>
      </c>
      <c r="H310" s="398">
        <f t="shared" si="209"/>
        <v>0</v>
      </c>
      <c r="I310" s="398">
        <f t="shared" si="209"/>
        <v>0</v>
      </c>
      <c r="J310" s="42">
        <f t="shared" si="209"/>
        <v>0</v>
      </c>
      <c r="K310" s="42">
        <f t="shared" si="209"/>
        <v>0</v>
      </c>
      <c r="L310" s="43">
        <f t="shared" si="209"/>
        <v>0</v>
      </c>
    </row>
    <row r="311" spans="1:12" ht="27.75" customHeight="1">
      <c r="A311" s="124"/>
      <c r="B311" s="738" t="s">
        <v>546</v>
      </c>
      <c r="C311" s="739"/>
      <c r="D311" s="123" t="s">
        <v>547</v>
      </c>
      <c r="E311" s="448">
        <f t="shared" si="190"/>
        <v>0</v>
      </c>
      <c r="F311" s="452">
        <f>SUM(F312:F314)</f>
        <v>0</v>
      </c>
      <c r="G311" s="452">
        <f aca="true" t="shared" si="210" ref="G311:L311">SUM(G312:G314)</f>
        <v>0</v>
      </c>
      <c r="H311" s="452">
        <f t="shared" si="210"/>
        <v>0</v>
      </c>
      <c r="I311" s="452">
        <f t="shared" si="210"/>
        <v>0</v>
      </c>
      <c r="J311" s="117">
        <f t="shared" si="210"/>
        <v>0</v>
      </c>
      <c r="K311" s="117">
        <f t="shared" si="210"/>
        <v>0</v>
      </c>
      <c r="L311" s="118">
        <f t="shared" si="210"/>
        <v>0</v>
      </c>
    </row>
    <row r="312" spans="1:12" ht="15.75">
      <c r="A312" s="106"/>
      <c r="B312" s="107"/>
      <c r="C312" s="39" t="s">
        <v>442</v>
      </c>
      <c r="D312" s="72" t="s">
        <v>548</v>
      </c>
      <c r="E312" s="448">
        <f t="shared" si="190"/>
        <v>0</v>
      </c>
      <c r="F312" s="398">
        <f>F650</f>
        <v>0</v>
      </c>
      <c r="G312" s="398">
        <f aca="true" t="shared" si="211" ref="G312:L312">G650</f>
        <v>0</v>
      </c>
      <c r="H312" s="398">
        <f t="shared" si="211"/>
        <v>0</v>
      </c>
      <c r="I312" s="398">
        <f t="shared" si="211"/>
        <v>0</v>
      </c>
      <c r="J312" s="42">
        <f t="shared" si="211"/>
        <v>0</v>
      </c>
      <c r="K312" s="42">
        <f t="shared" si="211"/>
        <v>0</v>
      </c>
      <c r="L312" s="43">
        <f t="shared" si="211"/>
        <v>0</v>
      </c>
    </row>
    <row r="313" spans="1:12" ht="15.75">
      <c r="A313" s="106"/>
      <c r="B313" s="107"/>
      <c r="C313" s="39" t="s">
        <v>428</v>
      </c>
      <c r="D313" s="72" t="s">
        <v>549</v>
      </c>
      <c r="E313" s="448">
        <f t="shared" si="190"/>
        <v>0</v>
      </c>
      <c r="F313" s="398">
        <f aca="true" t="shared" si="212" ref="F313:L313">F651</f>
        <v>0</v>
      </c>
      <c r="G313" s="398">
        <f t="shared" si="212"/>
        <v>0</v>
      </c>
      <c r="H313" s="398">
        <f t="shared" si="212"/>
        <v>0</v>
      </c>
      <c r="I313" s="398">
        <f t="shared" si="212"/>
        <v>0</v>
      </c>
      <c r="J313" s="42">
        <f t="shared" si="212"/>
        <v>0</v>
      </c>
      <c r="K313" s="42">
        <f t="shared" si="212"/>
        <v>0</v>
      </c>
      <c r="L313" s="43">
        <f t="shared" si="212"/>
        <v>0</v>
      </c>
    </row>
    <row r="314" spans="1:12" ht="15.75">
      <c r="A314" s="108"/>
      <c r="B314" s="109"/>
      <c r="C314" s="110" t="s">
        <v>445</v>
      </c>
      <c r="D314" s="111" t="s">
        <v>550</v>
      </c>
      <c r="E314" s="448">
        <f t="shared" si="190"/>
        <v>0</v>
      </c>
      <c r="F314" s="398">
        <f aca="true" t="shared" si="213" ref="F314:L316">F652</f>
        <v>0</v>
      </c>
      <c r="G314" s="398">
        <f t="shared" si="213"/>
        <v>0</v>
      </c>
      <c r="H314" s="398">
        <f t="shared" si="213"/>
        <v>0</v>
      </c>
      <c r="I314" s="398">
        <f t="shared" si="213"/>
        <v>0</v>
      </c>
      <c r="J314" s="42">
        <f t="shared" si="213"/>
        <v>0</v>
      </c>
      <c r="K314" s="42">
        <f t="shared" si="213"/>
        <v>0</v>
      </c>
      <c r="L314" s="43">
        <f t="shared" si="213"/>
        <v>0</v>
      </c>
    </row>
    <row r="315" spans="1:12" ht="27.75" customHeight="1">
      <c r="A315" s="124"/>
      <c r="B315" s="738" t="s">
        <v>551</v>
      </c>
      <c r="C315" s="739"/>
      <c r="D315" s="123" t="s">
        <v>552</v>
      </c>
      <c r="E315" s="448">
        <f t="shared" si="190"/>
        <v>0</v>
      </c>
      <c r="F315" s="452">
        <f>SUM(F316:F318)</f>
        <v>0</v>
      </c>
      <c r="G315" s="452">
        <f aca="true" t="shared" si="214" ref="G315:L315">SUM(G316:G318)</f>
        <v>0</v>
      </c>
      <c r="H315" s="452">
        <f t="shared" si="214"/>
        <v>0</v>
      </c>
      <c r="I315" s="452">
        <f t="shared" si="214"/>
        <v>0</v>
      </c>
      <c r="J315" s="117">
        <f t="shared" si="214"/>
        <v>0</v>
      </c>
      <c r="K315" s="117">
        <f t="shared" si="214"/>
        <v>0</v>
      </c>
      <c r="L315" s="118">
        <f t="shared" si="214"/>
        <v>0</v>
      </c>
    </row>
    <row r="316" spans="1:12" ht="15.75">
      <c r="A316" s="106"/>
      <c r="B316" s="107"/>
      <c r="C316" s="39" t="s">
        <v>442</v>
      </c>
      <c r="D316" s="72" t="s">
        <v>553</v>
      </c>
      <c r="E316" s="448">
        <f t="shared" si="190"/>
        <v>0</v>
      </c>
      <c r="F316" s="398">
        <f t="shared" si="213"/>
        <v>0</v>
      </c>
      <c r="G316" s="398">
        <f t="shared" si="213"/>
        <v>0</v>
      </c>
      <c r="H316" s="398">
        <f t="shared" si="213"/>
        <v>0</v>
      </c>
      <c r="I316" s="398">
        <f t="shared" si="213"/>
        <v>0</v>
      </c>
      <c r="J316" s="42">
        <f t="shared" si="213"/>
        <v>0</v>
      </c>
      <c r="K316" s="42">
        <f t="shared" si="213"/>
        <v>0</v>
      </c>
      <c r="L316" s="43">
        <f t="shared" si="213"/>
        <v>0</v>
      </c>
    </row>
    <row r="317" spans="1:12" ht="15.75">
      <c r="A317" s="106"/>
      <c r="B317" s="107"/>
      <c r="C317" s="39" t="s">
        <v>428</v>
      </c>
      <c r="D317" s="72" t="s">
        <v>554</v>
      </c>
      <c r="E317" s="448">
        <f t="shared" si="190"/>
        <v>0</v>
      </c>
      <c r="F317" s="398">
        <f aca="true" t="shared" si="215" ref="F317:L317">F655</f>
        <v>0</v>
      </c>
      <c r="G317" s="398">
        <f t="shared" si="215"/>
        <v>0</v>
      </c>
      <c r="H317" s="398">
        <f t="shared" si="215"/>
        <v>0</v>
      </c>
      <c r="I317" s="398">
        <f t="shared" si="215"/>
        <v>0</v>
      </c>
      <c r="J317" s="42">
        <f t="shared" si="215"/>
        <v>0</v>
      </c>
      <c r="K317" s="42">
        <f t="shared" si="215"/>
        <v>0</v>
      </c>
      <c r="L317" s="43">
        <f t="shared" si="215"/>
        <v>0</v>
      </c>
    </row>
    <row r="318" spans="1:12" ht="15.75">
      <c r="A318" s="108"/>
      <c r="B318" s="109"/>
      <c r="C318" s="110" t="s">
        <v>445</v>
      </c>
      <c r="D318" s="111" t="s">
        <v>555</v>
      </c>
      <c r="E318" s="448">
        <f t="shared" si="190"/>
        <v>0</v>
      </c>
      <c r="F318" s="398">
        <f aca="true" t="shared" si="216" ref="F318:L323">F656</f>
        <v>0</v>
      </c>
      <c r="G318" s="398">
        <f t="shared" si="216"/>
        <v>0</v>
      </c>
      <c r="H318" s="398">
        <f t="shared" si="216"/>
        <v>0</v>
      </c>
      <c r="I318" s="398">
        <f t="shared" si="216"/>
        <v>0</v>
      </c>
      <c r="J318" s="42">
        <f t="shared" si="216"/>
        <v>0</v>
      </c>
      <c r="K318" s="42">
        <f t="shared" si="216"/>
        <v>0</v>
      </c>
      <c r="L318" s="43">
        <f t="shared" si="216"/>
        <v>0</v>
      </c>
    </row>
    <row r="319" spans="1:12" ht="30" customHeight="1">
      <c r="A319" s="124"/>
      <c r="B319" s="738" t="s">
        <v>556</v>
      </c>
      <c r="C319" s="739"/>
      <c r="D319" s="123" t="s">
        <v>557</v>
      </c>
      <c r="E319" s="448">
        <f t="shared" si="190"/>
        <v>2143</v>
      </c>
      <c r="F319" s="452">
        <f>SUM(F320:F321)</f>
        <v>415</v>
      </c>
      <c r="G319" s="452">
        <f aca="true" t="shared" si="217" ref="G319:L319">SUM(G320:G321)</f>
        <v>1728</v>
      </c>
      <c r="H319" s="452">
        <f t="shared" si="217"/>
        <v>0</v>
      </c>
      <c r="I319" s="452">
        <f t="shared" si="217"/>
        <v>0</v>
      </c>
      <c r="J319" s="117">
        <f t="shared" si="217"/>
        <v>2256</v>
      </c>
      <c r="K319" s="117">
        <f t="shared" si="217"/>
        <v>2251</v>
      </c>
      <c r="L319" s="118">
        <f t="shared" si="217"/>
        <v>2239</v>
      </c>
    </row>
    <row r="320" spans="1:12" ht="15.75">
      <c r="A320" s="106"/>
      <c r="B320" s="107"/>
      <c r="C320" s="39" t="s">
        <v>442</v>
      </c>
      <c r="D320" s="72" t="s">
        <v>558</v>
      </c>
      <c r="E320" s="448">
        <f t="shared" si="190"/>
        <v>872</v>
      </c>
      <c r="F320" s="398">
        <f t="shared" si="216"/>
        <v>415</v>
      </c>
      <c r="G320" s="398">
        <f t="shared" si="216"/>
        <v>457</v>
      </c>
      <c r="H320" s="398">
        <f t="shared" si="216"/>
        <v>0</v>
      </c>
      <c r="I320" s="398">
        <f t="shared" si="216"/>
        <v>0</v>
      </c>
      <c r="J320" s="42">
        <f t="shared" si="216"/>
        <v>918</v>
      </c>
      <c r="K320" s="42">
        <f t="shared" si="216"/>
        <v>916</v>
      </c>
      <c r="L320" s="43">
        <f t="shared" si="216"/>
        <v>911</v>
      </c>
    </row>
    <row r="321" spans="1:12" ht="15.75">
      <c r="A321" s="106"/>
      <c r="B321" s="107"/>
      <c r="C321" s="39" t="s">
        <v>428</v>
      </c>
      <c r="D321" s="72" t="s">
        <v>559</v>
      </c>
      <c r="E321" s="448">
        <f t="shared" si="190"/>
        <v>1271</v>
      </c>
      <c r="F321" s="398">
        <f t="shared" si="216"/>
        <v>0</v>
      </c>
      <c r="G321" s="398">
        <f t="shared" si="216"/>
        <v>1271</v>
      </c>
      <c r="H321" s="398">
        <f t="shared" si="216"/>
        <v>0</v>
      </c>
      <c r="I321" s="398">
        <f t="shared" si="216"/>
        <v>0</v>
      </c>
      <c r="J321" s="42">
        <f t="shared" si="216"/>
        <v>1338</v>
      </c>
      <c r="K321" s="42">
        <f t="shared" si="216"/>
        <v>1335</v>
      </c>
      <c r="L321" s="43">
        <f t="shared" si="216"/>
        <v>1328</v>
      </c>
    </row>
    <row r="322" spans="1:12" ht="27" customHeight="1">
      <c r="A322" s="454"/>
      <c r="B322" s="801" t="s">
        <v>560</v>
      </c>
      <c r="C322" s="759"/>
      <c r="D322" s="455" t="s">
        <v>561</v>
      </c>
      <c r="E322" s="448">
        <f t="shared" si="190"/>
        <v>0</v>
      </c>
      <c r="F322" s="448">
        <f>SUM(F323:F326)</f>
        <v>0</v>
      </c>
      <c r="G322" s="448">
        <f aca="true" t="shared" si="218" ref="G322:L322">SUM(G323:G326)</f>
        <v>0</v>
      </c>
      <c r="H322" s="448">
        <f t="shared" si="218"/>
        <v>0</v>
      </c>
      <c r="I322" s="448">
        <f t="shared" si="218"/>
        <v>0</v>
      </c>
      <c r="J322" s="185">
        <f t="shared" si="218"/>
        <v>0</v>
      </c>
      <c r="K322" s="185">
        <f t="shared" si="218"/>
        <v>0</v>
      </c>
      <c r="L322" s="186">
        <f t="shared" si="218"/>
        <v>0</v>
      </c>
    </row>
    <row r="323" spans="1:12" ht="15.75">
      <c r="A323" s="106"/>
      <c r="B323" s="107"/>
      <c r="C323" s="39" t="s">
        <v>442</v>
      </c>
      <c r="D323" s="72" t="s">
        <v>562</v>
      </c>
      <c r="E323" s="448">
        <f t="shared" si="190"/>
        <v>0</v>
      </c>
      <c r="F323" s="398">
        <f t="shared" si="216"/>
        <v>0</v>
      </c>
      <c r="G323" s="398">
        <f t="shared" si="216"/>
        <v>0</v>
      </c>
      <c r="H323" s="398">
        <f t="shared" si="216"/>
        <v>0</v>
      </c>
      <c r="I323" s="398">
        <f t="shared" si="216"/>
        <v>0</v>
      </c>
      <c r="J323" s="42">
        <f t="shared" si="216"/>
        <v>0</v>
      </c>
      <c r="K323" s="42">
        <f t="shared" si="216"/>
        <v>0</v>
      </c>
      <c r="L323" s="43">
        <f t="shared" si="216"/>
        <v>0</v>
      </c>
    </row>
    <row r="324" spans="1:12" ht="15.75">
      <c r="A324" s="106"/>
      <c r="B324" s="107"/>
      <c r="C324" s="39" t="s">
        <v>428</v>
      </c>
      <c r="D324" s="72" t="s">
        <v>563</v>
      </c>
      <c r="E324" s="448">
        <f t="shared" si="190"/>
        <v>0</v>
      </c>
      <c r="F324" s="398">
        <f aca="true" t="shared" si="219" ref="F324:L324">F662</f>
        <v>0</v>
      </c>
      <c r="G324" s="398">
        <f t="shared" si="219"/>
        <v>0</v>
      </c>
      <c r="H324" s="398">
        <f t="shared" si="219"/>
        <v>0</v>
      </c>
      <c r="I324" s="398">
        <f t="shared" si="219"/>
        <v>0</v>
      </c>
      <c r="J324" s="42">
        <f t="shared" si="219"/>
        <v>0</v>
      </c>
      <c r="K324" s="42">
        <f t="shared" si="219"/>
        <v>0</v>
      </c>
      <c r="L324" s="43">
        <f t="shared" si="219"/>
        <v>0</v>
      </c>
    </row>
    <row r="325" spans="1:12" ht="15.75">
      <c r="A325" s="108"/>
      <c r="B325" s="109"/>
      <c r="C325" s="110" t="s">
        <v>445</v>
      </c>
      <c r="D325" s="111" t="s">
        <v>564</v>
      </c>
      <c r="E325" s="448">
        <f t="shared" si="190"/>
        <v>0</v>
      </c>
      <c r="F325" s="398">
        <f aca="true" t="shared" si="220" ref="F325:L325">F663</f>
        <v>0</v>
      </c>
      <c r="G325" s="398">
        <f t="shared" si="220"/>
        <v>0</v>
      </c>
      <c r="H325" s="398">
        <f t="shared" si="220"/>
        <v>0</v>
      </c>
      <c r="I325" s="398">
        <f t="shared" si="220"/>
        <v>0</v>
      </c>
      <c r="J325" s="42">
        <f t="shared" si="220"/>
        <v>0</v>
      </c>
      <c r="K325" s="42">
        <f t="shared" si="220"/>
        <v>0</v>
      </c>
      <c r="L325" s="43">
        <f t="shared" si="220"/>
        <v>0</v>
      </c>
    </row>
    <row r="326" spans="1:12" ht="34.5" customHeight="1">
      <c r="A326" s="147"/>
      <c r="B326" s="151"/>
      <c r="C326" s="159" t="s">
        <v>565</v>
      </c>
      <c r="D326" s="148" t="s">
        <v>566</v>
      </c>
      <c r="E326" s="448">
        <f t="shared" si="190"/>
        <v>0</v>
      </c>
      <c r="F326" s="398">
        <f aca="true" t="shared" si="221" ref="F326:L332">F664</f>
        <v>0</v>
      </c>
      <c r="G326" s="398">
        <f t="shared" si="221"/>
        <v>0</v>
      </c>
      <c r="H326" s="398">
        <f t="shared" si="221"/>
        <v>0</v>
      </c>
      <c r="I326" s="398">
        <f t="shared" si="221"/>
        <v>0</v>
      </c>
      <c r="J326" s="42">
        <f t="shared" si="221"/>
        <v>0</v>
      </c>
      <c r="K326" s="42">
        <f t="shared" si="221"/>
        <v>0</v>
      </c>
      <c r="L326" s="43">
        <f t="shared" si="221"/>
        <v>0</v>
      </c>
    </row>
    <row r="327" spans="1:12" ht="48" customHeight="1">
      <c r="A327" s="147"/>
      <c r="B327" s="715" t="s">
        <v>567</v>
      </c>
      <c r="C327" s="802"/>
      <c r="D327" s="148" t="s">
        <v>568</v>
      </c>
      <c r="E327" s="448">
        <f t="shared" si="190"/>
        <v>0</v>
      </c>
      <c r="F327" s="456">
        <f>SUM(F328:F329)</f>
        <v>0</v>
      </c>
      <c r="G327" s="456">
        <f aca="true" t="shared" si="222" ref="G327:L327">SUM(G328:G329)</f>
        <v>0</v>
      </c>
      <c r="H327" s="456">
        <f t="shared" si="222"/>
        <v>0</v>
      </c>
      <c r="I327" s="456">
        <f t="shared" si="222"/>
        <v>0</v>
      </c>
      <c r="J327" s="153">
        <f t="shared" si="222"/>
        <v>0</v>
      </c>
      <c r="K327" s="153">
        <f t="shared" si="222"/>
        <v>0</v>
      </c>
      <c r="L327" s="154">
        <f t="shared" si="222"/>
        <v>0</v>
      </c>
    </row>
    <row r="328" spans="1:12" ht="15.75">
      <c r="A328" s="106"/>
      <c r="B328" s="107"/>
      <c r="C328" s="39" t="s">
        <v>442</v>
      </c>
      <c r="D328" s="72" t="s">
        <v>569</v>
      </c>
      <c r="E328" s="448">
        <f t="shared" si="190"/>
        <v>0</v>
      </c>
      <c r="F328" s="398">
        <f t="shared" si="221"/>
        <v>0</v>
      </c>
      <c r="G328" s="398">
        <f t="shared" si="221"/>
        <v>0</v>
      </c>
      <c r="H328" s="398">
        <f t="shared" si="221"/>
        <v>0</v>
      </c>
      <c r="I328" s="398">
        <f t="shared" si="221"/>
        <v>0</v>
      </c>
      <c r="J328" s="42">
        <f t="shared" si="221"/>
        <v>0</v>
      </c>
      <c r="K328" s="42">
        <f t="shared" si="221"/>
        <v>0</v>
      </c>
      <c r="L328" s="43">
        <f t="shared" si="221"/>
        <v>0</v>
      </c>
    </row>
    <row r="329" spans="1:12" ht="15.75">
      <c r="A329" s="106"/>
      <c r="B329" s="107"/>
      <c r="C329" s="39" t="s">
        <v>428</v>
      </c>
      <c r="D329" s="72" t="s">
        <v>570</v>
      </c>
      <c r="E329" s="448">
        <f t="shared" si="190"/>
        <v>0</v>
      </c>
      <c r="F329" s="398">
        <f t="shared" si="221"/>
        <v>0</v>
      </c>
      <c r="G329" s="398">
        <f t="shared" si="221"/>
        <v>0</v>
      </c>
      <c r="H329" s="398">
        <f t="shared" si="221"/>
        <v>0</v>
      </c>
      <c r="I329" s="398">
        <f t="shared" si="221"/>
        <v>0</v>
      </c>
      <c r="J329" s="42">
        <f t="shared" si="221"/>
        <v>0</v>
      </c>
      <c r="K329" s="42">
        <f t="shared" si="221"/>
        <v>0</v>
      </c>
      <c r="L329" s="43">
        <f t="shared" si="221"/>
        <v>0</v>
      </c>
    </row>
    <row r="330" spans="1:12" ht="45" customHeight="1">
      <c r="A330" s="147"/>
      <c r="B330" s="717" t="s">
        <v>571</v>
      </c>
      <c r="C330" s="718"/>
      <c r="D330" s="148" t="s">
        <v>572</v>
      </c>
      <c r="E330" s="448">
        <f t="shared" si="190"/>
        <v>0</v>
      </c>
      <c r="F330" s="456">
        <f>SUM(F331:F332)</f>
        <v>0</v>
      </c>
      <c r="G330" s="456">
        <f aca="true" t="shared" si="223" ref="G330:L330">SUM(G331:G332)</f>
        <v>0</v>
      </c>
      <c r="H330" s="456">
        <f t="shared" si="223"/>
        <v>0</v>
      </c>
      <c r="I330" s="456">
        <f t="shared" si="223"/>
        <v>0</v>
      </c>
      <c r="J330" s="153">
        <f t="shared" si="223"/>
        <v>0</v>
      </c>
      <c r="K330" s="153">
        <f t="shared" si="223"/>
        <v>0</v>
      </c>
      <c r="L330" s="154">
        <f t="shared" si="223"/>
        <v>0</v>
      </c>
    </row>
    <row r="331" spans="1:12" ht="15.75">
      <c r="A331" s="106"/>
      <c r="B331" s="107"/>
      <c r="C331" s="39" t="s">
        <v>442</v>
      </c>
      <c r="D331" s="72" t="s">
        <v>573</v>
      </c>
      <c r="E331" s="448">
        <f t="shared" si="190"/>
        <v>0</v>
      </c>
      <c r="F331" s="398">
        <f t="shared" si="221"/>
        <v>0</v>
      </c>
      <c r="G331" s="398">
        <f t="shared" si="221"/>
        <v>0</v>
      </c>
      <c r="H331" s="398">
        <f t="shared" si="221"/>
        <v>0</v>
      </c>
      <c r="I331" s="398">
        <f t="shared" si="221"/>
        <v>0</v>
      </c>
      <c r="J331" s="42">
        <f t="shared" si="221"/>
        <v>0</v>
      </c>
      <c r="K331" s="42">
        <f t="shared" si="221"/>
        <v>0</v>
      </c>
      <c r="L331" s="43">
        <f t="shared" si="221"/>
        <v>0</v>
      </c>
    </row>
    <row r="332" spans="1:12" ht="15.75">
      <c r="A332" s="106"/>
      <c r="B332" s="107"/>
      <c r="C332" s="39" t="s">
        <v>428</v>
      </c>
      <c r="D332" s="72" t="s">
        <v>574</v>
      </c>
      <c r="E332" s="448">
        <f t="shared" si="190"/>
        <v>0</v>
      </c>
      <c r="F332" s="398">
        <f t="shared" si="221"/>
        <v>0</v>
      </c>
      <c r="G332" s="398">
        <f t="shared" si="221"/>
        <v>0</v>
      </c>
      <c r="H332" s="398">
        <f t="shared" si="221"/>
        <v>0</v>
      </c>
      <c r="I332" s="398">
        <f t="shared" si="221"/>
        <v>0</v>
      </c>
      <c r="J332" s="42">
        <f t="shared" si="221"/>
        <v>0</v>
      </c>
      <c r="K332" s="42">
        <f t="shared" si="221"/>
        <v>0</v>
      </c>
      <c r="L332" s="43">
        <f t="shared" si="221"/>
        <v>0</v>
      </c>
    </row>
    <row r="333" spans="1:12" ht="36" customHeight="1">
      <c r="A333" s="784" t="s">
        <v>575</v>
      </c>
      <c r="B333" s="785"/>
      <c r="C333" s="785"/>
      <c r="D333" s="294" t="s">
        <v>576</v>
      </c>
      <c r="E333" s="457">
        <f>F333+G333+H333+I333</f>
        <v>969229</v>
      </c>
      <c r="F333" s="457">
        <f>F335+F432+F443</f>
        <v>409693.6</v>
      </c>
      <c r="G333" s="457">
        <f aca="true" t="shared" si="224" ref="G333:L333">G335+G432+G443</f>
        <v>267886.57</v>
      </c>
      <c r="H333" s="457">
        <f t="shared" si="224"/>
        <v>139775.54000000004</v>
      </c>
      <c r="I333" s="457">
        <f t="shared" si="224"/>
        <v>151873.29</v>
      </c>
      <c r="J333" s="458">
        <f t="shared" si="224"/>
        <v>1278611.73</v>
      </c>
      <c r="K333" s="458">
        <f t="shared" si="224"/>
        <v>1274968.54</v>
      </c>
      <c r="L333" s="459">
        <f t="shared" si="224"/>
        <v>1268898.89</v>
      </c>
    </row>
    <row r="334" spans="1:12" ht="18" customHeight="1">
      <c r="A334" s="47" t="s">
        <v>1422</v>
      </c>
      <c r="B334" s="394"/>
      <c r="C334" s="394"/>
      <c r="D334" s="394" t="s">
        <v>19</v>
      </c>
      <c r="E334" s="323">
        <f>F334+G334+H334+I334</f>
        <v>1025381.04</v>
      </c>
      <c r="F334" s="323">
        <f>F335-F365-F428</f>
        <v>371287.01</v>
      </c>
      <c r="G334" s="323">
        <f aca="true" t="shared" si="225" ref="G334:L334">G335-G365-G428</f>
        <v>223858.01</v>
      </c>
      <c r="H334" s="323">
        <f t="shared" si="225"/>
        <v>217976.01</v>
      </c>
      <c r="I334" s="323">
        <f t="shared" si="225"/>
        <v>212260.01</v>
      </c>
      <c r="J334" s="86">
        <f t="shared" si="225"/>
        <v>1079043.73</v>
      </c>
      <c r="K334" s="86">
        <f t="shared" si="225"/>
        <v>1075968.54</v>
      </c>
      <c r="L334" s="174">
        <f t="shared" si="225"/>
        <v>1070845.89</v>
      </c>
    </row>
    <row r="335" spans="1:12" ht="18" customHeight="1">
      <c r="A335" s="267" t="s">
        <v>20</v>
      </c>
      <c r="B335" s="396"/>
      <c r="C335" s="397"/>
      <c r="D335" s="66" t="s">
        <v>21</v>
      </c>
      <c r="E335" s="323">
        <f aca="true" t="shared" si="226" ref="E335:E398">F335+G335+H335+I335</f>
        <v>968527</v>
      </c>
      <c r="F335" s="323">
        <f>F336+F385</f>
        <v>409554.6</v>
      </c>
      <c r="G335" s="323">
        <f aca="true" t="shared" si="227" ref="G335:L335">G336+G385</f>
        <v>267673.57</v>
      </c>
      <c r="H335" s="323">
        <f t="shared" si="227"/>
        <v>139600.54000000004</v>
      </c>
      <c r="I335" s="323">
        <f t="shared" si="227"/>
        <v>151698.29</v>
      </c>
      <c r="J335" s="86">
        <f t="shared" si="227"/>
        <v>1277872.73</v>
      </c>
      <c r="K335" s="86">
        <f t="shared" si="227"/>
        <v>1274231.54</v>
      </c>
      <c r="L335" s="174">
        <f t="shared" si="227"/>
        <v>1268164.89</v>
      </c>
    </row>
    <row r="336" spans="1:12" ht="18" customHeight="1">
      <c r="A336" s="47" t="s">
        <v>22</v>
      </c>
      <c r="B336" s="39"/>
      <c r="C336" s="39"/>
      <c r="D336" s="66" t="s">
        <v>23</v>
      </c>
      <c r="E336" s="323">
        <f t="shared" si="226"/>
        <v>1192301.04</v>
      </c>
      <c r="F336" s="323">
        <f>F337+F353+F364+F382</f>
        <v>408878.6</v>
      </c>
      <c r="G336" s="323">
        <f aca="true" t="shared" si="228" ref="G336:L336">G337+G353+G364+G382</f>
        <v>262172.57</v>
      </c>
      <c r="H336" s="323">
        <f t="shared" si="228"/>
        <v>258946.55000000002</v>
      </c>
      <c r="I336" s="323">
        <f t="shared" si="228"/>
        <v>262303.32</v>
      </c>
      <c r="J336" s="86">
        <f t="shared" si="228"/>
        <v>1255494.02</v>
      </c>
      <c r="K336" s="86">
        <f t="shared" si="228"/>
        <v>1251916.04</v>
      </c>
      <c r="L336" s="174">
        <f t="shared" si="228"/>
        <v>1245955.74</v>
      </c>
    </row>
    <row r="337" spans="1:12" ht="27" customHeight="1">
      <c r="A337" s="760" t="s">
        <v>24</v>
      </c>
      <c r="B337" s="761"/>
      <c r="C337" s="761"/>
      <c r="D337" s="66" t="s">
        <v>25</v>
      </c>
      <c r="E337" s="323">
        <f t="shared" si="226"/>
        <v>739660.04</v>
      </c>
      <c r="F337" s="323">
        <f>F338+F341+F350</f>
        <v>184915.01</v>
      </c>
      <c r="G337" s="323">
        <f aca="true" t="shared" si="229" ref="G337:L337">G338+G341+G350</f>
        <v>184915.01</v>
      </c>
      <c r="H337" s="323">
        <f t="shared" si="229"/>
        <v>184915.01</v>
      </c>
      <c r="I337" s="323">
        <f t="shared" si="229"/>
        <v>184915.01</v>
      </c>
      <c r="J337" s="86">
        <f t="shared" si="229"/>
        <v>778862.02</v>
      </c>
      <c r="K337" s="86">
        <f t="shared" si="229"/>
        <v>776643.04</v>
      </c>
      <c r="L337" s="174">
        <f t="shared" si="229"/>
        <v>772944.74</v>
      </c>
    </row>
    <row r="338" spans="1:12" ht="41.25" customHeight="1">
      <c r="A338" s="760" t="s">
        <v>26</v>
      </c>
      <c r="B338" s="761"/>
      <c r="C338" s="761"/>
      <c r="D338" s="236" t="s">
        <v>27</v>
      </c>
      <c r="E338" s="323">
        <f t="shared" si="226"/>
        <v>0</v>
      </c>
      <c r="F338" s="323">
        <f>F339</f>
        <v>0</v>
      </c>
      <c r="G338" s="323">
        <f aca="true" t="shared" si="230" ref="G338:L339">G339</f>
        <v>0</v>
      </c>
      <c r="H338" s="323">
        <f t="shared" si="230"/>
        <v>0</v>
      </c>
      <c r="I338" s="323">
        <f t="shared" si="230"/>
        <v>0</v>
      </c>
      <c r="J338" s="86">
        <f t="shared" si="230"/>
        <v>0</v>
      </c>
      <c r="K338" s="86">
        <f t="shared" si="230"/>
        <v>0</v>
      </c>
      <c r="L338" s="174">
        <f t="shared" si="230"/>
        <v>0</v>
      </c>
    </row>
    <row r="339" spans="1:12" ht="24.75" customHeight="1">
      <c r="A339" s="47" t="s">
        <v>577</v>
      </c>
      <c r="B339" s="40"/>
      <c r="C339" s="39"/>
      <c r="D339" s="41" t="s">
        <v>29</v>
      </c>
      <c r="E339" s="398">
        <f t="shared" si="226"/>
        <v>0</v>
      </c>
      <c r="F339" s="398">
        <f>F340</f>
        <v>0</v>
      </c>
      <c r="G339" s="398">
        <f t="shared" si="230"/>
        <v>0</v>
      </c>
      <c r="H339" s="398">
        <f t="shared" si="230"/>
        <v>0</v>
      </c>
      <c r="I339" s="398">
        <f t="shared" si="230"/>
        <v>0</v>
      </c>
      <c r="J339" s="42">
        <f t="shared" si="230"/>
        <v>0</v>
      </c>
      <c r="K339" s="42">
        <f t="shared" si="230"/>
        <v>0</v>
      </c>
      <c r="L339" s="43">
        <f t="shared" si="230"/>
        <v>0</v>
      </c>
    </row>
    <row r="340" spans="1:12" ht="27" customHeight="1">
      <c r="A340" s="47"/>
      <c r="B340" s="39" t="s">
        <v>578</v>
      </c>
      <c r="C340" s="40"/>
      <c r="D340" s="41" t="s">
        <v>30</v>
      </c>
      <c r="E340" s="398">
        <f t="shared" si="226"/>
        <v>0</v>
      </c>
      <c r="F340" s="323"/>
      <c r="G340" s="323"/>
      <c r="H340" s="398"/>
      <c r="I340" s="439"/>
      <c r="J340" s="42"/>
      <c r="K340" s="61"/>
      <c r="L340" s="43"/>
    </row>
    <row r="341" spans="1:12" ht="43.5" customHeight="1">
      <c r="A341" s="771" t="s">
        <v>579</v>
      </c>
      <c r="B341" s="772"/>
      <c r="C341" s="772"/>
      <c r="D341" s="40" t="s">
        <v>32</v>
      </c>
      <c r="E341" s="398">
        <f t="shared" si="226"/>
        <v>739660.04</v>
      </c>
      <c r="F341" s="323">
        <f>F342+F345</f>
        <v>184915.01</v>
      </c>
      <c r="G341" s="323">
        <f aca="true" t="shared" si="231" ref="G341:L341">G342+G345</f>
        <v>184915.01</v>
      </c>
      <c r="H341" s="323">
        <f t="shared" si="231"/>
        <v>184915.01</v>
      </c>
      <c r="I341" s="323">
        <f t="shared" si="231"/>
        <v>184915.01</v>
      </c>
      <c r="J341" s="86">
        <f t="shared" si="231"/>
        <v>778862.02</v>
      </c>
      <c r="K341" s="86">
        <f t="shared" si="231"/>
        <v>776643.04</v>
      </c>
      <c r="L341" s="174">
        <f t="shared" si="231"/>
        <v>772944.74</v>
      </c>
    </row>
    <row r="342" spans="1:12" ht="25.5" customHeight="1">
      <c r="A342" s="47" t="s">
        <v>33</v>
      </c>
      <c r="B342" s="394"/>
      <c r="C342" s="39"/>
      <c r="D342" s="41" t="s">
        <v>34</v>
      </c>
      <c r="E342" s="398">
        <f t="shared" si="226"/>
        <v>0</v>
      </c>
      <c r="F342" s="398">
        <f>SUM(F343:F344)</f>
        <v>0</v>
      </c>
      <c r="G342" s="398">
        <f aca="true" t="shared" si="232" ref="G342:L342">SUM(G343:G344)</f>
        <v>0</v>
      </c>
      <c r="H342" s="398">
        <f t="shared" si="232"/>
        <v>0</v>
      </c>
      <c r="I342" s="398">
        <f t="shared" si="232"/>
        <v>0</v>
      </c>
      <c r="J342" s="42">
        <f t="shared" si="232"/>
        <v>0</v>
      </c>
      <c r="K342" s="42">
        <f t="shared" si="232"/>
        <v>0</v>
      </c>
      <c r="L342" s="43">
        <f t="shared" si="232"/>
        <v>0</v>
      </c>
    </row>
    <row r="343" spans="1:12" ht="18" customHeight="1">
      <c r="A343" s="47"/>
      <c r="B343" s="39" t="s">
        <v>35</v>
      </c>
      <c r="C343" s="39"/>
      <c r="D343" s="41" t="s">
        <v>36</v>
      </c>
      <c r="E343" s="398">
        <f t="shared" si="226"/>
        <v>0</v>
      </c>
      <c r="F343" s="323"/>
      <c r="G343" s="323"/>
      <c r="H343" s="398"/>
      <c r="I343" s="439"/>
      <c r="J343" s="42"/>
      <c r="K343" s="61"/>
      <c r="L343" s="43"/>
    </row>
    <row r="344" spans="1:12" ht="24.75" customHeight="1">
      <c r="A344" s="264"/>
      <c r="B344" s="786" t="s">
        <v>580</v>
      </c>
      <c r="C344" s="786"/>
      <c r="D344" s="41" t="s">
        <v>38</v>
      </c>
      <c r="E344" s="398">
        <f t="shared" si="226"/>
        <v>0</v>
      </c>
      <c r="F344" s="323"/>
      <c r="G344" s="323"/>
      <c r="H344" s="398"/>
      <c r="I344" s="439"/>
      <c r="J344" s="42"/>
      <c r="K344" s="61"/>
      <c r="L344" s="43"/>
    </row>
    <row r="345" spans="1:12" ht="15">
      <c r="A345" s="800" t="s">
        <v>39</v>
      </c>
      <c r="B345" s="742"/>
      <c r="C345" s="743"/>
      <c r="D345" s="41" t="s">
        <v>40</v>
      </c>
      <c r="E345" s="398">
        <f t="shared" si="226"/>
        <v>739660.04</v>
      </c>
      <c r="F345" s="398">
        <f>SUM(F346:F349)</f>
        <v>184915.01</v>
      </c>
      <c r="G345" s="398">
        <f aca="true" t="shared" si="233" ref="G345:L345">SUM(G346:G349)</f>
        <v>184915.01</v>
      </c>
      <c r="H345" s="398">
        <f t="shared" si="233"/>
        <v>184915.01</v>
      </c>
      <c r="I345" s="398">
        <f t="shared" si="233"/>
        <v>184915.01</v>
      </c>
      <c r="J345" s="42">
        <f t="shared" si="233"/>
        <v>778862.02</v>
      </c>
      <c r="K345" s="42">
        <f t="shared" si="233"/>
        <v>776643.04</v>
      </c>
      <c r="L345" s="43">
        <f t="shared" si="233"/>
        <v>772944.74</v>
      </c>
    </row>
    <row r="346" spans="1:12" ht="18" customHeight="1">
      <c r="A346" s="47"/>
      <c r="B346" s="39" t="s">
        <v>41</v>
      </c>
      <c r="C346" s="40"/>
      <c r="D346" s="41" t="s">
        <v>42</v>
      </c>
      <c r="E346" s="398">
        <f t="shared" si="226"/>
        <v>0</v>
      </c>
      <c r="F346" s="398"/>
      <c r="G346" s="398"/>
      <c r="H346" s="398"/>
      <c r="I346" s="440"/>
      <c r="J346" s="42"/>
      <c r="K346" s="61"/>
      <c r="L346" s="43"/>
    </row>
    <row r="347" spans="1:12" ht="23.25" customHeight="1">
      <c r="A347" s="47"/>
      <c r="B347" s="754" t="s">
        <v>43</v>
      </c>
      <c r="C347" s="754"/>
      <c r="D347" s="460" t="s">
        <v>44</v>
      </c>
      <c r="E347" s="398">
        <f t="shared" si="226"/>
        <v>739660.04</v>
      </c>
      <c r="F347" s="398">
        <v>184915.01</v>
      </c>
      <c r="G347" s="398">
        <v>184915.01</v>
      </c>
      <c r="H347" s="398">
        <v>184915.01</v>
      </c>
      <c r="I347" s="440">
        <v>184915.01</v>
      </c>
      <c r="J347" s="42">
        <v>778862.02</v>
      </c>
      <c r="K347" s="61">
        <v>776643.04</v>
      </c>
      <c r="L347" s="43">
        <v>772944.74</v>
      </c>
    </row>
    <row r="348" spans="1:12" ht="24.75" customHeight="1">
      <c r="A348" s="47"/>
      <c r="B348" s="768" t="s">
        <v>45</v>
      </c>
      <c r="C348" s="759"/>
      <c r="D348" s="399" t="s">
        <v>46</v>
      </c>
      <c r="E348" s="398">
        <f t="shared" si="226"/>
        <v>0</v>
      </c>
      <c r="F348" s="398"/>
      <c r="G348" s="398"/>
      <c r="H348" s="398"/>
      <c r="I348" s="440"/>
      <c r="J348" s="42"/>
      <c r="K348" s="61"/>
      <c r="L348" s="43"/>
    </row>
    <row r="349" spans="1:12" ht="24.75" customHeight="1">
      <c r="A349" s="47"/>
      <c r="B349" s="768" t="s">
        <v>47</v>
      </c>
      <c r="C349" s="759"/>
      <c r="D349" s="399" t="s">
        <v>48</v>
      </c>
      <c r="E349" s="398">
        <f t="shared" si="226"/>
        <v>0</v>
      </c>
      <c r="F349" s="398"/>
      <c r="G349" s="398"/>
      <c r="H349" s="398"/>
      <c r="I349" s="440"/>
      <c r="J349" s="42"/>
      <c r="K349" s="61"/>
      <c r="L349" s="43"/>
    </row>
    <row r="350" spans="1:12" ht="24.75" customHeight="1">
      <c r="A350" s="760" t="s">
        <v>49</v>
      </c>
      <c r="B350" s="761"/>
      <c r="C350" s="761"/>
      <c r="D350" s="236" t="s">
        <v>50</v>
      </c>
      <c r="E350" s="323">
        <f t="shared" si="226"/>
        <v>0</v>
      </c>
      <c r="F350" s="323">
        <f>F351</f>
        <v>0</v>
      </c>
      <c r="G350" s="323">
        <f aca="true" t="shared" si="234" ref="G350:L351">G351</f>
        <v>0</v>
      </c>
      <c r="H350" s="323">
        <f t="shared" si="234"/>
        <v>0</v>
      </c>
      <c r="I350" s="323">
        <f t="shared" si="234"/>
        <v>0</v>
      </c>
      <c r="J350" s="86">
        <f t="shared" si="234"/>
        <v>0</v>
      </c>
      <c r="K350" s="86">
        <f t="shared" si="234"/>
        <v>0</v>
      </c>
      <c r="L350" s="174">
        <f t="shared" si="234"/>
        <v>0</v>
      </c>
    </row>
    <row r="351" spans="1:12" s="404" customFormat="1" ht="26.25" customHeight="1">
      <c r="A351" s="798" t="s">
        <v>51</v>
      </c>
      <c r="B351" s="799"/>
      <c r="C351" s="799"/>
      <c r="D351" s="400" t="s">
        <v>52</v>
      </c>
      <c r="E351" s="398">
        <f t="shared" si="226"/>
        <v>0</v>
      </c>
      <c r="F351" s="401">
        <f>F352</f>
        <v>0</v>
      </c>
      <c r="G351" s="401">
        <f t="shared" si="234"/>
        <v>0</v>
      </c>
      <c r="H351" s="401">
        <f t="shared" si="234"/>
        <v>0</v>
      </c>
      <c r="I351" s="401">
        <f t="shared" si="234"/>
        <v>0</v>
      </c>
      <c r="J351" s="402">
        <f t="shared" si="234"/>
        <v>0</v>
      </c>
      <c r="K351" s="402">
        <f t="shared" si="234"/>
        <v>0</v>
      </c>
      <c r="L351" s="403">
        <f t="shared" si="234"/>
        <v>0</v>
      </c>
    </row>
    <row r="352" spans="1:12" ht="18" customHeight="1">
      <c r="A352" s="47"/>
      <c r="B352" s="39" t="s">
        <v>53</v>
      </c>
      <c r="C352" s="40"/>
      <c r="D352" s="41" t="s">
        <v>54</v>
      </c>
      <c r="E352" s="398">
        <f t="shared" si="226"/>
        <v>0</v>
      </c>
      <c r="F352" s="323"/>
      <c r="G352" s="323"/>
      <c r="H352" s="398"/>
      <c r="I352" s="439"/>
      <c r="J352" s="42"/>
      <c r="K352" s="61"/>
      <c r="L352" s="43"/>
    </row>
    <row r="353" spans="1:12" ht="18" customHeight="1">
      <c r="A353" s="47" t="s">
        <v>55</v>
      </c>
      <c r="B353" s="39"/>
      <c r="C353" s="249"/>
      <c r="D353" s="236" t="s">
        <v>56</v>
      </c>
      <c r="E353" s="323">
        <f t="shared" si="226"/>
        <v>181501</v>
      </c>
      <c r="F353" s="323">
        <f>F354</f>
        <v>132550</v>
      </c>
      <c r="G353" s="323">
        <f aca="true" t="shared" si="235" ref="G353:L353">G354</f>
        <v>19251</v>
      </c>
      <c r="H353" s="323">
        <f t="shared" si="235"/>
        <v>17000</v>
      </c>
      <c r="I353" s="323">
        <f t="shared" si="235"/>
        <v>12700</v>
      </c>
      <c r="J353" s="86">
        <f t="shared" si="235"/>
        <v>191122</v>
      </c>
      <c r="K353" s="86">
        <f t="shared" si="235"/>
        <v>190576</v>
      </c>
      <c r="L353" s="174">
        <f t="shared" si="235"/>
        <v>189670</v>
      </c>
    </row>
    <row r="354" spans="1:12" ht="24" customHeight="1">
      <c r="A354" s="760" t="s">
        <v>57</v>
      </c>
      <c r="B354" s="761"/>
      <c r="C354" s="761"/>
      <c r="D354" s="72" t="s">
        <v>58</v>
      </c>
      <c r="E354" s="398">
        <f t="shared" si="226"/>
        <v>181501</v>
      </c>
      <c r="F354" s="398">
        <f>F355+F358+F362+F363</f>
        <v>132550</v>
      </c>
      <c r="G354" s="398">
        <f aca="true" t="shared" si="236" ref="G354:L354">G355+G358+G362+G363</f>
        <v>19251</v>
      </c>
      <c r="H354" s="398">
        <f t="shared" si="236"/>
        <v>17000</v>
      </c>
      <c r="I354" s="398">
        <f t="shared" si="236"/>
        <v>12700</v>
      </c>
      <c r="J354" s="42">
        <f t="shared" si="236"/>
        <v>191122</v>
      </c>
      <c r="K354" s="42">
        <f t="shared" si="236"/>
        <v>190576</v>
      </c>
      <c r="L354" s="43">
        <f t="shared" si="236"/>
        <v>189670</v>
      </c>
    </row>
    <row r="355" spans="1:12" ht="18" customHeight="1">
      <c r="A355" s="38"/>
      <c r="B355" s="39" t="s">
        <v>59</v>
      </c>
      <c r="C355" s="40"/>
      <c r="D355" s="72" t="s">
        <v>60</v>
      </c>
      <c r="E355" s="398">
        <f t="shared" si="226"/>
        <v>150000</v>
      </c>
      <c r="F355" s="398">
        <f>SUM(F356:F357)</f>
        <v>117187</v>
      </c>
      <c r="G355" s="398">
        <f aca="true" t="shared" si="237" ref="G355:L355">SUM(G356:G357)</f>
        <v>13500</v>
      </c>
      <c r="H355" s="398">
        <f t="shared" si="237"/>
        <v>11500</v>
      </c>
      <c r="I355" s="398">
        <f t="shared" si="237"/>
        <v>7813</v>
      </c>
      <c r="J355" s="42">
        <f t="shared" si="237"/>
        <v>157950</v>
      </c>
      <c r="K355" s="42">
        <f t="shared" si="237"/>
        <v>157500</v>
      </c>
      <c r="L355" s="43">
        <f t="shared" si="237"/>
        <v>156750</v>
      </c>
    </row>
    <row r="356" spans="1:12" ht="18" customHeight="1">
      <c r="A356" s="38"/>
      <c r="B356" s="39"/>
      <c r="C356" s="40" t="s">
        <v>61</v>
      </c>
      <c r="D356" s="72" t="s">
        <v>62</v>
      </c>
      <c r="E356" s="398">
        <f t="shared" si="226"/>
        <v>36000</v>
      </c>
      <c r="F356" s="398">
        <v>25823</v>
      </c>
      <c r="G356" s="398">
        <v>5500</v>
      </c>
      <c r="H356" s="398">
        <v>3500</v>
      </c>
      <c r="I356" s="440">
        <v>1177</v>
      </c>
      <c r="J356" s="61">
        <v>37908</v>
      </c>
      <c r="K356" s="61">
        <v>37800</v>
      </c>
      <c r="L356" s="62">
        <v>37620</v>
      </c>
    </row>
    <row r="357" spans="1:12" ht="18" customHeight="1">
      <c r="A357" s="38"/>
      <c r="B357" s="39"/>
      <c r="C357" s="40" t="s">
        <v>64</v>
      </c>
      <c r="D357" s="72" t="s">
        <v>65</v>
      </c>
      <c r="E357" s="398">
        <f t="shared" si="226"/>
        <v>114000</v>
      </c>
      <c r="F357" s="398">
        <v>91364</v>
      </c>
      <c r="G357" s="398">
        <v>8000</v>
      </c>
      <c r="H357" s="398">
        <v>8000</v>
      </c>
      <c r="I357" s="440">
        <v>6636</v>
      </c>
      <c r="J357" s="61">
        <v>120042</v>
      </c>
      <c r="K357" s="61">
        <v>119700</v>
      </c>
      <c r="L357" s="62">
        <v>119130</v>
      </c>
    </row>
    <row r="358" spans="1:12" ht="18" customHeight="1">
      <c r="A358" s="38"/>
      <c r="B358" s="39" t="s">
        <v>66</v>
      </c>
      <c r="C358" s="405"/>
      <c r="D358" s="72" t="s">
        <v>67</v>
      </c>
      <c r="E358" s="398">
        <f t="shared" si="226"/>
        <v>16001</v>
      </c>
      <c r="F358" s="398">
        <f>SUM(F359:F361)</f>
        <v>10819</v>
      </c>
      <c r="G358" s="398">
        <f aca="true" t="shared" si="238" ref="G358:L358">SUM(G359:G361)</f>
        <v>1901</v>
      </c>
      <c r="H358" s="398">
        <f t="shared" si="238"/>
        <v>2150</v>
      </c>
      <c r="I358" s="398">
        <f t="shared" si="238"/>
        <v>1131</v>
      </c>
      <c r="J358" s="42">
        <f t="shared" si="238"/>
        <v>16850</v>
      </c>
      <c r="K358" s="42">
        <f t="shared" si="238"/>
        <v>16801</v>
      </c>
      <c r="L358" s="43">
        <f t="shared" si="238"/>
        <v>16722</v>
      </c>
    </row>
    <row r="359" spans="1:12" ht="18" customHeight="1">
      <c r="A359" s="38"/>
      <c r="B359" s="39"/>
      <c r="C359" s="40" t="s">
        <v>68</v>
      </c>
      <c r="D359" s="72" t="s">
        <v>69</v>
      </c>
      <c r="E359" s="398">
        <f t="shared" si="226"/>
        <v>4500</v>
      </c>
      <c r="F359" s="398">
        <v>2981</v>
      </c>
      <c r="G359" s="398">
        <v>700</v>
      </c>
      <c r="H359" s="398">
        <v>450</v>
      </c>
      <c r="I359" s="440">
        <v>369</v>
      </c>
      <c r="J359" s="61">
        <v>4739</v>
      </c>
      <c r="K359" s="61">
        <v>4725</v>
      </c>
      <c r="L359" s="62">
        <v>4703</v>
      </c>
    </row>
    <row r="360" spans="1:12" ht="18" customHeight="1">
      <c r="A360" s="38"/>
      <c r="B360" s="39"/>
      <c r="C360" s="40" t="s">
        <v>70</v>
      </c>
      <c r="D360" s="72" t="s">
        <v>71</v>
      </c>
      <c r="E360" s="398">
        <f t="shared" si="226"/>
        <v>11500</v>
      </c>
      <c r="F360" s="398">
        <v>7838</v>
      </c>
      <c r="G360" s="398">
        <v>1200</v>
      </c>
      <c r="H360" s="398">
        <v>1700</v>
      </c>
      <c r="I360" s="440">
        <v>762</v>
      </c>
      <c r="J360" s="61">
        <v>12110</v>
      </c>
      <c r="K360" s="61">
        <v>12075</v>
      </c>
      <c r="L360" s="62">
        <v>12018</v>
      </c>
    </row>
    <row r="361" spans="1:12" ht="23.25" customHeight="1">
      <c r="A361" s="38"/>
      <c r="B361" s="39"/>
      <c r="C361" s="48" t="s">
        <v>72</v>
      </c>
      <c r="D361" s="72" t="s">
        <v>73</v>
      </c>
      <c r="E361" s="398">
        <f t="shared" si="226"/>
        <v>1</v>
      </c>
      <c r="F361" s="398">
        <v>0</v>
      </c>
      <c r="G361" s="398">
        <v>1</v>
      </c>
      <c r="H361" s="398">
        <v>0</v>
      </c>
      <c r="I361" s="440">
        <v>0</v>
      </c>
      <c r="J361" s="61">
        <v>1</v>
      </c>
      <c r="K361" s="61">
        <v>1</v>
      </c>
      <c r="L361" s="62">
        <v>1</v>
      </c>
    </row>
    <row r="362" spans="1:12" ht="18" customHeight="1">
      <c r="A362" s="38"/>
      <c r="B362" s="39" t="s">
        <v>74</v>
      </c>
      <c r="C362" s="40"/>
      <c r="D362" s="72" t="s">
        <v>75</v>
      </c>
      <c r="E362" s="398">
        <f t="shared" si="226"/>
        <v>13000</v>
      </c>
      <c r="F362" s="398">
        <v>2825</v>
      </c>
      <c r="G362" s="398">
        <v>3500</v>
      </c>
      <c r="H362" s="398">
        <v>3000</v>
      </c>
      <c r="I362" s="440">
        <v>3675</v>
      </c>
      <c r="J362" s="61">
        <v>13689</v>
      </c>
      <c r="K362" s="61">
        <v>13650</v>
      </c>
      <c r="L362" s="62">
        <v>13585</v>
      </c>
    </row>
    <row r="363" spans="1:12" ht="18" customHeight="1">
      <c r="A363" s="38"/>
      <c r="B363" s="39" t="s">
        <v>76</v>
      </c>
      <c r="C363" s="40"/>
      <c r="D363" s="72" t="s">
        <v>77</v>
      </c>
      <c r="E363" s="398">
        <f t="shared" si="226"/>
        <v>2500</v>
      </c>
      <c r="F363" s="398">
        <v>1719</v>
      </c>
      <c r="G363" s="398">
        <v>350</v>
      </c>
      <c r="H363" s="398">
        <v>350</v>
      </c>
      <c r="I363" s="440">
        <v>81</v>
      </c>
      <c r="J363" s="61">
        <v>2633</v>
      </c>
      <c r="K363" s="61">
        <v>2625</v>
      </c>
      <c r="L363" s="62">
        <v>2613</v>
      </c>
    </row>
    <row r="364" spans="1:12" ht="29.25" customHeight="1">
      <c r="A364" s="760" t="s">
        <v>78</v>
      </c>
      <c r="B364" s="761"/>
      <c r="C364" s="761"/>
      <c r="D364" s="236" t="s">
        <v>79</v>
      </c>
      <c r="E364" s="323">
        <f t="shared" si="226"/>
        <v>237180</v>
      </c>
      <c r="F364" s="323">
        <f>F365+F371+F373+F376</f>
        <v>69321.59</v>
      </c>
      <c r="G364" s="323">
        <f aca="true" t="shared" si="239" ref="G364:L364">G365+G371+G373+G376</f>
        <v>53006.56</v>
      </c>
      <c r="H364" s="323">
        <f t="shared" si="239"/>
        <v>52531.54</v>
      </c>
      <c r="I364" s="323">
        <f t="shared" si="239"/>
        <v>62320.31</v>
      </c>
      <c r="J364" s="86">
        <f t="shared" si="239"/>
        <v>249750</v>
      </c>
      <c r="K364" s="86">
        <f t="shared" si="239"/>
        <v>249039</v>
      </c>
      <c r="L364" s="174">
        <f t="shared" si="239"/>
        <v>247853</v>
      </c>
    </row>
    <row r="365" spans="1:12" ht="32.25" customHeight="1">
      <c r="A365" s="771" t="s">
        <v>80</v>
      </c>
      <c r="B365" s="772"/>
      <c r="C365" s="772"/>
      <c r="D365" s="72" t="s">
        <v>81</v>
      </c>
      <c r="E365" s="398">
        <f t="shared" si="226"/>
        <v>188822</v>
      </c>
      <c r="F365" s="398">
        <f>SUM(F366:F370)</f>
        <v>44344.59</v>
      </c>
      <c r="G365" s="398">
        <f aca="true" t="shared" si="240" ref="G365:L365">SUM(G366:G370)</f>
        <v>43565.56</v>
      </c>
      <c r="H365" s="398">
        <f t="shared" si="240"/>
        <v>45795.54</v>
      </c>
      <c r="I365" s="398">
        <f t="shared" si="240"/>
        <v>55116.31</v>
      </c>
      <c r="J365" s="42">
        <f t="shared" si="240"/>
        <v>198829</v>
      </c>
      <c r="K365" s="42">
        <f t="shared" si="240"/>
        <v>198263</v>
      </c>
      <c r="L365" s="43">
        <f t="shared" si="240"/>
        <v>197319</v>
      </c>
    </row>
    <row r="366" spans="1:12" ht="45.75" customHeight="1">
      <c r="A366" s="38"/>
      <c r="B366" s="795" t="s">
        <v>82</v>
      </c>
      <c r="C366" s="795"/>
      <c r="D366" s="72" t="s">
        <v>83</v>
      </c>
      <c r="E366" s="398">
        <f t="shared" si="226"/>
        <v>0</v>
      </c>
      <c r="F366" s="323"/>
      <c r="G366" s="323"/>
      <c r="H366" s="398"/>
      <c r="I366" s="439"/>
      <c r="J366" s="42"/>
      <c r="K366" s="61"/>
      <c r="L366" s="43"/>
    </row>
    <row r="367" spans="1:12" ht="39" customHeight="1">
      <c r="A367" s="38"/>
      <c r="B367" s="795" t="s">
        <v>84</v>
      </c>
      <c r="C367" s="795"/>
      <c r="D367" s="120" t="s">
        <v>85</v>
      </c>
      <c r="E367" s="427">
        <f>F367+G367+H367+I367</f>
        <v>158820</v>
      </c>
      <c r="F367" s="398">
        <v>33844</v>
      </c>
      <c r="G367" s="398">
        <v>36065</v>
      </c>
      <c r="H367" s="398">
        <v>39795</v>
      </c>
      <c r="I367" s="440">
        <v>49116</v>
      </c>
      <c r="J367" s="61">
        <v>167237</v>
      </c>
      <c r="K367" s="61">
        <v>166761</v>
      </c>
      <c r="L367" s="62">
        <v>165967</v>
      </c>
    </row>
    <row r="368" spans="1:12" ht="18.75" customHeight="1">
      <c r="A368" s="406"/>
      <c r="B368" s="407" t="s">
        <v>86</v>
      </c>
      <c r="C368" s="407"/>
      <c r="D368" s="461" t="s">
        <v>87</v>
      </c>
      <c r="E368" s="427">
        <f t="shared" si="226"/>
        <v>0</v>
      </c>
      <c r="F368" s="456"/>
      <c r="G368" s="456"/>
      <c r="H368" s="456"/>
      <c r="I368" s="456"/>
      <c r="J368" s="462"/>
      <c r="K368" s="462"/>
      <c r="L368" s="463"/>
    </row>
    <row r="369" spans="1:12" ht="24.75" customHeight="1">
      <c r="A369" s="38"/>
      <c r="B369" s="40" t="s">
        <v>88</v>
      </c>
      <c r="C369" s="40"/>
      <c r="D369" s="120" t="s">
        <v>89</v>
      </c>
      <c r="E369" s="427">
        <f t="shared" si="226"/>
        <v>0</v>
      </c>
      <c r="F369" s="323"/>
      <c r="G369" s="323"/>
      <c r="H369" s="398"/>
      <c r="I369" s="439"/>
      <c r="J369" s="42"/>
      <c r="K369" s="61"/>
      <c r="L369" s="43"/>
    </row>
    <row r="370" spans="1:12" ht="37.5" customHeight="1">
      <c r="A370" s="38"/>
      <c r="B370" s="796" t="s">
        <v>90</v>
      </c>
      <c r="C370" s="797"/>
      <c r="D370" s="464" t="s">
        <v>1428</v>
      </c>
      <c r="E370" s="427">
        <f t="shared" si="226"/>
        <v>30002.000000000004</v>
      </c>
      <c r="F370" s="398">
        <v>10500.59</v>
      </c>
      <c r="G370" s="398">
        <v>7500.56</v>
      </c>
      <c r="H370" s="398">
        <v>6000.54</v>
      </c>
      <c r="I370" s="440">
        <v>6000.31</v>
      </c>
      <c r="J370" s="61">
        <v>31592</v>
      </c>
      <c r="K370" s="61">
        <v>31502</v>
      </c>
      <c r="L370" s="62">
        <v>31352</v>
      </c>
    </row>
    <row r="371" spans="1:12" ht="18" customHeight="1">
      <c r="A371" s="47" t="s">
        <v>91</v>
      </c>
      <c r="B371" s="40"/>
      <c r="C371" s="410"/>
      <c r="D371" s="460" t="s">
        <v>92</v>
      </c>
      <c r="E371" s="398">
        <f t="shared" si="226"/>
        <v>8</v>
      </c>
      <c r="F371" s="398">
        <f>F372</f>
        <v>0</v>
      </c>
      <c r="G371" s="398">
        <f aca="true" t="shared" si="241" ref="G371:L371">G372</f>
        <v>1</v>
      </c>
      <c r="H371" s="398">
        <f t="shared" si="241"/>
        <v>1</v>
      </c>
      <c r="I371" s="398">
        <f t="shared" si="241"/>
        <v>6</v>
      </c>
      <c r="J371" s="42">
        <f t="shared" si="241"/>
        <v>8</v>
      </c>
      <c r="K371" s="42">
        <f t="shared" si="241"/>
        <v>8</v>
      </c>
      <c r="L371" s="43">
        <f t="shared" si="241"/>
        <v>8</v>
      </c>
    </row>
    <row r="372" spans="1:12" ht="18" customHeight="1">
      <c r="A372" s="264"/>
      <c r="B372" s="39" t="s">
        <v>93</v>
      </c>
      <c r="C372" s="40"/>
      <c r="D372" s="465" t="s">
        <v>94</v>
      </c>
      <c r="E372" s="398">
        <f t="shared" si="226"/>
        <v>8</v>
      </c>
      <c r="F372" s="398">
        <v>0</v>
      </c>
      <c r="G372" s="398">
        <v>1</v>
      </c>
      <c r="H372" s="398">
        <v>1</v>
      </c>
      <c r="I372" s="440">
        <v>6</v>
      </c>
      <c r="J372" s="61">
        <v>8</v>
      </c>
      <c r="K372" s="61">
        <v>8</v>
      </c>
      <c r="L372" s="62">
        <v>8</v>
      </c>
    </row>
    <row r="373" spans="1:12" ht="18" customHeight="1">
      <c r="A373" s="38" t="s">
        <v>95</v>
      </c>
      <c r="B373" s="40"/>
      <c r="C373" s="249"/>
      <c r="D373" s="41" t="s">
        <v>96</v>
      </c>
      <c r="E373" s="398">
        <f t="shared" si="226"/>
        <v>850</v>
      </c>
      <c r="F373" s="398">
        <f>F374+F375</f>
        <v>148</v>
      </c>
      <c r="G373" s="398">
        <f aca="true" t="shared" si="242" ref="G373:L373">G374+G375</f>
        <v>240</v>
      </c>
      <c r="H373" s="398">
        <f t="shared" si="242"/>
        <v>235</v>
      </c>
      <c r="I373" s="398">
        <f t="shared" si="242"/>
        <v>227</v>
      </c>
      <c r="J373" s="42">
        <f t="shared" si="242"/>
        <v>895</v>
      </c>
      <c r="K373" s="42">
        <f t="shared" si="242"/>
        <v>893</v>
      </c>
      <c r="L373" s="43">
        <f t="shared" si="242"/>
        <v>888</v>
      </c>
    </row>
    <row r="374" spans="1:12" ht="18" customHeight="1">
      <c r="A374" s="38"/>
      <c r="B374" s="39" t="s">
        <v>97</v>
      </c>
      <c r="C374" s="40"/>
      <c r="D374" s="41" t="s">
        <v>98</v>
      </c>
      <c r="E374" s="398">
        <f t="shared" si="226"/>
        <v>850</v>
      </c>
      <c r="F374" s="398">
        <v>148</v>
      </c>
      <c r="G374" s="398">
        <v>240</v>
      </c>
      <c r="H374" s="401">
        <v>235</v>
      </c>
      <c r="I374" s="440">
        <v>227</v>
      </c>
      <c r="J374" s="61">
        <v>895</v>
      </c>
      <c r="K374" s="61">
        <v>893</v>
      </c>
      <c r="L374" s="62">
        <v>888</v>
      </c>
    </row>
    <row r="375" spans="1:12" ht="18" customHeight="1">
      <c r="A375" s="38"/>
      <c r="B375" s="64" t="s">
        <v>99</v>
      </c>
      <c r="C375" s="40"/>
      <c r="D375" s="41" t="s">
        <v>100</v>
      </c>
      <c r="E375" s="398">
        <f t="shared" si="226"/>
        <v>0</v>
      </c>
      <c r="F375" s="323"/>
      <c r="G375" s="323"/>
      <c r="H375" s="398"/>
      <c r="I375" s="439"/>
      <c r="J375" s="42"/>
      <c r="K375" s="61"/>
      <c r="L375" s="43"/>
    </row>
    <row r="376" spans="1:12" ht="41.25" customHeight="1">
      <c r="A376" s="771" t="s">
        <v>101</v>
      </c>
      <c r="B376" s="772"/>
      <c r="C376" s="772"/>
      <c r="D376" s="41" t="s">
        <v>102</v>
      </c>
      <c r="E376" s="398">
        <f t="shared" si="226"/>
        <v>47500</v>
      </c>
      <c r="F376" s="398">
        <f>F377+F380+F381</f>
        <v>24829</v>
      </c>
      <c r="G376" s="398">
        <f aca="true" t="shared" si="243" ref="G376:L376">G377+G380+G381</f>
        <v>9200</v>
      </c>
      <c r="H376" s="398">
        <f t="shared" si="243"/>
        <v>6500</v>
      </c>
      <c r="I376" s="398">
        <f t="shared" si="243"/>
        <v>6971</v>
      </c>
      <c r="J376" s="42">
        <f t="shared" si="243"/>
        <v>50018</v>
      </c>
      <c r="K376" s="42">
        <f t="shared" si="243"/>
        <v>49875</v>
      </c>
      <c r="L376" s="43">
        <f t="shared" si="243"/>
        <v>49638</v>
      </c>
    </row>
    <row r="377" spans="1:12" ht="18" customHeight="1">
      <c r="A377" s="38"/>
      <c r="B377" s="39" t="s">
        <v>103</v>
      </c>
      <c r="C377" s="405"/>
      <c r="D377" s="41" t="s">
        <v>104</v>
      </c>
      <c r="E377" s="398">
        <f t="shared" si="226"/>
        <v>37500</v>
      </c>
      <c r="F377" s="398">
        <f>SUM(F378:F379)</f>
        <v>23753</v>
      </c>
      <c r="G377" s="398">
        <f aca="true" t="shared" si="244" ref="G377:L377">SUM(G378:G379)</f>
        <v>6700</v>
      </c>
      <c r="H377" s="398">
        <f t="shared" si="244"/>
        <v>4000</v>
      </c>
      <c r="I377" s="398">
        <f t="shared" si="244"/>
        <v>3047</v>
      </c>
      <c r="J377" s="42">
        <f t="shared" si="244"/>
        <v>39488</v>
      </c>
      <c r="K377" s="42">
        <f t="shared" si="244"/>
        <v>39375</v>
      </c>
      <c r="L377" s="43">
        <f t="shared" si="244"/>
        <v>39188</v>
      </c>
    </row>
    <row r="378" spans="1:12" ht="18" customHeight="1">
      <c r="A378" s="38"/>
      <c r="B378" s="412"/>
      <c r="C378" s="40" t="s">
        <v>105</v>
      </c>
      <c r="D378" s="41" t="s">
        <v>106</v>
      </c>
      <c r="E378" s="398">
        <f t="shared" si="226"/>
        <v>22500</v>
      </c>
      <c r="F378" s="398">
        <v>15001</v>
      </c>
      <c r="G378" s="398">
        <v>3500</v>
      </c>
      <c r="H378" s="398">
        <v>2500</v>
      </c>
      <c r="I378" s="440">
        <v>1499</v>
      </c>
      <c r="J378" s="61">
        <v>23693</v>
      </c>
      <c r="K378" s="61">
        <v>23625</v>
      </c>
      <c r="L378" s="62">
        <v>23513</v>
      </c>
    </row>
    <row r="379" spans="1:12" ht="18" customHeight="1">
      <c r="A379" s="38"/>
      <c r="B379" s="412"/>
      <c r="C379" s="40" t="s">
        <v>107</v>
      </c>
      <c r="D379" s="41" t="s">
        <v>108</v>
      </c>
      <c r="E379" s="398">
        <f t="shared" si="226"/>
        <v>15000</v>
      </c>
      <c r="F379" s="398">
        <v>8752</v>
      </c>
      <c r="G379" s="398">
        <v>3200</v>
      </c>
      <c r="H379" s="398">
        <v>1500</v>
      </c>
      <c r="I379" s="440">
        <v>1548</v>
      </c>
      <c r="J379" s="61">
        <v>15795</v>
      </c>
      <c r="K379" s="61">
        <v>15750</v>
      </c>
      <c r="L379" s="62">
        <v>15675</v>
      </c>
    </row>
    <row r="380" spans="1:12" ht="18" customHeight="1">
      <c r="A380" s="38"/>
      <c r="B380" s="39" t="s">
        <v>109</v>
      </c>
      <c r="C380" s="40"/>
      <c r="D380" s="41" t="s">
        <v>110</v>
      </c>
      <c r="E380" s="398">
        <f t="shared" si="226"/>
        <v>10000</v>
      </c>
      <c r="F380" s="398">
        <v>1076</v>
      </c>
      <c r="G380" s="398">
        <v>2500</v>
      </c>
      <c r="H380" s="398">
        <v>2500</v>
      </c>
      <c r="I380" s="440">
        <v>3924</v>
      </c>
      <c r="J380" s="61">
        <v>10530</v>
      </c>
      <c r="K380" s="61">
        <v>10500</v>
      </c>
      <c r="L380" s="62">
        <v>10450</v>
      </c>
    </row>
    <row r="381" spans="1:12" ht="24.75" customHeight="1">
      <c r="A381" s="38"/>
      <c r="B381" s="754" t="s">
        <v>111</v>
      </c>
      <c r="C381" s="754"/>
      <c r="D381" s="41" t="s">
        <v>112</v>
      </c>
      <c r="E381" s="398">
        <f t="shared" si="226"/>
        <v>0</v>
      </c>
      <c r="F381" s="398"/>
      <c r="G381" s="398"/>
      <c r="H381" s="398"/>
      <c r="I381" s="440"/>
      <c r="J381" s="42"/>
      <c r="K381" s="61"/>
      <c r="L381" s="43"/>
    </row>
    <row r="382" spans="1:12" ht="18" customHeight="1">
      <c r="A382" s="38" t="s">
        <v>113</v>
      </c>
      <c r="B382" s="64"/>
      <c r="C382" s="249"/>
      <c r="D382" s="236" t="s">
        <v>114</v>
      </c>
      <c r="E382" s="323">
        <f t="shared" si="226"/>
        <v>33960</v>
      </c>
      <c r="F382" s="323">
        <f>F383</f>
        <v>22092</v>
      </c>
      <c r="G382" s="323">
        <f aca="true" t="shared" si="245" ref="G382:L383">G383</f>
        <v>5000</v>
      </c>
      <c r="H382" s="323">
        <f t="shared" si="245"/>
        <v>4500</v>
      </c>
      <c r="I382" s="323">
        <f t="shared" si="245"/>
        <v>2368</v>
      </c>
      <c r="J382" s="86">
        <f t="shared" si="245"/>
        <v>35760</v>
      </c>
      <c r="K382" s="86">
        <f t="shared" si="245"/>
        <v>35658</v>
      </c>
      <c r="L382" s="174">
        <f t="shared" si="245"/>
        <v>35488</v>
      </c>
    </row>
    <row r="383" spans="1:12" ht="18" customHeight="1">
      <c r="A383" s="38" t="s">
        <v>115</v>
      </c>
      <c r="B383" s="40"/>
      <c r="C383" s="249"/>
      <c r="D383" s="41" t="s">
        <v>116</v>
      </c>
      <c r="E383" s="398">
        <f t="shared" si="226"/>
        <v>33960</v>
      </c>
      <c r="F383" s="398">
        <f>F384</f>
        <v>22092</v>
      </c>
      <c r="G383" s="398">
        <f t="shared" si="245"/>
        <v>5000</v>
      </c>
      <c r="H383" s="398">
        <f t="shared" si="245"/>
        <v>4500</v>
      </c>
      <c r="I383" s="398">
        <f t="shared" si="245"/>
        <v>2368</v>
      </c>
      <c r="J383" s="42">
        <f t="shared" si="245"/>
        <v>35760</v>
      </c>
      <c r="K383" s="42">
        <f t="shared" si="245"/>
        <v>35658</v>
      </c>
      <c r="L383" s="43">
        <f t="shared" si="245"/>
        <v>35488</v>
      </c>
    </row>
    <row r="384" spans="1:12" ht="18" customHeight="1">
      <c r="A384" s="38"/>
      <c r="B384" s="64" t="s">
        <v>117</v>
      </c>
      <c r="C384" s="40"/>
      <c r="D384" s="41" t="s">
        <v>118</v>
      </c>
      <c r="E384" s="398">
        <f t="shared" si="226"/>
        <v>33960</v>
      </c>
      <c r="F384" s="398">
        <v>22092</v>
      </c>
      <c r="G384" s="398">
        <v>5000</v>
      </c>
      <c r="H384" s="398">
        <v>4500</v>
      </c>
      <c r="I384" s="440">
        <v>2368</v>
      </c>
      <c r="J384" s="61">
        <v>35760</v>
      </c>
      <c r="K384" s="61">
        <v>35658</v>
      </c>
      <c r="L384" s="62">
        <v>35488</v>
      </c>
    </row>
    <row r="385" spans="1:12" ht="18" customHeight="1">
      <c r="A385" s="47" t="s">
        <v>119</v>
      </c>
      <c r="B385" s="413"/>
      <c r="C385" s="39"/>
      <c r="D385" s="414" t="s">
        <v>120</v>
      </c>
      <c r="E385" s="323">
        <f t="shared" si="226"/>
        <v>-223774.03999999998</v>
      </c>
      <c r="F385" s="323">
        <f>F386+F398</f>
        <v>676</v>
      </c>
      <c r="G385" s="323">
        <f aca="true" t="shared" si="246" ref="G385:L385">G386+G398</f>
        <v>5501</v>
      </c>
      <c r="H385" s="323">
        <f t="shared" si="246"/>
        <v>-119346.01</v>
      </c>
      <c r="I385" s="323">
        <f t="shared" si="246"/>
        <v>-110605.03</v>
      </c>
      <c r="J385" s="86">
        <f t="shared" si="246"/>
        <v>22378.71</v>
      </c>
      <c r="K385" s="86">
        <f t="shared" si="246"/>
        <v>22315.5</v>
      </c>
      <c r="L385" s="174">
        <f t="shared" si="246"/>
        <v>22209.15</v>
      </c>
    </row>
    <row r="386" spans="1:12" ht="18" customHeight="1">
      <c r="A386" s="47" t="s">
        <v>121</v>
      </c>
      <c r="B386" s="39"/>
      <c r="C386" s="249"/>
      <c r="D386" s="236" t="s">
        <v>122</v>
      </c>
      <c r="E386" s="323">
        <f t="shared" si="226"/>
        <v>1999</v>
      </c>
      <c r="F386" s="323">
        <f>F387+F396</f>
        <v>1033</v>
      </c>
      <c r="G386" s="323">
        <f aca="true" t="shared" si="247" ref="G386:L386">G387+G396</f>
        <v>356</v>
      </c>
      <c r="H386" s="323">
        <f t="shared" si="247"/>
        <v>350</v>
      </c>
      <c r="I386" s="323">
        <f t="shared" si="247"/>
        <v>260</v>
      </c>
      <c r="J386" s="86">
        <f t="shared" si="247"/>
        <v>1420</v>
      </c>
      <c r="K386" s="86">
        <f t="shared" si="247"/>
        <v>1416</v>
      </c>
      <c r="L386" s="174">
        <f t="shared" si="247"/>
        <v>1410</v>
      </c>
    </row>
    <row r="387" spans="1:12" ht="18" customHeight="1">
      <c r="A387" s="47" t="s">
        <v>123</v>
      </c>
      <c r="B387" s="40"/>
      <c r="C387" s="249"/>
      <c r="D387" s="41" t="s">
        <v>124</v>
      </c>
      <c r="E387" s="398">
        <f t="shared" si="226"/>
        <v>1349</v>
      </c>
      <c r="F387" s="398">
        <f>F388+F389+F392+F395</f>
        <v>389</v>
      </c>
      <c r="G387" s="398">
        <f aca="true" t="shared" si="248" ref="G387:L387">G388+G389+G392+G395</f>
        <v>350</v>
      </c>
      <c r="H387" s="398">
        <f t="shared" si="248"/>
        <v>350</v>
      </c>
      <c r="I387" s="398">
        <f t="shared" si="248"/>
        <v>260</v>
      </c>
      <c r="J387" s="42">
        <f t="shared" si="248"/>
        <v>1420</v>
      </c>
      <c r="K387" s="42">
        <f t="shared" si="248"/>
        <v>1416</v>
      </c>
      <c r="L387" s="43">
        <f t="shared" si="248"/>
        <v>1410</v>
      </c>
    </row>
    <row r="388" spans="1:12" ht="18" customHeight="1">
      <c r="A388" s="38"/>
      <c r="B388" s="39" t="s">
        <v>125</v>
      </c>
      <c r="C388" s="405"/>
      <c r="D388" s="41" t="s">
        <v>126</v>
      </c>
      <c r="E388" s="398">
        <f t="shared" si="226"/>
        <v>0</v>
      </c>
      <c r="F388" s="323"/>
      <c r="G388" s="323"/>
      <c r="H388" s="401"/>
      <c r="I388" s="439"/>
      <c r="J388" s="402"/>
      <c r="K388" s="61"/>
      <c r="L388" s="403"/>
    </row>
    <row r="389" spans="1:12" ht="18" customHeight="1">
      <c r="A389" s="38"/>
      <c r="B389" s="39" t="s">
        <v>127</v>
      </c>
      <c r="C389" s="40"/>
      <c r="D389" s="41" t="s">
        <v>128</v>
      </c>
      <c r="E389" s="398">
        <f t="shared" si="226"/>
        <v>1349</v>
      </c>
      <c r="F389" s="323">
        <f>SUM(F390:F391)</f>
        <v>389</v>
      </c>
      <c r="G389" s="323">
        <f aca="true" t="shared" si="249" ref="G389:L389">SUM(G390:G391)</f>
        <v>350</v>
      </c>
      <c r="H389" s="323">
        <f t="shared" si="249"/>
        <v>350</v>
      </c>
      <c r="I389" s="323">
        <f t="shared" si="249"/>
        <v>260</v>
      </c>
      <c r="J389" s="86">
        <f t="shared" si="249"/>
        <v>1420</v>
      </c>
      <c r="K389" s="86">
        <f t="shared" si="249"/>
        <v>1416</v>
      </c>
      <c r="L389" s="174">
        <f t="shared" si="249"/>
        <v>1410</v>
      </c>
    </row>
    <row r="390" spans="1:12" ht="18" customHeight="1">
      <c r="A390" s="38"/>
      <c r="B390" s="39"/>
      <c r="C390" s="40" t="s">
        <v>129</v>
      </c>
      <c r="D390" s="41" t="s">
        <v>130</v>
      </c>
      <c r="E390" s="398">
        <f t="shared" si="226"/>
        <v>0</v>
      </c>
      <c r="F390" s="398"/>
      <c r="G390" s="398"/>
      <c r="H390" s="398"/>
      <c r="I390" s="440"/>
      <c r="J390" s="42"/>
      <c r="K390" s="61"/>
      <c r="L390" s="43"/>
    </row>
    <row r="391" spans="1:12" ht="18" customHeight="1">
      <c r="A391" s="38"/>
      <c r="B391" s="39"/>
      <c r="C391" s="40" t="s">
        <v>131</v>
      </c>
      <c r="D391" s="41" t="s">
        <v>132</v>
      </c>
      <c r="E391" s="398">
        <f t="shared" si="226"/>
        <v>1349</v>
      </c>
      <c r="F391" s="398">
        <v>389</v>
      </c>
      <c r="G391" s="398">
        <v>350</v>
      </c>
      <c r="H391" s="398">
        <v>350</v>
      </c>
      <c r="I391" s="440">
        <v>260</v>
      </c>
      <c r="J391" s="61">
        <v>1420</v>
      </c>
      <c r="K391" s="61">
        <v>1416</v>
      </c>
      <c r="L391" s="62">
        <v>1410</v>
      </c>
    </row>
    <row r="392" spans="1:12" ht="18" customHeight="1">
      <c r="A392" s="47"/>
      <c r="B392" s="39" t="s">
        <v>133</v>
      </c>
      <c r="C392" s="40"/>
      <c r="D392" s="41" t="s">
        <v>134</v>
      </c>
      <c r="E392" s="398">
        <f t="shared" si="226"/>
        <v>0</v>
      </c>
      <c r="F392" s="398">
        <f>SUM(F393:F394)</f>
        <v>0</v>
      </c>
      <c r="G392" s="398">
        <f aca="true" t="shared" si="250" ref="G392:L392">SUM(G393:G394)</f>
        <v>0</v>
      </c>
      <c r="H392" s="398">
        <f t="shared" si="250"/>
        <v>0</v>
      </c>
      <c r="I392" s="398">
        <f t="shared" si="250"/>
        <v>0</v>
      </c>
      <c r="J392" s="42">
        <f t="shared" si="250"/>
        <v>0</v>
      </c>
      <c r="K392" s="42">
        <f t="shared" si="250"/>
        <v>0</v>
      </c>
      <c r="L392" s="43">
        <f t="shared" si="250"/>
        <v>0</v>
      </c>
    </row>
    <row r="393" spans="1:12" ht="18" customHeight="1">
      <c r="A393" s="47"/>
      <c r="B393" s="39"/>
      <c r="C393" s="40" t="s">
        <v>135</v>
      </c>
      <c r="D393" s="41" t="s">
        <v>136</v>
      </c>
      <c r="E393" s="398">
        <f t="shared" si="226"/>
        <v>0</v>
      </c>
      <c r="F393" s="398"/>
      <c r="G393" s="398"/>
      <c r="H393" s="398"/>
      <c r="I393" s="440"/>
      <c r="J393" s="42"/>
      <c r="K393" s="42"/>
      <c r="L393" s="43"/>
    </row>
    <row r="394" spans="1:12" ht="15.75">
      <c r="A394" s="47"/>
      <c r="B394" s="39"/>
      <c r="C394" s="48" t="s">
        <v>137</v>
      </c>
      <c r="D394" s="41" t="s">
        <v>138</v>
      </c>
      <c r="E394" s="398">
        <f t="shared" si="226"/>
        <v>0</v>
      </c>
      <c r="F394" s="398"/>
      <c r="G394" s="398"/>
      <c r="H394" s="398"/>
      <c r="I394" s="440"/>
      <c r="J394" s="42"/>
      <c r="K394" s="42"/>
      <c r="L394" s="43"/>
    </row>
    <row r="395" spans="1:12" ht="18" customHeight="1">
      <c r="A395" s="47"/>
      <c r="B395" s="39" t="s">
        <v>139</v>
      </c>
      <c r="C395" s="40"/>
      <c r="D395" s="41" t="s">
        <v>140</v>
      </c>
      <c r="E395" s="398">
        <f t="shared" si="226"/>
        <v>0</v>
      </c>
      <c r="F395" s="323"/>
      <c r="G395" s="323"/>
      <c r="H395" s="398"/>
      <c r="I395" s="439"/>
      <c r="J395" s="42"/>
      <c r="K395" s="61"/>
      <c r="L395" s="43"/>
    </row>
    <row r="396" spans="1:12" ht="18" customHeight="1">
      <c r="A396" s="47" t="s">
        <v>141</v>
      </c>
      <c r="B396" s="40"/>
      <c r="C396" s="39"/>
      <c r="D396" s="41" t="s">
        <v>142</v>
      </c>
      <c r="E396" s="398">
        <f t="shared" si="226"/>
        <v>650</v>
      </c>
      <c r="F396" s="398">
        <f>F397</f>
        <v>644</v>
      </c>
      <c r="G396" s="398">
        <f aca="true" t="shared" si="251" ref="G396:L396">G397</f>
        <v>6</v>
      </c>
      <c r="H396" s="398">
        <f t="shared" si="251"/>
        <v>0</v>
      </c>
      <c r="I396" s="398">
        <f t="shared" si="251"/>
        <v>0</v>
      </c>
      <c r="J396" s="42">
        <f t="shared" si="251"/>
        <v>0</v>
      </c>
      <c r="K396" s="42">
        <f t="shared" si="251"/>
        <v>0</v>
      </c>
      <c r="L396" s="43">
        <f t="shared" si="251"/>
        <v>0</v>
      </c>
    </row>
    <row r="397" spans="1:12" ht="18" customHeight="1">
      <c r="A397" s="47"/>
      <c r="B397" s="39" t="s">
        <v>143</v>
      </c>
      <c r="C397" s="40"/>
      <c r="D397" s="41" t="s">
        <v>144</v>
      </c>
      <c r="E397" s="398">
        <f t="shared" si="226"/>
        <v>650</v>
      </c>
      <c r="F397" s="398">
        <v>644</v>
      </c>
      <c r="G397" s="398">
        <v>6</v>
      </c>
      <c r="H397" s="398">
        <v>0</v>
      </c>
      <c r="I397" s="440">
        <v>0</v>
      </c>
      <c r="J397" s="42">
        <v>0</v>
      </c>
      <c r="K397" s="61">
        <v>0</v>
      </c>
      <c r="L397" s="43">
        <v>0</v>
      </c>
    </row>
    <row r="398" spans="1:12" ht="27.75" customHeight="1">
      <c r="A398" s="760" t="s">
        <v>145</v>
      </c>
      <c r="B398" s="761"/>
      <c r="C398" s="761"/>
      <c r="D398" s="414" t="s">
        <v>146</v>
      </c>
      <c r="E398" s="323">
        <f t="shared" si="226"/>
        <v>-225773.03999999998</v>
      </c>
      <c r="F398" s="323">
        <f>F399+F410+F413+F420+F428</f>
        <v>-357</v>
      </c>
      <c r="G398" s="323">
        <f aca="true" t="shared" si="252" ref="G398:L398">G399+G410+G413+G420+G428</f>
        <v>5145</v>
      </c>
      <c r="H398" s="323">
        <f t="shared" si="252"/>
        <v>-119696.01</v>
      </c>
      <c r="I398" s="323">
        <f t="shared" si="252"/>
        <v>-110865.03</v>
      </c>
      <c r="J398" s="86">
        <f t="shared" si="252"/>
        <v>20958.71</v>
      </c>
      <c r="K398" s="86">
        <f t="shared" si="252"/>
        <v>20899.5</v>
      </c>
      <c r="L398" s="174">
        <f t="shared" si="252"/>
        <v>20799.15</v>
      </c>
    </row>
    <row r="399" spans="1:12" ht="36.75" customHeight="1">
      <c r="A399" s="771" t="s">
        <v>581</v>
      </c>
      <c r="B399" s="772"/>
      <c r="C399" s="772"/>
      <c r="D399" s="72" t="s">
        <v>148</v>
      </c>
      <c r="E399" s="398">
        <f aca="true" t="shared" si="253" ref="E399:E435">F399+G399+H399+I399</f>
        <v>2022</v>
      </c>
      <c r="F399" s="398">
        <f>SUM(F400:F409)</f>
        <v>548</v>
      </c>
      <c r="G399" s="398">
        <f aca="true" t="shared" si="254" ref="G399:L399">SUM(G400:G409)</f>
        <v>505</v>
      </c>
      <c r="H399" s="398">
        <f t="shared" si="254"/>
        <v>505</v>
      </c>
      <c r="I399" s="398">
        <f t="shared" si="254"/>
        <v>464</v>
      </c>
      <c r="J399" s="42">
        <f t="shared" si="254"/>
        <v>2129</v>
      </c>
      <c r="K399" s="42">
        <f t="shared" si="254"/>
        <v>2123</v>
      </c>
      <c r="L399" s="43">
        <f t="shared" si="254"/>
        <v>2113</v>
      </c>
    </row>
    <row r="400" spans="1:12" ht="18" customHeight="1">
      <c r="A400" s="38"/>
      <c r="B400" s="39" t="s">
        <v>149</v>
      </c>
      <c r="C400" s="40"/>
      <c r="D400" s="72" t="s">
        <v>150</v>
      </c>
      <c r="E400" s="398">
        <f t="shared" si="253"/>
        <v>20</v>
      </c>
      <c r="F400" s="398">
        <v>0</v>
      </c>
      <c r="G400" s="398">
        <v>5</v>
      </c>
      <c r="H400" s="398">
        <v>5</v>
      </c>
      <c r="I400" s="440">
        <v>10</v>
      </c>
      <c r="J400" s="61">
        <v>21</v>
      </c>
      <c r="K400" s="61">
        <v>21</v>
      </c>
      <c r="L400" s="62">
        <v>21</v>
      </c>
    </row>
    <row r="401" spans="1:12" ht="18" customHeight="1">
      <c r="A401" s="38"/>
      <c r="B401" s="39" t="s">
        <v>151</v>
      </c>
      <c r="C401" s="40"/>
      <c r="D401" s="72" t="s">
        <v>152</v>
      </c>
      <c r="E401" s="398">
        <f t="shared" si="253"/>
        <v>1000</v>
      </c>
      <c r="F401" s="398">
        <v>346</v>
      </c>
      <c r="G401" s="398">
        <v>250</v>
      </c>
      <c r="H401" s="398">
        <v>250</v>
      </c>
      <c r="I401" s="440">
        <v>154</v>
      </c>
      <c r="J401" s="61">
        <v>1053</v>
      </c>
      <c r="K401" s="61">
        <v>1050</v>
      </c>
      <c r="L401" s="62">
        <v>1045</v>
      </c>
    </row>
    <row r="402" spans="1:12" ht="18" customHeight="1">
      <c r="A402" s="38"/>
      <c r="B402" s="39" t="s">
        <v>153</v>
      </c>
      <c r="C402" s="40"/>
      <c r="D402" s="72" t="s">
        <v>154</v>
      </c>
      <c r="E402" s="398">
        <f t="shared" si="253"/>
        <v>0</v>
      </c>
      <c r="F402" s="398"/>
      <c r="G402" s="398"/>
      <c r="H402" s="398"/>
      <c r="I402" s="440"/>
      <c r="J402" s="61">
        <f aca="true" t="shared" si="255" ref="J402:J410">(E402*5.3/100)+E402</f>
        <v>0</v>
      </c>
      <c r="K402" s="61">
        <f aca="true" t="shared" si="256" ref="K402:K410">(E402*5/100)+E402</f>
        <v>0</v>
      </c>
      <c r="L402" s="62">
        <f aca="true" t="shared" si="257" ref="L402:L410">(E402*4.5/100)+E402</f>
        <v>0</v>
      </c>
    </row>
    <row r="403" spans="1:12" ht="18" customHeight="1">
      <c r="A403" s="38"/>
      <c r="B403" s="39" t="s">
        <v>155</v>
      </c>
      <c r="C403" s="40"/>
      <c r="D403" s="72" t="s">
        <v>156</v>
      </c>
      <c r="E403" s="398">
        <f t="shared" si="253"/>
        <v>1000</v>
      </c>
      <c r="F403" s="398">
        <v>200</v>
      </c>
      <c r="G403" s="398">
        <v>250</v>
      </c>
      <c r="H403" s="398">
        <v>250</v>
      </c>
      <c r="I403" s="440">
        <v>300</v>
      </c>
      <c r="J403" s="61">
        <v>1053</v>
      </c>
      <c r="K403" s="61">
        <v>1050</v>
      </c>
      <c r="L403" s="62">
        <v>1045</v>
      </c>
    </row>
    <row r="404" spans="1:12" ht="18" customHeight="1">
      <c r="A404" s="415"/>
      <c r="B404" s="39" t="s">
        <v>157</v>
      </c>
      <c r="C404" s="40"/>
      <c r="D404" s="72" t="s">
        <v>158</v>
      </c>
      <c r="E404" s="398">
        <f t="shared" si="253"/>
        <v>0</v>
      </c>
      <c r="F404" s="323"/>
      <c r="G404" s="323"/>
      <c r="H404" s="401"/>
      <c r="I404" s="439"/>
      <c r="J404" s="61">
        <f t="shared" si="255"/>
        <v>0</v>
      </c>
      <c r="K404" s="61">
        <f t="shared" si="256"/>
        <v>0</v>
      </c>
      <c r="L404" s="62">
        <f t="shared" si="257"/>
        <v>0</v>
      </c>
    </row>
    <row r="405" spans="1:12" ht="18" customHeight="1">
      <c r="A405" s="415"/>
      <c r="B405" s="91" t="s">
        <v>159</v>
      </c>
      <c r="C405" s="416"/>
      <c r="D405" s="120" t="s">
        <v>160</v>
      </c>
      <c r="E405" s="398">
        <f t="shared" si="253"/>
        <v>0</v>
      </c>
      <c r="F405" s="398"/>
      <c r="G405" s="398"/>
      <c r="H405" s="398"/>
      <c r="I405" s="440"/>
      <c r="J405" s="61">
        <f t="shared" si="255"/>
        <v>0</v>
      </c>
      <c r="K405" s="61">
        <f t="shared" si="256"/>
        <v>0</v>
      </c>
      <c r="L405" s="62">
        <f t="shared" si="257"/>
        <v>0</v>
      </c>
    </row>
    <row r="406" spans="1:12" ht="27.75" customHeight="1">
      <c r="A406" s="417"/>
      <c r="B406" s="786" t="s">
        <v>161</v>
      </c>
      <c r="C406" s="786"/>
      <c r="D406" s="72" t="s">
        <v>162</v>
      </c>
      <c r="E406" s="398">
        <f t="shared" si="253"/>
        <v>0</v>
      </c>
      <c r="F406" s="323"/>
      <c r="G406" s="323"/>
      <c r="H406" s="398"/>
      <c r="I406" s="439"/>
      <c r="J406" s="61">
        <f t="shared" si="255"/>
        <v>0</v>
      </c>
      <c r="K406" s="61">
        <f t="shared" si="256"/>
        <v>0</v>
      </c>
      <c r="L406" s="62">
        <f t="shared" si="257"/>
        <v>0</v>
      </c>
    </row>
    <row r="407" spans="1:12" ht="18" customHeight="1">
      <c r="A407" s="417"/>
      <c r="B407" s="39" t="s">
        <v>163</v>
      </c>
      <c r="C407" s="40"/>
      <c r="D407" s="72" t="s">
        <v>164</v>
      </c>
      <c r="E407" s="398">
        <f t="shared" si="253"/>
        <v>2</v>
      </c>
      <c r="F407" s="398">
        <v>2</v>
      </c>
      <c r="G407" s="398">
        <v>0</v>
      </c>
      <c r="H407" s="398">
        <v>0</v>
      </c>
      <c r="I407" s="440">
        <v>0</v>
      </c>
      <c r="J407" s="61">
        <v>2</v>
      </c>
      <c r="K407" s="61">
        <v>2</v>
      </c>
      <c r="L407" s="62">
        <v>2</v>
      </c>
    </row>
    <row r="408" spans="1:14" ht="18" customHeight="1">
      <c r="A408" s="417"/>
      <c r="B408" s="39" t="s">
        <v>165</v>
      </c>
      <c r="C408" s="40"/>
      <c r="D408" s="72" t="s">
        <v>166</v>
      </c>
      <c r="E408" s="398">
        <f t="shared" si="253"/>
        <v>0</v>
      </c>
      <c r="F408" s="398"/>
      <c r="G408" s="398"/>
      <c r="H408" s="398"/>
      <c r="I408" s="440"/>
      <c r="J408" s="61">
        <f t="shared" si="255"/>
        <v>0</v>
      </c>
      <c r="K408" s="61">
        <f t="shared" si="256"/>
        <v>0</v>
      </c>
      <c r="L408" s="62">
        <f t="shared" si="257"/>
        <v>0</v>
      </c>
      <c r="M408" s="222"/>
      <c r="N408" s="389"/>
    </row>
    <row r="409" spans="1:12" ht="18" customHeight="1">
      <c r="A409" s="415"/>
      <c r="B409" s="39" t="s">
        <v>167</v>
      </c>
      <c r="C409" s="40"/>
      <c r="D409" s="72" t="s">
        <v>168</v>
      </c>
      <c r="E409" s="398">
        <f t="shared" si="253"/>
        <v>0</v>
      </c>
      <c r="F409" s="323"/>
      <c r="G409" s="323"/>
      <c r="H409" s="398"/>
      <c r="I409" s="439"/>
      <c r="J409" s="61">
        <f t="shared" si="255"/>
        <v>0</v>
      </c>
      <c r="K409" s="61">
        <f t="shared" si="256"/>
        <v>0</v>
      </c>
      <c r="L409" s="62">
        <f t="shared" si="257"/>
        <v>0</v>
      </c>
    </row>
    <row r="410" spans="1:12" ht="15.75">
      <c r="A410" s="793" t="s">
        <v>582</v>
      </c>
      <c r="B410" s="794"/>
      <c r="C410" s="794"/>
      <c r="D410" s="72" t="s">
        <v>170</v>
      </c>
      <c r="E410" s="398">
        <f>F410+G410+H410+I410</f>
        <v>70</v>
      </c>
      <c r="F410" s="398">
        <f>F411+F412</f>
        <v>14</v>
      </c>
      <c r="G410" s="398">
        <f>G411+G412</f>
        <v>20</v>
      </c>
      <c r="H410" s="398">
        <f>H411+H412</f>
        <v>15</v>
      </c>
      <c r="I410" s="398">
        <f>I411+I412</f>
        <v>21</v>
      </c>
      <c r="J410" s="61">
        <f t="shared" si="255"/>
        <v>73.71</v>
      </c>
      <c r="K410" s="61">
        <f t="shared" si="256"/>
        <v>73.5</v>
      </c>
      <c r="L410" s="62">
        <f t="shared" si="257"/>
        <v>73.15</v>
      </c>
    </row>
    <row r="411" spans="1:12" ht="18" customHeight="1">
      <c r="A411" s="38"/>
      <c r="B411" s="64" t="s">
        <v>171</v>
      </c>
      <c r="C411" s="40"/>
      <c r="D411" s="72" t="s">
        <v>172</v>
      </c>
      <c r="E411" s="398">
        <f t="shared" si="253"/>
        <v>30</v>
      </c>
      <c r="F411" s="398">
        <v>6</v>
      </c>
      <c r="G411" s="398">
        <v>10</v>
      </c>
      <c r="H411" s="398">
        <v>5</v>
      </c>
      <c r="I411" s="440">
        <v>9</v>
      </c>
      <c r="J411" s="61">
        <v>32</v>
      </c>
      <c r="K411" s="61">
        <v>32</v>
      </c>
      <c r="L411" s="62">
        <v>31</v>
      </c>
    </row>
    <row r="412" spans="1:12" ht="18" customHeight="1">
      <c r="A412" s="415"/>
      <c r="B412" s="39" t="s">
        <v>173</v>
      </c>
      <c r="C412" s="40"/>
      <c r="D412" s="72" t="s">
        <v>174</v>
      </c>
      <c r="E412" s="398">
        <f t="shared" si="253"/>
        <v>40</v>
      </c>
      <c r="F412" s="398">
        <v>8</v>
      </c>
      <c r="G412" s="398">
        <v>10</v>
      </c>
      <c r="H412" s="398">
        <v>10</v>
      </c>
      <c r="I412" s="440">
        <v>12</v>
      </c>
      <c r="J412" s="61">
        <v>42</v>
      </c>
      <c r="K412" s="61">
        <v>42</v>
      </c>
      <c r="L412" s="62">
        <v>42</v>
      </c>
    </row>
    <row r="413" spans="1:12" ht="18" customHeight="1">
      <c r="A413" s="38" t="s">
        <v>175</v>
      </c>
      <c r="B413" s="40"/>
      <c r="C413" s="39"/>
      <c r="D413" s="72" t="s">
        <v>176</v>
      </c>
      <c r="E413" s="398">
        <f t="shared" si="253"/>
        <v>15101</v>
      </c>
      <c r="F413" s="398">
        <f>F414+F416+F417+F419</f>
        <v>4784</v>
      </c>
      <c r="G413" s="398">
        <f aca="true" t="shared" si="258" ref="G413:L413">G414+G416+G417+G419</f>
        <v>3525</v>
      </c>
      <c r="H413" s="398">
        <f t="shared" si="258"/>
        <v>3525</v>
      </c>
      <c r="I413" s="398">
        <f t="shared" si="258"/>
        <v>3267</v>
      </c>
      <c r="J413" s="42">
        <f t="shared" si="258"/>
        <v>15901</v>
      </c>
      <c r="K413" s="42">
        <f t="shared" si="258"/>
        <v>15856</v>
      </c>
      <c r="L413" s="43">
        <f t="shared" si="258"/>
        <v>15781</v>
      </c>
    </row>
    <row r="414" spans="1:12" ht="28.5" customHeight="1">
      <c r="A414" s="38"/>
      <c r="B414" s="786" t="s">
        <v>177</v>
      </c>
      <c r="C414" s="786"/>
      <c r="D414" s="72" t="s">
        <v>178</v>
      </c>
      <c r="E414" s="398">
        <f t="shared" si="253"/>
        <v>15000</v>
      </c>
      <c r="F414" s="398">
        <f>F415</f>
        <v>4784</v>
      </c>
      <c r="G414" s="398">
        <f aca="true" t="shared" si="259" ref="G414:L414">G415</f>
        <v>3500</v>
      </c>
      <c r="H414" s="398">
        <f t="shared" si="259"/>
        <v>3500</v>
      </c>
      <c r="I414" s="398">
        <f t="shared" si="259"/>
        <v>3216</v>
      </c>
      <c r="J414" s="42">
        <f t="shared" si="259"/>
        <v>15795</v>
      </c>
      <c r="K414" s="42">
        <f t="shared" si="259"/>
        <v>15750</v>
      </c>
      <c r="L414" s="43">
        <f t="shared" si="259"/>
        <v>15675</v>
      </c>
    </row>
    <row r="415" spans="1:12" ht="26.25" customHeight="1">
      <c r="A415" s="38"/>
      <c r="B415" s="39"/>
      <c r="C415" s="48" t="s">
        <v>179</v>
      </c>
      <c r="D415" s="72" t="s">
        <v>180</v>
      </c>
      <c r="E415" s="398">
        <f t="shared" si="253"/>
        <v>15000</v>
      </c>
      <c r="F415" s="398">
        <v>4784</v>
      </c>
      <c r="G415" s="398">
        <v>3500</v>
      </c>
      <c r="H415" s="398">
        <v>3500</v>
      </c>
      <c r="I415" s="440">
        <v>3216</v>
      </c>
      <c r="J415" s="61">
        <v>15795</v>
      </c>
      <c r="K415" s="61">
        <v>15750</v>
      </c>
      <c r="L415" s="62">
        <v>15675</v>
      </c>
    </row>
    <row r="416" spans="1:12" ht="24.75" customHeight="1">
      <c r="A416" s="38"/>
      <c r="B416" s="754" t="s">
        <v>181</v>
      </c>
      <c r="C416" s="754"/>
      <c r="D416" s="72" t="s">
        <v>182</v>
      </c>
      <c r="E416" s="398">
        <f t="shared" si="253"/>
        <v>1</v>
      </c>
      <c r="F416" s="398">
        <v>0</v>
      </c>
      <c r="G416" s="398">
        <v>0</v>
      </c>
      <c r="H416" s="398">
        <v>0</v>
      </c>
      <c r="I416" s="440">
        <v>1</v>
      </c>
      <c r="J416" s="61">
        <v>1</v>
      </c>
      <c r="K416" s="61">
        <v>1</v>
      </c>
      <c r="L416" s="62">
        <v>1</v>
      </c>
    </row>
    <row r="417" spans="1:12" ht="42" customHeight="1">
      <c r="A417" s="38"/>
      <c r="B417" s="754" t="s">
        <v>183</v>
      </c>
      <c r="C417" s="754"/>
      <c r="D417" s="72" t="s">
        <v>184</v>
      </c>
      <c r="E417" s="398">
        <f t="shared" si="253"/>
        <v>0</v>
      </c>
      <c r="F417" s="398">
        <f>F418</f>
        <v>0</v>
      </c>
      <c r="G417" s="398">
        <f>G418</f>
        <v>0</v>
      </c>
      <c r="H417" s="398">
        <f>H418</f>
        <v>0</v>
      </c>
      <c r="I417" s="398">
        <f>I418</f>
        <v>0</v>
      </c>
      <c r="J417" s="61">
        <f>(E417*5.3/100)+E417</f>
        <v>0</v>
      </c>
      <c r="K417" s="61">
        <f>(E417*5/100)+E417</f>
        <v>0</v>
      </c>
      <c r="L417" s="62">
        <f>(E417*4.5/100)+E417</f>
        <v>0</v>
      </c>
    </row>
    <row r="418" spans="1:12" ht="45" customHeight="1">
      <c r="A418" s="38"/>
      <c r="B418" s="39"/>
      <c r="C418" s="48" t="s">
        <v>185</v>
      </c>
      <c r="D418" s="72" t="s">
        <v>186</v>
      </c>
      <c r="E418" s="398">
        <f t="shared" si="253"/>
        <v>0</v>
      </c>
      <c r="F418" s="398"/>
      <c r="G418" s="398"/>
      <c r="H418" s="398"/>
      <c r="I418" s="440"/>
      <c r="J418" s="61">
        <v>0</v>
      </c>
      <c r="K418" s="61">
        <v>0</v>
      </c>
      <c r="L418" s="62">
        <v>0</v>
      </c>
    </row>
    <row r="419" spans="1:12" ht="18" customHeight="1">
      <c r="A419" s="38"/>
      <c r="B419" s="39" t="s">
        <v>187</v>
      </c>
      <c r="C419" s="40"/>
      <c r="D419" s="72" t="s">
        <v>188</v>
      </c>
      <c r="E419" s="398">
        <f t="shared" si="253"/>
        <v>100</v>
      </c>
      <c r="F419" s="398">
        <v>0</v>
      </c>
      <c r="G419" s="398">
        <v>25</v>
      </c>
      <c r="H419" s="401">
        <v>25</v>
      </c>
      <c r="I419" s="440">
        <v>50</v>
      </c>
      <c r="J419" s="61">
        <v>105</v>
      </c>
      <c r="K419" s="61">
        <v>105</v>
      </c>
      <c r="L419" s="62">
        <v>105</v>
      </c>
    </row>
    <row r="420" spans="1:12" ht="24.75" customHeight="1">
      <c r="A420" s="775" t="s">
        <v>583</v>
      </c>
      <c r="B420" s="776"/>
      <c r="C420" s="776"/>
      <c r="D420" s="72" t="s">
        <v>190</v>
      </c>
      <c r="E420" s="398">
        <f t="shared" si="253"/>
        <v>2710</v>
      </c>
      <c r="F420" s="398">
        <f>F421+F423+F424+F425+F426+F427</f>
        <v>374</v>
      </c>
      <c r="G420" s="398">
        <f aca="true" t="shared" si="260" ref="G420:L420">G421+G423+G424+G425+G426+G427</f>
        <v>845</v>
      </c>
      <c r="H420" s="398">
        <f t="shared" si="260"/>
        <v>430</v>
      </c>
      <c r="I420" s="398">
        <f t="shared" si="260"/>
        <v>1061</v>
      </c>
      <c r="J420" s="42">
        <f t="shared" si="260"/>
        <v>2855</v>
      </c>
      <c r="K420" s="42">
        <f t="shared" si="260"/>
        <v>2847</v>
      </c>
      <c r="L420" s="43">
        <f t="shared" si="260"/>
        <v>2832</v>
      </c>
    </row>
    <row r="421" spans="1:12" ht="18" customHeight="1">
      <c r="A421" s="38"/>
      <c r="B421" s="40" t="s">
        <v>191</v>
      </c>
      <c r="C421" s="39"/>
      <c r="D421" s="72" t="s">
        <v>192</v>
      </c>
      <c r="E421" s="398">
        <f t="shared" si="253"/>
        <v>50</v>
      </c>
      <c r="F421" s="398">
        <f>F422</f>
        <v>17</v>
      </c>
      <c r="G421" s="398">
        <f aca="true" t="shared" si="261" ref="G421:L421">G422</f>
        <v>20</v>
      </c>
      <c r="H421" s="398">
        <f t="shared" si="261"/>
        <v>5</v>
      </c>
      <c r="I421" s="398">
        <f t="shared" si="261"/>
        <v>8</v>
      </c>
      <c r="J421" s="42">
        <f t="shared" si="261"/>
        <v>53</v>
      </c>
      <c r="K421" s="42">
        <f t="shared" si="261"/>
        <v>53</v>
      </c>
      <c r="L421" s="43">
        <f t="shared" si="261"/>
        <v>52</v>
      </c>
    </row>
    <row r="422" spans="1:12" ht="29.25" customHeight="1">
      <c r="A422" s="38"/>
      <c r="B422" s="40"/>
      <c r="C422" s="39" t="s">
        <v>193</v>
      </c>
      <c r="D422" s="72" t="s">
        <v>194</v>
      </c>
      <c r="E422" s="398">
        <f t="shared" si="253"/>
        <v>50</v>
      </c>
      <c r="F422" s="398">
        <v>17</v>
      </c>
      <c r="G422" s="398">
        <v>20</v>
      </c>
      <c r="H422" s="398">
        <v>5</v>
      </c>
      <c r="I422" s="440">
        <v>8</v>
      </c>
      <c r="J422" s="61">
        <v>53</v>
      </c>
      <c r="K422" s="61">
        <v>53</v>
      </c>
      <c r="L422" s="62">
        <v>52</v>
      </c>
    </row>
    <row r="423" spans="1:12" ht="18" customHeight="1">
      <c r="A423" s="38"/>
      <c r="B423" s="39" t="s">
        <v>195</v>
      </c>
      <c r="C423" s="40"/>
      <c r="D423" s="72" t="s">
        <v>196</v>
      </c>
      <c r="E423" s="398">
        <f t="shared" si="253"/>
        <v>0</v>
      </c>
      <c r="F423" s="323"/>
      <c r="G423" s="323"/>
      <c r="H423" s="398"/>
      <c r="I423" s="439"/>
      <c r="J423" s="61">
        <v>0</v>
      </c>
      <c r="K423" s="61">
        <v>0</v>
      </c>
      <c r="L423" s="62">
        <v>0</v>
      </c>
    </row>
    <row r="424" spans="1:12" ht="15.75">
      <c r="A424" s="38"/>
      <c r="B424" s="778" t="s">
        <v>197</v>
      </c>
      <c r="C424" s="778"/>
      <c r="D424" s="419" t="s">
        <v>198</v>
      </c>
      <c r="E424" s="398">
        <f t="shared" si="253"/>
        <v>10</v>
      </c>
      <c r="F424" s="398">
        <v>0</v>
      </c>
      <c r="G424" s="398">
        <v>0</v>
      </c>
      <c r="H424" s="398">
        <v>0</v>
      </c>
      <c r="I424" s="440">
        <v>10</v>
      </c>
      <c r="J424" s="61">
        <v>11</v>
      </c>
      <c r="K424" s="61">
        <v>11</v>
      </c>
      <c r="L424" s="62">
        <v>10</v>
      </c>
    </row>
    <row r="425" spans="1:12" ht="18" customHeight="1">
      <c r="A425" s="38"/>
      <c r="B425" s="778" t="s">
        <v>201</v>
      </c>
      <c r="C425" s="778"/>
      <c r="D425" s="411" t="s">
        <v>202</v>
      </c>
      <c r="E425" s="398">
        <f t="shared" si="253"/>
        <v>0</v>
      </c>
      <c r="F425" s="323"/>
      <c r="G425" s="323"/>
      <c r="H425" s="398"/>
      <c r="I425" s="439"/>
      <c r="J425" s="61">
        <v>0</v>
      </c>
      <c r="K425" s="61">
        <v>0</v>
      </c>
      <c r="L425" s="62">
        <v>0</v>
      </c>
    </row>
    <row r="426" spans="1:12" ht="27.75" customHeight="1">
      <c r="A426" s="38"/>
      <c r="B426" s="779" t="s">
        <v>203</v>
      </c>
      <c r="C426" s="779"/>
      <c r="D426" s="411" t="s">
        <v>204</v>
      </c>
      <c r="E426" s="398">
        <f t="shared" si="253"/>
        <v>150</v>
      </c>
      <c r="F426" s="398">
        <v>38</v>
      </c>
      <c r="G426" s="398">
        <v>25</v>
      </c>
      <c r="H426" s="398">
        <v>25</v>
      </c>
      <c r="I426" s="440">
        <v>62</v>
      </c>
      <c r="J426" s="61">
        <v>158</v>
      </c>
      <c r="K426" s="61">
        <v>158</v>
      </c>
      <c r="L426" s="62">
        <v>157</v>
      </c>
    </row>
    <row r="427" spans="1:12" ht="15.75">
      <c r="A427" s="38"/>
      <c r="B427" s="39" t="s">
        <v>213</v>
      </c>
      <c r="C427" s="40"/>
      <c r="D427" s="72" t="s">
        <v>214</v>
      </c>
      <c r="E427" s="398">
        <f t="shared" si="253"/>
        <v>2500</v>
      </c>
      <c r="F427" s="398">
        <v>319</v>
      </c>
      <c r="G427" s="398">
        <v>800</v>
      </c>
      <c r="H427" s="398">
        <v>400</v>
      </c>
      <c r="I427" s="440">
        <v>981</v>
      </c>
      <c r="J427" s="61">
        <v>2633</v>
      </c>
      <c r="K427" s="61">
        <v>2625</v>
      </c>
      <c r="L427" s="62">
        <v>2613</v>
      </c>
    </row>
    <row r="428" spans="1:12" ht="26.25" customHeight="1">
      <c r="A428" s="793" t="s">
        <v>584</v>
      </c>
      <c r="B428" s="794"/>
      <c r="C428" s="794"/>
      <c r="D428" s="72" t="s">
        <v>216</v>
      </c>
      <c r="E428" s="398">
        <f t="shared" si="253"/>
        <v>-245676.03999999998</v>
      </c>
      <c r="F428" s="398">
        <f>F429+F430+F431</f>
        <v>-6077</v>
      </c>
      <c r="G428" s="398">
        <f aca="true" t="shared" si="262" ref="G428:L428">G429+G430+G431</f>
        <v>250</v>
      </c>
      <c r="H428" s="398">
        <f t="shared" si="262"/>
        <v>-124171.01</v>
      </c>
      <c r="I428" s="398">
        <f t="shared" si="262"/>
        <v>-115678.03</v>
      </c>
      <c r="J428" s="42">
        <f t="shared" si="262"/>
        <v>0</v>
      </c>
      <c r="K428" s="42">
        <f t="shared" si="262"/>
        <v>0</v>
      </c>
      <c r="L428" s="43">
        <f t="shared" si="262"/>
        <v>0</v>
      </c>
    </row>
    <row r="429" spans="1:12" ht="29.25" customHeight="1">
      <c r="A429" s="38"/>
      <c r="B429" s="39" t="s">
        <v>585</v>
      </c>
      <c r="C429" s="40"/>
      <c r="D429" s="120" t="s">
        <v>218</v>
      </c>
      <c r="E429" s="398">
        <f t="shared" si="253"/>
        <v>250</v>
      </c>
      <c r="F429" s="398">
        <v>0</v>
      </c>
      <c r="G429" s="398">
        <v>250</v>
      </c>
      <c r="H429" s="398">
        <v>0</v>
      </c>
      <c r="I429" s="440">
        <v>0</v>
      </c>
      <c r="J429" s="42">
        <v>0</v>
      </c>
      <c r="K429" s="42">
        <v>0</v>
      </c>
      <c r="L429" s="43">
        <v>0</v>
      </c>
    </row>
    <row r="430" spans="1:12" ht="38.25" customHeight="1">
      <c r="A430" s="264"/>
      <c r="B430" s="752" t="s">
        <v>219</v>
      </c>
      <c r="C430" s="752"/>
      <c r="D430" s="72" t="s">
        <v>220</v>
      </c>
      <c r="E430" s="398">
        <f t="shared" si="253"/>
        <v>-245926.03999999998</v>
      </c>
      <c r="F430" s="398">
        <v>-6077</v>
      </c>
      <c r="G430" s="398">
        <v>0</v>
      </c>
      <c r="H430" s="398">
        <v>-124171.01</v>
      </c>
      <c r="I430" s="440">
        <f>-130828.03+15150</f>
        <v>-115678.03</v>
      </c>
      <c r="J430" s="42">
        <v>0</v>
      </c>
      <c r="K430" s="61">
        <v>0</v>
      </c>
      <c r="L430" s="43">
        <v>0</v>
      </c>
    </row>
    <row r="431" spans="1:12" ht="15.75">
      <c r="A431" s="38"/>
      <c r="B431" s="39" t="s">
        <v>225</v>
      </c>
      <c r="C431" s="40"/>
      <c r="D431" s="72" t="s">
        <v>226</v>
      </c>
      <c r="E431" s="398">
        <f t="shared" si="253"/>
        <v>0</v>
      </c>
      <c r="F431" s="323"/>
      <c r="G431" s="323"/>
      <c r="H431" s="398"/>
      <c r="I431" s="439"/>
      <c r="J431" s="42"/>
      <c r="K431" s="61"/>
      <c r="L431" s="43"/>
    </row>
    <row r="432" spans="1:12" ht="21" customHeight="1">
      <c r="A432" s="38" t="s">
        <v>241</v>
      </c>
      <c r="B432" s="64"/>
      <c r="C432" s="65"/>
      <c r="D432" s="66" t="s">
        <v>242</v>
      </c>
      <c r="E432" s="323">
        <f t="shared" si="253"/>
        <v>0</v>
      </c>
      <c r="F432" s="323">
        <f>F433+F440</f>
        <v>0</v>
      </c>
      <c r="G432" s="323">
        <f aca="true" t="shared" si="263" ref="G432:L432">G433+G440</f>
        <v>0</v>
      </c>
      <c r="H432" s="323">
        <f t="shared" si="263"/>
        <v>0</v>
      </c>
      <c r="I432" s="323">
        <f t="shared" si="263"/>
        <v>0</v>
      </c>
      <c r="J432" s="86">
        <f t="shared" si="263"/>
        <v>0</v>
      </c>
      <c r="K432" s="86">
        <f t="shared" si="263"/>
        <v>0</v>
      </c>
      <c r="L432" s="174">
        <f t="shared" si="263"/>
        <v>0</v>
      </c>
    </row>
    <row r="433" spans="1:12" ht="47.25" customHeight="1">
      <c r="A433" s="775" t="s">
        <v>586</v>
      </c>
      <c r="B433" s="776"/>
      <c r="C433" s="776"/>
      <c r="D433" s="72" t="s">
        <v>244</v>
      </c>
      <c r="E433" s="398">
        <f t="shared" si="253"/>
        <v>0</v>
      </c>
      <c r="F433" s="398">
        <f>F434+F435+F436+F437+F438+F439</f>
        <v>0</v>
      </c>
      <c r="G433" s="398">
        <f aca="true" t="shared" si="264" ref="G433:L433">G434+G435+G436+G437+G438+G439</f>
        <v>0</v>
      </c>
      <c r="H433" s="398">
        <f t="shared" si="264"/>
        <v>0</v>
      </c>
      <c r="I433" s="398">
        <f t="shared" si="264"/>
        <v>0</v>
      </c>
      <c r="J433" s="42">
        <f t="shared" si="264"/>
        <v>0</v>
      </c>
      <c r="K433" s="42">
        <f t="shared" si="264"/>
        <v>0</v>
      </c>
      <c r="L433" s="43">
        <f t="shared" si="264"/>
        <v>0</v>
      </c>
    </row>
    <row r="434" spans="1:12" ht="36" customHeight="1">
      <c r="A434" s="38"/>
      <c r="B434" s="754" t="s">
        <v>245</v>
      </c>
      <c r="C434" s="754"/>
      <c r="D434" s="72" t="s">
        <v>246</v>
      </c>
      <c r="E434" s="398">
        <f t="shared" si="253"/>
        <v>0</v>
      </c>
      <c r="F434" s="398"/>
      <c r="G434" s="398"/>
      <c r="H434" s="398"/>
      <c r="I434" s="440"/>
      <c r="J434" s="42"/>
      <c r="K434" s="61"/>
      <c r="L434" s="43"/>
    </row>
    <row r="435" spans="1:12" ht="18" customHeight="1">
      <c r="A435" s="38"/>
      <c r="B435" s="39" t="s">
        <v>247</v>
      </c>
      <c r="C435" s="40"/>
      <c r="D435" s="72" t="s">
        <v>248</v>
      </c>
      <c r="E435" s="398">
        <f t="shared" si="253"/>
        <v>0</v>
      </c>
      <c r="F435" s="398"/>
      <c r="G435" s="398"/>
      <c r="H435" s="398"/>
      <c r="I435" s="440"/>
      <c r="J435" s="42"/>
      <c r="K435" s="61"/>
      <c r="L435" s="43"/>
    </row>
    <row r="436" spans="1:12" ht="18" customHeight="1">
      <c r="A436" s="38"/>
      <c r="B436" s="39" t="s">
        <v>587</v>
      </c>
      <c r="C436" s="40"/>
      <c r="D436" s="72" t="s">
        <v>249</v>
      </c>
      <c r="E436" s="398" t="s">
        <v>63</v>
      </c>
      <c r="F436" s="398"/>
      <c r="G436" s="398"/>
      <c r="H436" s="398"/>
      <c r="I436" s="440"/>
      <c r="J436" s="42"/>
      <c r="K436" s="42"/>
      <c r="L436" s="43"/>
    </row>
    <row r="437" spans="1:12" ht="27" customHeight="1">
      <c r="A437" s="38"/>
      <c r="B437" s="754" t="s">
        <v>250</v>
      </c>
      <c r="C437" s="754"/>
      <c r="D437" s="72" t="s">
        <v>251</v>
      </c>
      <c r="E437" s="398" t="s">
        <v>63</v>
      </c>
      <c r="F437" s="398"/>
      <c r="G437" s="398"/>
      <c r="H437" s="398"/>
      <c r="I437" s="440"/>
      <c r="J437" s="42"/>
      <c r="K437" s="42"/>
      <c r="L437" s="43"/>
    </row>
    <row r="438" spans="1:12" ht="29.25" customHeight="1">
      <c r="A438" s="38"/>
      <c r="B438" s="754" t="s">
        <v>258</v>
      </c>
      <c r="C438" s="754"/>
      <c r="D438" s="72" t="s">
        <v>259</v>
      </c>
      <c r="E438" s="398" t="s">
        <v>63</v>
      </c>
      <c r="F438" s="398"/>
      <c r="G438" s="398"/>
      <c r="H438" s="398"/>
      <c r="I438" s="440"/>
      <c r="J438" s="42"/>
      <c r="K438" s="42"/>
      <c r="L438" s="43"/>
    </row>
    <row r="439" spans="1:12" ht="18" customHeight="1">
      <c r="A439" s="38"/>
      <c r="B439" s="39" t="s">
        <v>260</v>
      </c>
      <c r="C439" s="40"/>
      <c r="D439" s="72" t="s">
        <v>261</v>
      </c>
      <c r="E439" s="398">
        <f>F439+G439+H439+I439</f>
        <v>0</v>
      </c>
      <c r="F439" s="398"/>
      <c r="G439" s="398"/>
      <c r="H439" s="398"/>
      <c r="I439" s="440"/>
      <c r="J439" s="42"/>
      <c r="K439" s="61"/>
      <c r="L439" s="43"/>
    </row>
    <row r="440" spans="1:12" ht="15.75">
      <c r="A440" s="38" t="s">
        <v>588</v>
      </c>
      <c r="B440" s="39"/>
      <c r="C440" s="40"/>
      <c r="D440" s="72">
        <v>41.02</v>
      </c>
      <c r="E440" s="398">
        <f>F440+G440+H440+I440</f>
        <v>0</v>
      </c>
      <c r="F440" s="398"/>
      <c r="G440" s="398"/>
      <c r="H440" s="398"/>
      <c r="I440" s="440"/>
      <c r="J440" s="398"/>
      <c r="K440" s="466"/>
      <c r="L440" s="467"/>
    </row>
    <row r="441" spans="1:12" ht="59.25" customHeight="1">
      <c r="A441" s="38"/>
      <c r="B441" s="777" t="s">
        <v>589</v>
      </c>
      <c r="C441" s="777"/>
      <c r="D441" s="72" t="s">
        <v>264</v>
      </c>
      <c r="E441" s="398" t="s">
        <v>63</v>
      </c>
      <c r="F441" s="398" t="s">
        <v>63</v>
      </c>
      <c r="G441" s="398" t="s">
        <v>63</v>
      </c>
      <c r="H441" s="398" t="s">
        <v>63</v>
      </c>
      <c r="I441" s="440" t="s">
        <v>63</v>
      </c>
      <c r="J441" s="398" t="s">
        <v>63</v>
      </c>
      <c r="K441" s="398" t="s">
        <v>63</v>
      </c>
      <c r="L441" s="467" t="s">
        <v>63</v>
      </c>
    </row>
    <row r="442" spans="1:12" ht="64.5" customHeight="1">
      <c r="A442" s="38"/>
      <c r="B442" s="35"/>
      <c r="C442" s="423" t="s">
        <v>265</v>
      </c>
      <c r="D442" s="72" t="s">
        <v>266</v>
      </c>
      <c r="E442" s="398" t="s">
        <v>63</v>
      </c>
      <c r="F442" s="398" t="s">
        <v>63</v>
      </c>
      <c r="G442" s="398" t="s">
        <v>63</v>
      </c>
      <c r="H442" s="398" t="s">
        <v>63</v>
      </c>
      <c r="I442" s="440" t="s">
        <v>63</v>
      </c>
      <c r="J442" s="398" t="s">
        <v>63</v>
      </c>
      <c r="K442" s="398" t="s">
        <v>63</v>
      </c>
      <c r="L442" s="467" t="s">
        <v>63</v>
      </c>
    </row>
    <row r="443" spans="1:12" ht="15.75">
      <c r="A443" s="47" t="s">
        <v>271</v>
      </c>
      <c r="B443" s="39"/>
      <c r="C443" s="39"/>
      <c r="D443" s="66" t="s">
        <v>272</v>
      </c>
      <c r="E443" s="323">
        <f aca="true" t="shared" si="265" ref="E443:E478">F443+G443+H443+I443</f>
        <v>702</v>
      </c>
      <c r="F443" s="323">
        <f>F444</f>
        <v>139</v>
      </c>
      <c r="G443" s="323">
        <f aca="true" t="shared" si="266" ref="G443:L443">G444</f>
        <v>213</v>
      </c>
      <c r="H443" s="323">
        <f t="shared" si="266"/>
        <v>175</v>
      </c>
      <c r="I443" s="323">
        <f t="shared" si="266"/>
        <v>175</v>
      </c>
      <c r="J443" s="86">
        <f t="shared" si="266"/>
        <v>739</v>
      </c>
      <c r="K443" s="86">
        <f t="shared" si="266"/>
        <v>737</v>
      </c>
      <c r="L443" s="174">
        <f t="shared" si="266"/>
        <v>734</v>
      </c>
    </row>
    <row r="444" spans="1:12" ht="26.25" customHeight="1">
      <c r="A444" s="760" t="s">
        <v>273</v>
      </c>
      <c r="B444" s="761"/>
      <c r="C444" s="761"/>
      <c r="D444" s="66" t="s">
        <v>274</v>
      </c>
      <c r="E444" s="323">
        <f t="shared" si="265"/>
        <v>702</v>
      </c>
      <c r="F444" s="323">
        <f>F445+F465</f>
        <v>139</v>
      </c>
      <c r="G444" s="323">
        <f aca="true" t="shared" si="267" ref="G444:L444">G445+G465</f>
        <v>213</v>
      </c>
      <c r="H444" s="323">
        <f t="shared" si="267"/>
        <v>175</v>
      </c>
      <c r="I444" s="323">
        <f t="shared" si="267"/>
        <v>175</v>
      </c>
      <c r="J444" s="86">
        <f t="shared" si="267"/>
        <v>739</v>
      </c>
      <c r="K444" s="86">
        <f t="shared" si="267"/>
        <v>737</v>
      </c>
      <c r="L444" s="174">
        <f t="shared" si="267"/>
        <v>734</v>
      </c>
    </row>
    <row r="445" spans="1:12" ht="61.5" customHeight="1">
      <c r="A445" s="788" t="s">
        <v>590</v>
      </c>
      <c r="B445" s="789"/>
      <c r="C445" s="790"/>
      <c r="D445" s="72" t="s">
        <v>276</v>
      </c>
      <c r="E445" s="398">
        <f t="shared" si="265"/>
        <v>702</v>
      </c>
      <c r="F445" s="398">
        <f>F446+F447+F448+F449+F450+F451+F452+F453+F454+F456+F457+F458+F459+F461+F462+F463+F464</f>
        <v>139</v>
      </c>
      <c r="G445" s="398">
        <f aca="true" t="shared" si="268" ref="G445:L445">G446+G447+G448+G449+G450+G451+G452+G453+G454+G456+G457+G458+G459+G461+G462+G463+G464</f>
        <v>213</v>
      </c>
      <c r="H445" s="398">
        <f t="shared" si="268"/>
        <v>175</v>
      </c>
      <c r="I445" s="398">
        <f t="shared" si="268"/>
        <v>175</v>
      </c>
      <c r="J445" s="42">
        <f t="shared" si="268"/>
        <v>739</v>
      </c>
      <c r="K445" s="42">
        <f t="shared" si="268"/>
        <v>737</v>
      </c>
      <c r="L445" s="43">
        <f t="shared" si="268"/>
        <v>734</v>
      </c>
    </row>
    <row r="446" spans="1:12" ht="18" customHeight="1">
      <c r="A446" s="47"/>
      <c r="B446" s="39" t="s">
        <v>312</v>
      </c>
      <c r="C446" s="40"/>
      <c r="D446" s="120" t="s">
        <v>313</v>
      </c>
      <c r="E446" s="398">
        <f t="shared" si="265"/>
        <v>700</v>
      </c>
      <c r="F446" s="398">
        <v>138</v>
      </c>
      <c r="G446" s="398">
        <v>212</v>
      </c>
      <c r="H446" s="398">
        <v>175</v>
      </c>
      <c r="I446" s="440">
        <v>175</v>
      </c>
      <c r="J446" s="61">
        <v>737</v>
      </c>
      <c r="K446" s="61">
        <v>735</v>
      </c>
      <c r="L446" s="62">
        <v>732</v>
      </c>
    </row>
    <row r="447" spans="1:12" ht="18" customHeight="1">
      <c r="A447" s="47"/>
      <c r="B447" s="39" t="s">
        <v>314</v>
      </c>
      <c r="C447" s="40"/>
      <c r="D447" s="120" t="s">
        <v>315</v>
      </c>
      <c r="E447" s="398">
        <f t="shared" si="265"/>
        <v>0</v>
      </c>
      <c r="F447" s="398"/>
      <c r="G447" s="398"/>
      <c r="H447" s="398"/>
      <c r="I447" s="440"/>
      <c r="J447" s="42"/>
      <c r="K447" s="42"/>
      <c r="L447" s="43"/>
    </row>
    <row r="448" spans="1:12" ht="15.75">
      <c r="A448" s="47"/>
      <c r="B448" s="791" t="s">
        <v>318</v>
      </c>
      <c r="C448" s="792"/>
      <c r="D448" s="120" t="s">
        <v>319</v>
      </c>
      <c r="E448" s="398">
        <f t="shared" si="265"/>
        <v>0</v>
      </c>
      <c r="F448" s="398"/>
      <c r="G448" s="398"/>
      <c r="H448" s="398"/>
      <c r="I448" s="440"/>
      <c r="J448" s="42"/>
      <c r="K448" s="61"/>
      <c r="L448" s="43"/>
    </row>
    <row r="449" spans="1:12" ht="45.75" customHeight="1">
      <c r="A449" s="47"/>
      <c r="B449" s="754" t="s">
        <v>320</v>
      </c>
      <c r="C449" s="754"/>
      <c r="D449" s="120" t="s">
        <v>321</v>
      </c>
      <c r="E449" s="398">
        <f t="shared" si="265"/>
        <v>2</v>
      </c>
      <c r="F449" s="398">
        <v>1</v>
      </c>
      <c r="G449" s="398">
        <v>1</v>
      </c>
      <c r="H449" s="398">
        <v>0</v>
      </c>
      <c r="I449" s="440">
        <v>0</v>
      </c>
      <c r="J449" s="61">
        <v>2</v>
      </c>
      <c r="K449" s="61">
        <v>2</v>
      </c>
      <c r="L449" s="62">
        <v>2</v>
      </c>
    </row>
    <row r="450" spans="1:12" ht="24" customHeight="1">
      <c r="A450" s="47"/>
      <c r="B450" s="786" t="s">
        <v>322</v>
      </c>
      <c r="C450" s="786"/>
      <c r="D450" s="120" t="s">
        <v>323</v>
      </c>
      <c r="E450" s="398">
        <f t="shared" si="265"/>
        <v>0</v>
      </c>
      <c r="F450" s="398"/>
      <c r="G450" s="398"/>
      <c r="H450" s="398"/>
      <c r="I450" s="440"/>
      <c r="J450" s="42"/>
      <c r="K450" s="61"/>
      <c r="L450" s="43"/>
    </row>
    <row r="451" spans="1:12" ht="18" customHeight="1">
      <c r="A451" s="47"/>
      <c r="B451" s="39" t="s">
        <v>326</v>
      </c>
      <c r="C451" s="405"/>
      <c r="D451" s="120" t="s">
        <v>327</v>
      </c>
      <c r="E451" s="398">
        <f t="shared" si="265"/>
        <v>0</v>
      </c>
      <c r="F451" s="398"/>
      <c r="G451" s="398"/>
      <c r="H451" s="398"/>
      <c r="I451" s="440"/>
      <c r="J451" s="398"/>
      <c r="K451" s="466"/>
      <c r="L451" s="467"/>
    </row>
    <row r="452" spans="1:12" ht="29.25" customHeight="1">
      <c r="A452" s="47"/>
      <c r="B452" s="786" t="s">
        <v>328</v>
      </c>
      <c r="C452" s="786"/>
      <c r="D452" s="120" t="s">
        <v>329</v>
      </c>
      <c r="E452" s="398">
        <f t="shared" si="265"/>
        <v>0</v>
      </c>
      <c r="F452" s="398"/>
      <c r="G452" s="398"/>
      <c r="H452" s="398"/>
      <c r="I452" s="440"/>
      <c r="J452" s="398"/>
      <c r="K452" s="466"/>
      <c r="L452" s="467"/>
    </row>
    <row r="453" spans="1:12" ht="43.5" customHeight="1">
      <c r="A453" s="47"/>
      <c r="B453" s="754" t="s">
        <v>330</v>
      </c>
      <c r="C453" s="754"/>
      <c r="D453" s="120" t="s">
        <v>331</v>
      </c>
      <c r="E453" s="398">
        <f t="shared" si="265"/>
        <v>0</v>
      </c>
      <c r="F453" s="398"/>
      <c r="G453" s="398"/>
      <c r="H453" s="398"/>
      <c r="I453" s="440"/>
      <c r="J453" s="398"/>
      <c r="K453" s="466"/>
      <c r="L453" s="467"/>
    </row>
    <row r="454" spans="1:12" ht="46.5" customHeight="1">
      <c r="A454" s="47"/>
      <c r="B454" s="754" t="s">
        <v>591</v>
      </c>
      <c r="C454" s="754"/>
      <c r="D454" s="120" t="s">
        <v>333</v>
      </c>
      <c r="E454" s="398">
        <f t="shared" si="265"/>
        <v>0</v>
      </c>
      <c r="F454" s="398">
        <f>F455</f>
        <v>0</v>
      </c>
      <c r="G454" s="398">
        <f aca="true" t="shared" si="269" ref="G454:L454">G455</f>
        <v>0</v>
      </c>
      <c r="H454" s="398">
        <f t="shared" si="269"/>
        <v>0</v>
      </c>
      <c r="I454" s="398">
        <f t="shared" si="269"/>
        <v>0</v>
      </c>
      <c r="J454" s="398">
        <f t="shared" si="269"/>
        <v>0</v>
      </c>
      <c r="K454" s="398">
        <f t="shared" si="269"/>
        <v>0</v>
      </c>
      <c r="L454" s="467">
        <f t="shared" si="269"/>
        <v>0</v>
      </c>
    </row>
    <row r="455" spans="1:12" ht="41.25" customHeight="1">
      <c r="A455" s="47"/>
      <c r="B455" s="249"/>
      <c r="C455" s="249" t="s">
        <v>334</v>
      </c>
      <c r="D455" s="72" t="s">
        <v>335</v>
      </c>
      <c r="E455" s="398">
        <f t="shared" si="265"/>
        <v>0</v>
      </c>
      <c r="F455" s="398"/>
      <c r="G455" s="398"/>
      <c r="H455" s="398"/>
      <c r="I455" s="440"/>
      <c r="J455" s="398"/>
      <c r="K455" s="466"/>
      <c r="L455" s="467"/>
    </row>
    <row r="456" spans="1:12" ht="30" customHeight="1">
      <c r="A456" s="47"/>
      <c r="B456" s="433" t="s">
        <v>1443</v>
      </c>
      <c r="C456" s="57"/>
      <c r="D456" s="72" t="s">
        <v>340</v>
      </c>
      <c r="E456" s="398">
        <f t="shared" si="265"/>
        <v>0</v>
      </c>
      <c r="F456" s="398"/>
      <c r="G456" s="398"/>
      <c r="H456" s="398"/>
      <c r="I456" s="440"/>
      <c r="J456" s="398"/>
      <c r="K456" s="466"/>
      <c r="L456" s="467"/>
    </row>
    <row r="457" spans="1:12" ht="44.25" customHeight="1">
      <c r="A457" s="74"/>
      <c r="B457" s="766" t="s">
        <v>347</v>
      </c>
      <c r="C457" s="766"/>
      <c r="D457" s="72" t="s">
        <v>348</v>
      </c>
      <c r="E457" s="398">
        <f t="shared" si="265"/>
        <v>0</v>
      </c>
      <c r="F457" s="398"/>
      <c r="G457" s="398"/>
      <c r="H457" s="398"/>
      <c r="I457" s="440"/>
      <c r="J457" s="398"/>
      <c r="K457" s="466"/>
      <c r="L457" s="467"/>
    </row>
    <row r="458" spans="1:14" ht="43.5" customHeight="1">
      <c r="A458" s="74"/>
      <c r="B458" s="763" t="s">
        <v>353</v>
      </c>
      <c r="C458" s="743"/>
      <c r="D458" s="72" t="s">
        <v>354</v>
      </c>
      <c r="E458" s="398">
        <f t="shared" si="265"/>
        <v>0</v>
      </c>
      <c r="F458" s="398"/>
      <c r="G458" s="398"/>
      <c r="H458" s="398"/>
      <c r="I458" s="440"/>
      <c r="J458" s="398"/>
      <c r="K458" s="466"/>
      <c r="L458" s="467"/>
      <c r="M458" s="222"/>
      <c r="N458" s="389"/>
    </row>
    <row r="459" spans="1:14" ht="43.5" customHeight="1">
      <c r="A459" s="434"/>
      <c r="B459" s="763" t="s">
        <v>592</v>
      </c>
      <c r="C459" s="764"/>
      <c r="D459" s="72" t="s">
        <v>358</v>
      </c>
      <c r="E459" s="398">
        <f t="shared" si="265"/>
        <v>0</v>
      </c>
      <c r="F459" s="398">
        <f>F460</f>
        <v>0</v>
      </c>
      <c r="G459" s="398">
        <f aca="true" t="shared" si="270" ref="G459:L459">G460</f>
        <v>0</v>
      </c>
      <c r="H459" s="398">
        <f t="shared" si="270"/>
        <v>0</v>
      </c>
      <c r="I459" s="398">
        <f t="shared" si="270"/>
        <v>0</v>
      </c>
      <c r="J459" s="398">
        <f t="shared" si="270"/>
        <v>0</v>
      </c>
      <c r="K459" s="398">
        <f t="shared" si="270"/>
        <v>0</v>
      </c>
      <c r="L459" s="467">
        <f t="shared" si="270"/>
        <v>0</v>
      </c>
      <c r="M459" s="222"/>
      <c r="N459" s="389"/>
    </row>
    <row r="460" spans="1:14" ht="43.5" customHeight="1">
      <c r="A460" s="434"/>
      <c r="B460" s="437"/>
      <c r="C460" s="77" t="s">
        <v>359</v>
      </c>
      <c r="D460" s="72" t="s">
        <v>360</v>
      </c>
      <c r="E460" s="398">
        <f t="shared" si="265"/>
        <v>0</v>
      </c>
      <c r="F460" s="398"/>
      <c r="G460" s="398"/>
      <c r="H460" s="398"/>
      <c r="I460" s="440"/>
      <c r="J460" s="398"/>
      <c r="K460" s="466"/>
      <c r="L460" s="467"/>
      <c r="M460" s="222"/>
      <c r="N460" s="389"/>
    </row>
    <row r="461" spans="1:14" ht="15.75">
      <c r="A461" s="74"/>
      <c r="B461" s="763" t="s">
        <v>363</v>
      </c>
      <c r="C461" s="743"/>
      <c r="D461" s="72" t="s">
        <v>364</v>
      </c>
      <c r="E461" s="398">
        <f t="shared" si="265"/>
        <v>0</v>
      </c>
      <c r="F461" s="398"/>
      <c r="G461" s="398"/>
      <c r="H461" s="398"/>
      <c r="I461" s="440"/>
      <c r="J461" s="398"/>
      <c r="K461" s="466"/>
      <c r="L461" s="467"/>
      <c r="M461" s="222"/>
      <c r="N461" s="389"/>
    </row>
    <row r="462" spans="1:14" ht="38.25" customHeight="1">
      <c r="A462" s="74"/>
      <c r="B462" s="763" t="s">
        <v>365</v>
      </c>
      <c r="C462" s="743"/>
      <c r="D462" s="72" t="s">
        <v>366</v>
      </c>
      <c r="E462" s="398">
        <f t="shared" si="265"/>
        <v>0</v>
      </c>
      <c r="F462" s="398"/>
      <c r="G462" s="398"/>
      <c r="H462" s="398"/>
      <c r="I462" s="440"/>
      <c r="J462" s="398"/>
      <c r="K462" s="466"/>
      <c r="L462" s="467"/>
      <c r="M462" s="222"/>
      <c r="N462" s="389"/>
    </row>
    <row r="463" spans="1:14" ht="15.75">
      <c r="A463" s="74"/>
      <c r="B463" s="763" t="s">
        <v>367</v>
      </c>
      <c r="C463" s="743"/>
      <c r="D463" s="72" t="s">
        <v>368</v>
      </c>
      <c r="E463" s="398">
        <f t="shared" si="265"/>
        <v>0</v>
      </c>
      <c r="F463" s="398"/>
      <c r="G463" s="398"/>
      <c r="H463" s="398"/>
      <c r="I463" s="440"/>
      <c r="J463" s="398"/>
      <c r="K463" s="466"/>
      <c r="L463" s="467"/>
      <c r="M463" s="222"/>
      <c r="N463" s="389"/>
    </row>
    <row r="464" spans="1:12" ht="43.5" customHeight="1">
      <c r="A464" s="74"/>
      <c r="B464" s="763" t="s">
        <v>373</v>
      </c>
      <c r="C464" s="743"/>
      <c r="D464" s="72" t="s">
        <v>374</v>
      </c>
      <c r="E464" s="398">
        <f t="shared" si="265"/>
        <v>0</v>
      </c>
      <c r="F464" s="398"/>
      <c r="G464" s="398"/>
      <c r="H464" s="398"/>
      <c r="I464" s="440"/>
      <c r="J464" s="440"/>
      <c r="K464" s="468"/>
      <c r="L464" s="469"/>
    </row>
    <row r="465" spans="1:12" ht="60" customHeight="1">
      <c r="A465" s="760" t="s">
        <v>593</v>
      </c>
      <c r="B465" s="761"/>
      <c r="C465" s="761"/>
      <c r="D465" s="66" t="s">
        <v>391</v>
      </c>
      <c r="E465" s="398">
        <f t="shared" si="265"/>
        <v>0</v>
      </c>
      <c r="F465" s="398">
        <f>F466+F467+F468+F470+F471+F472+F473+F474+F475+F476+F478</f>
        <v>0</v>
      </c>
      <c r="G465" s="398">
        <f aca="true" t="shared" si="271" ref="G465:L465">G466+G467+G468+G470+G471+G472+G473+G474+G475+G476+G478</f>
        <v>0</v>
      </c>
      <c r="H465" s="398">
        <f t="shared" si="271"/>
        <v>0</v>
      </c>
      <c r="I465" s="398">
        <f t="shared" si="271"/>
        <v>0</v>
      </c>
      <c r="J465" s="398">
        <f t="shared" si="271"/>
        <v>0</v>
      </c>
      <c r="K465" s="398">
        <f t="shared" si="271"/>
        <v>0</v>
      </c>
      <c r="L465" s="467">
        <f t="shared" si="271"/>
        <v>0</v>
      </c>
    </row>
    <row r="466" spans="1:12" ht="25.5" customHeight="1">
      <c r="A466" s="47"/>
      <c r="B466" s="39" t="s">
        <v>392</v>
      </c>
      <c r="C466" s="40"/>
      <c r="D466" s="72" t="s">
        <v>393</v>
      </c>
      <c r="E466" s="398">
        <f t="shared" si="265"/>
        <v>0</v>
      </c>
      <c r="F466" s="398"/>
      <c r="G466" s="398"/>
      <c r="H466" s="398"/>
      <c r="I466" s="440"/>
      <c r="J466" s="398"/>
      <c r="K466" s="466"/>
      <c r="L466" s="467"/>
    </row>
    <row r="467" spans="1:12" ht="56.25" customHeight="1">
      <c r="A467" s="103"/>
      <c r="B467" s="754" t="s">
        <v>394</v>
      </c>
      <c r="C467" s="754"/>
      <c r="D467" s="72" t="s">
        <v>395</v>
      </c>
      <c r="E467" s="398">
        <f t="shared" si="265"/>
        <v>0</v>
      </c>
      <c r="F467" s="398"/>
      <c r="G467" s="398"/>
      <c r="H467" s="398"/>
      <c r="I467" s="440"/>
      <c r="J467" s="398"/>
      <c r="K467" s="466"/>
      <c r="L467" s="467"/>
    </row>
    <row r="468" spans="1:12" ht="45.75" customHeight="1">
      <c r="A468" s="103"/>
      <c r="B468" s="754" t="s">
        <v>396</v>
      </c>
      <c r="C468" s="754"/>
      <c r="D468" s="72" t="s">
        <v>397</v>
      </c>
      <c r="E468" s="398">
        <f t="shared" si="265"/>
        <v>0</v>
      </c>
      <c r="F468" s="398"/>
      <c r="G468" s="398"/>
      <c r="H468" s="398"/>
      <c r="I468" s="440"/>
      <c r="J468" s="398"/>
      <c r="K468" s="466"/>
      <c r="L468" s="467"/>
    </row>
    <row r="469" spans="1:12" ht="43.5" customHeight="1">
      <c r="A469" s="103"/>
      <c r="B469" s="754" t="s">
        <v>398</v>
      </c>
      <c r="C469" s="754"/>
      <c r="D469" s="72" t="s">
        <v>399</v>
      </c>
      <c r="E469" s="398" t="s">
        <v>63</v>
      </c>
      <c r="F469" s="398" t="s">
        <v>63</v>
      </c>
      <c r="G469" s="398" t="s">
        <v>63</v>
      </c>
      <c r="H469" s="398" t="s">
        <v>63</v>
      </c>
      <c r="I469" s="440" t="s">
        <v>63</v>
      </c>
      <c r="J469" s="398" t="s">
        <v>63</v>
      </c>
      <c r="K469" s="398" t="s">
        <v>63</v>
      </c>
      <c r="L469" s="467" t="s">
        <v>63</v>
      </c>
    </row>
    <row r="470" spans="1:12" ht="27" customHeight="1">
      <c r="A470" s="103"/>
      <c r="B470" s="754" t="s">
        <v>400</v>
      </c>
      <c r="C470" s="754"/>
      <c r="D470" s="72" t="s">
        <v>401</v>
      </c>
      <c r="E470" s="398">
        <f t="shared" si="265"/>
        <v>0</v>
      </c>
      <c r="F470" s="398"/>
      <c r="G470" s="398"/>
      <c r="H470" s="398"/>
      <c r="I470" s="440"/>
      <c r="J470" s="398"/>
      <c r="K470" s="466"/>
      <c r="L470" s="467"/>
    </row>
    <row r="471" spans="1:12" ht="29.25" customHeight="1">
      <c r="A471" s="103"/>
      <c r="B471" s="786" t="s">
        <v>402</v>
      </c>
      <c r="C471" s="786"/>
      <c r="D471" s="72" t="s">
        <v>403</v>
      </c>
      <c r="E471" s="398">
        <f t="shared" si="265"/>
        <v>0</v>
      </c>
      <c r="F471" s="398"/>
      <c r="G471" s="398"/>
      <c r="H471" s="398"/>
      <c r="I471" s="440"/>
      <c r="J471" s="398"/>
      <c r="K471" s="466"/>
      <c r="L471" s="467"/>
    </row>
    <row r="472" spans="1:12" ht="39" customHeight="1">
      <c r="A472" s="103"/>
      <c r="B472" s="787" t="s">
        <v>404</v>
      </c>
      <c r="C472" s="764"/>
      <c r="D472" s="72" t="s">
        <v>405</v>
      </c>
      <c r="E472" s="398">
        <f t="shared" si="265"/>
        <v>0</v>
      </c>
      <c r="F472" s="398"/>
      <c r="G472" s="398"/>
      <c r="H472" s="398"/>
      <c r="I472" s="440"/>
      <c r="J472" s="398"/>
      <c r="K472" s="466"/>
      <c r="L472" s="467"/>
    </row>
    <row r="473" spans="1:12" ht="39.75" customHeight="1">
      <c r="A473" s="103"/>
      <c r="B473" s="787" t="s">
        <v>406</v>
      </c>
      <c r="C473" s="764"/>
      <c r="D473" s="72" t="s">
        <v>407</v>
      </c>
      <c r="E473" s="398">
        <f t="shared" si="265"/>
        <v>0</v>
      </c>
      <c r="F473" s="398"/>
      <c r="G473" s="398"/>
      <c r="H473" s="398"/>
      <c r="I473" s="440"/>
      <c r="J473" s="398"/>
      <c r="K473" s="466"/>
      <c r="L473" s="467"/>
    </row>
    <row r="474" spans="1:12" ht="43.5" customHeight="1">
      <c r="A474" s="74"/>
      <c r="B474" s="758" t="s">
        <v>408</v>
      </c>
      <c r="C474" s="759"/>
      <c r="D474" s="72" t="s">
        <v>409</v>
      </c>
      <c r="E474" s="398">
        <f t="shared" si="265"/>
        <v>0</v>
      </c>
      <c r="F474" s="398"/>
      <c r="G474" s="398"/>
      <c r="H474" s="398"/>
      <c r="I474" s="440"/>
      <c r="J474" s="398"/>
      <c r="K474" s="466"/>
      <c r="L474" s="467"/>
    </row>
    <row r="475" spans="1:12" ht="46.5" customHeight="1">
      <c r="A475" s="74"/>
      <c r="B475" s="758" t="s">
        <v>412</v>
      </c>
      <c r="C475" s="759"/>
      <c r="D475" s="72" t="s">
        <v>413</v>
      </c>
      <c r="E475" s="398">
        <f t="shared" si="265"/>
        <v>0</v>
      </c>
      <c r="F475" s="398"/>
      <c r="G475" s="398"/>
      <c r="H475" s="398"/>
      <c r="I475" s="440"/>
      <c r="J475" s="398"/>
      <c r="K475" s="466"/>
      <c r="L475" s="467"/>
    </row>
    <row r="476" spans="1:12" ht="15.75">
      <c r="A476" s="74"/>
      <c r="B476" s="758" t="s">
        <v>594</v>
      </c>
      <c r="C476" s="762"/>
      <c r="D476" s="72" t="s">
        <v>415</v>
      </c>
      <c r="E476" s="398">
        <f t="shared" si="265"/>
        <v>0</v>
      </c>
      <c r="F476" s="398">
        <f>F477</f>
        <v>0</v>
      </c>
      <c r="G476" s="398">
        <f aca="true" t="shared" si="272" ref="G476:L476">G477</f>
        <v>0</v>
      </c>
      <c r="H476" s="398">
        <f t="shared" si="272"/>
        <v>0</v>
      </c>
      <c r="I476" s="398">
        <f t="shared" si="272"/>
        <v>0</v>
      </c>
      <c r="J476" s="398">
        <f t="shared" si="272"/>
        <v>0</v>
      </c>
      <c r="K476" s="398">
        <f t="shared" si="272"/>
        <v>0</v>
      </c>
      <c r="L476" s="467">
        <f t="shared" si="272"/>
        <v>0</v>
      </c>
    </row>
    <row r="477" spans="1:12" ht="39.75" customHeight="1">
      <c r="A477" s="74"/>
      <c r="B477" s="82"/>
      <c r="C477" s="71" t="s">
        <v>416</v>
      </c>
      <c r="D477" s="72" t="s">
        <v>417</v>
      </c>
      <c r="E477" s="398">
        <f t="shared" si="265"/>
        <v>0</v>
      </c>
      <c r="F477" s="398"/>
      <c r="G477" s="398"/>
      <c r="H477" s="398"/>
      <c r="I477" s="440"/>
      <c r="J477" s="398"/>
      <c r="K477" s="466"/>
      <c r="L477" s="467"/>
    </row>
    <row r="478" spans="1:12" ht="39.75" customHeight="1">
      <c r="A478" s="74"/>
      <c r="B478" s="758" t="s">
        <v>420</v>
      </c>
      <c r="C478" s="762"/>
      <c r="D478" s="72" t="s">
        <v>421</v>
      </c>
      <c r="E478" s="398">
        <f t="shared" si="265"/>
        <v>0</v>
      </c>
      <c r="F478" s="398"/>
      <c r="G478" s="398"/>
      <c r="H478" s="398"/>
      <c r="I478" s="440"/>
      <c r="J478" s="398"/>
      <c r="K478" s="466"/>
      <c r="L478" s="467"/>
    </row>
    <row r="479" spans="1:12" ht="25.5" customHeight="1">
      <c r="A479" s="783" t="s">
        <v>515</v>
      </c>
      <c r="B479" s="742"/>
      <c r="C479" s="743"/>
      <c r="D479" s="66" t="s">
        <v>516</v>
      </c>
      <c r="E479" s="446">
        <f>F479+G479+H479+I479</f>
        <v>0</v>
      </c>
      <c r="F479" s="446">
        <f>F480</f>
        <v>0</v>
      </c>
      <c r="G479" s="446">
        <f aca="true" t="shared" si="273" ref="G479:L479">G480</f>
        <v>0</v>
      </c>
      <c r="H479" s="446">
        <f t="shared" si="273"/>
        <v>0</v>
      </c>
      <c r="I479" s="446">
        <f t="shared" si="273"/>
        <v>0</v>
      </c>
      <c r="J479" s="446">
        <f t="shared" si="273"/>
        <v>0</v>
      </c>
      <c r="K479" s="446">
        <f t="shared" si="273"/>
        <v>0</v>
      </c>
      <c r="L479" s="470">
        <f t="shared" si="273"/>
        <v>0</v>
      </c>
    </row>
    <row r="480" spans="1:12" ht="25.5" customHeight="1">
      <c r="A480" s="83"/>
      <c r="B480" s="742" t="s">
        <v>517</v>
      </c>
      <c r="C480" s="743"/>
      <c r="D480" s="66" t="s">
        <v>518</v>
      </c>
      <c r="E480" s="446">
        <f>F480+G480+H480+I480</f>
        <v>0</v>
      </c>
      <c r="F480" s="398"/>
      <c r="G480" s="398"/>
      <c r="H480" s="398"/>
      <c r="I480" s="440"/>
      <c r="J480" s="398"/>
      <c r="K480" s="398"/>
      <c r="L480" s="467"/>
    </row>
    <row r="481" spans="1:12" s="471" customFormat="1" ht="55.5" customHeight="1">
      <c r="A481" s="784" t="s">
        <v>595</v>
      </c>
      <c r="B481" s="785"/>
      <c r="C481" s="785"/>
      <c r="D481" s="294" t="s">
        <v>596</v>
      </c>
      <c r="E481" s="457">
        <f>F481+G481+H481+I481</f>
        <v>470726.01</v>
      </c>
      <c r="F481" s="457">
        <f>F483+F495+F502+F511+F561+F624+F628</f>
        <v>8169</v>
      </c>
      <c r="G481" s="457">
        <f aca="true" t="shared" si="274" ref="G481:L481">G483+G495+G502+G511+G561+G624+G628</f>
        <v>17178</v>
      </c>
      <c r="H481" s="457">
        <f t="shared" si="274"/>
        <v>253326</v>
      </c>
      <c r="I481" s="457">
        <f t="shared" si="274"/>
        <v>192053.01</v>
      </c>
      <c r="J481" s="458">
        <f t="shared" si="274"/>
        <v>199728</v>
      </c>
      <c r="K481" s="458">
        <f t="shared" si="274"/>
        <v>199160</v>
      </c>
      <c r="L481" s="459">
        <f t="shared" si="274"/>
        <v>198212</v>
      </c>
    </row>
    <row r="482" spans="1:12" s="471" customFormat="1" ht="21.75" customHeight="1">
      <c r="A482" s="103" t="s">
        <v>1423</v>
      </c>
      <c r="B482" s="57"/>
      <c r="C482" s="39"/>
      <c r="D482" s="66" t="s">
        <v>19</v>
      </c>
      <c r="E482" s="323">
        <f>F482+G482+H482+I482</f>
        <v>20</v>
      </c>
      <c r="F482" s="323">
        <f>F483-F492+F495</f>
        <v>1</v>
      </c>
      <c r="G482" s="323">
        <f aca="true" t="shared" si="275" ref="G482:L482">G483-G492+G495</f>
        <v>5</v>
      </c>
      <c r="H482" s="323">
        <f t="shared" si="275"/>
        <v>5</v>
      </c>
      <c r="I482" s="323">
        <f t="shared" si="275"/>
        <v>9</v>
      </c>
      <c r="J482" s="86">
        <f t="shared" si="275"/>
        <v>21</v>
      </c>
      <c r="K482" s="86">
        <f t="shared" si="275"/>
        <v>21</v>
      </c>
      <c r="L482" s="174">
        <f t="shared" si="275"/>
        <v>21</v>
      </c>
    </row>
    <row r="483" spans="1:12" s="471" customFormat="1" ht="15.75">
      <c r="A483" s="103" t="s">
        <v>597</v>
      </c>
      <c r="B483" s="57"/>
      <c r="C483" s="39"/>
      <c r="D483" s="66" t="s">
        <v>21</v>
      </c>
      <c r="E483" s="323">
        <f aca="true" t="shared" si="276" ref="E483:E546">F483+G483+H483+I483</f>
        <v>245926.03999999998</v>
      </c>
      <c r="F483" s="323">
        <f>F484</f>
        <v>6077</v>
      </c>
      <c r="G483" s="323">
        <f aca="true" t="shared" si="277" ref="G483:L484">G484</f>
        <v>0</v>
      </c>
      <c r="H483" s="323">
        <f t="shared" si="277"/>
        <v>124171.01</v>
      </c>
      <c r="I483" s="323">
        <f t="shared" si="277"/>
        <v>115678.03</v>
      </c>
      <c r="J483" s="86">
        <f t="shared" si="277"/>
        <v>0</v>
      </c>
      <c r="K483" s="86">
        <f t="shared" si="277"/>
        <v>0</v>
      </c>
      <c r="L483" s="174">
        <f t="shared" si="277"/>
        <v>0</v>
      </c>
    </row>
    <row r="484" spans="1:12" s="471" customFormat="1" ht="15.75">
      <c r="A484" s="38" t="s">
        <v>598</v>
      </c>
      <c r="B484" s="273"/>
      <c r="C484" s="273"/>
      <c r="D484" s="66" t="s">
        <v>120</v>
      </c>
      <c r="E484" s="323">
        <f t="shared" si="276"/>
        <v>245926.03999999998</v>
      </c>
      <c r="F484" s="398">
        <f>F485</f>
        <v>6077</v>
      </c>
      <c r="G484" s="398">
        <f t="shared" si="277"/>
        <v>0</v>
      </c>
      <c r="H484" s="398">
        <f t="shared" si="277"/>
        <v>124171.01</v>
      </c>
      <c r="I484" s="398">
        <f t="shared" si="277"/>
        <v>115678.03</v>
      </c>
      <c r="J484" s="42">
        <f t="shared" si="277"/>
        <v>0</v>
      </c>
      <c r="K484" s="42">
        <f t="shared" si="277"/>
        <v>0</v>
      </c>
      <c r="L484" s="43">
        <f t="shared" si="277"/>
        <v>0</v>
      </c>
    </row>
    <row r="485" spans="1:12" s="471" customFormat="1" ht="26.25" customHeight="1">
      <c r="A485" s="47" t="s">
        <v>1426</v>
      </c>
      <c r="B485" s="39"/>
      <c r="C485" s="39"/>
      <c r="D485" s="414" t="s">
        <v>146</v>
      </c>
      <c r="E485" s="323">
        <f t="shared" si="276"/>
        <v>245926.03999999998</v>
      </c>
      <c r="F485" s="323">
        <f>F486+F492</f>
        <v>6077</v>
      </c>
      <c r="G485" s="323">
        <f aca="true" t="shared" si="278" ref="G485:L485">G486+G492</f>
        <v>0</v>
      </c>
      <c r="H485" s="323">
        <f t="shared" si="278"/>
        <v>124171.01</v>
      </c>
      <c r="I485" s="323">
        <f t="shared" si="278"/>
        <v>115678.03</v>
      </c>
      <c r="J485" s="86">
        <f t="shared" si="278"/>
        <v>0</v>
      </c>
      <c r="K485" s="86">
        <f t="shared" si="278"/>
        <v>0</v>
      </c>
      <c r="L485" s="174">
        <f t="shared" si="278"/>
        <v>0</v>
      </c>
    </row>
    <row r="486" spans="1:12" s="471" customFormat="1" ht="24.75" customHeight="1">
      <c r="A486" s="775" t="s">
        <v>599</v>
      </c>
      <c r="B486" s="776"/>
      <c r="C486" s="776"/>
      <c r="D486" s="72" t="s">
        <v>190</v>
      </c>
      <c r="E486" s="398">
        <f t="shared" si="276"/>
        <v>0</v>
      </c>
      <c r="F486" s="398">
        <f>SUM(F487:F491)</f>
        <v>0</v>
      </c>
      <c r="G486" s="398">
        <f aca="true" t="shared" si="279" ref="G486:L486">SUM(G487:G491)</f>
        <v>0</v>
      </c>
      <c r="H486" s="398">
        <f t="shared" si="279"/>
        <v>0</v>
      </c>
      <c r="I486" s="398">
        <f t="shared" si="279"/>
        <v>0</v>
      </c>
      <c r="J486" s="42">
        <f t="shared" si="279"/>
        <v>0</v>
      </c>
      <c r="K486" s="42">
        <f t="shared" si="279"/>
        <v>0</v>
      </c>
      <c r="L486" s="43">
        <f t="shared" si="279"/>
        <v>0</v>
      </c>
    </row>
    <row r="487" spans="1:12" s="471" customFormat="1" ht="18" customHeight="1">
      <c r="A487" s="38"/>
      <c r="B487" s="778" t="s">
        <v>199</v>
      </c>
      <c r="C487" s="778"/>
      <c r="D487" s="419" t="s">
        <v>200</v>
      </c>
      <c r="E487" s="398">
        <f t="shared" si="276"/>
        <v>0</v>
      </c>
      <c r="F487" s="323"/>
      <c r="G487" s="323"/>
      <c r="H487" s="398"/>
      <c r="I487" s="439"/>
      <c r="J487" s="42"/>
      <c r="K487" s="472"/>
      <c r="L487" s="43"/>
    </row>
    <row r="488" spans="1:12" ht="18" customHeight="1">
      <c r="A488" s="38"/>
      <c r="B488" s="779" t="s">
        <v>205</v>
      </c>
      <c r="C488" s="779"/>
      <c r="D488" s="411" t="s">
        <v>206</v>
      </c>
      <c r="E488" s="398">
        <f t="shared" si="276"/>
        <v>0</v>
      </c>
      <c r="F488" s="398"/>
      <c r="G488" s="398"/>
      <c r="H488" s="398"/>
      <c r="I488" s="440"/>
      <c r="J488" s="42"/>
      <c r="K488" s="61"/>
      <c r="L488" s="43"/>
    </row>
    <row r="489" spans="1:12" ht="18" customHeight="1">
      <c r="A489" s="38"/>
      <c r="B489" s="779" t="s">
        <v>207</v>
      </c>
      <c r="C489" s="779"/>
      <c r="D489" s="411" t="s">
        <v>208</v>
      </c>
      <c r="E489" s="398">
        <f t="shared" si="276"/>
        <v>0</v>
      </c>
      <c r="F489" s="398"/>
      <c r="G489" s="398"/>
      <c r="H489" s="398"/>
      <c r="I489" s="440"/>
      <c r="J489" s="42"/>
      <c r="K489" s="61"/>
      <c r="L489" s="43"/>
    </row>
    <row r="490" spans="1:12" ht="18" customHeight="1">
      <c r="A490" s="38"/>
      <c r="B490" s="780" t="s">
        <v>209</v>
      </c>
      <c r="C490" s="781"/>
      <c r="D490" s="411" t="s">
        <v>210</v>
      </c>
      <c r="E490" s="398">
        <f t="shared" si="276"/>
        <v>0</v>
      </c>
      <c r="F490" s="398"/>
      <c r="G490" s="398"/>
      <c r="H490" s="398"/>
      <c r="I490" s="440"/>
      <c r="J490" s="42"/>
      <c r="K490" s="61"/>
      <c r="L490" s="43"/>
    </row>
    <row r="491" spans="1:12" ht="15.75">
      <c r="A491" s="38"/>
      <c r="B491" s="420"/>
      <c r="C491" s="421" t="s">
        <v>211</v>
      </c>
      <c r="D491" s="411" t="s">
        <v>212</v>
      </c>
      <c r="E491" s="398">
        <f t="shared" si="276"/>
        <v>0</v>
      </c>
      <c r="F491" s="398"/>
      <c r="G491" s="398"/>
      <c r="H491" s="398"/>
      <c r="I491" s="440"/>
      <c r="J491" s="42"/>
      <c r="K491" s="61"/>
      <c r="L491" s="43"/>
    </row>
    <row r="492" spans="1:12" s="471" customFormat="1" ht="27" customHeight="1">
      <c r="A492" s="38" t="s">
        <v>600</v>
      </c>
      <c r="B492" s="40"/>
      <c r="C492" s="39"/>
      <c r="D492" s="473" t="s">
        <v>216</v>
      </c>
      <c r="E492" s="398">
        <f t="shared" si="276"/>
        <v>245926.03999999998</v>
      </c>
      <c r="F492" s="398">
        <f>SUM(F493:F494)</f>
        <v>6077</v>
      </c>
      <c r="G492" s="398">
        <f aca="true" t="shared" si="280" ref="G492:L492">SUM(G493:G494)</f>
        <v>0</v>
      </c>
      <c r="H492" s="398">
        <f t="shared" si="280"/>
        <v>124171.01</v>
      </c>
      <c r="I492" s="398">
        <f t="shared" si="280"/>
        <v>115678.03</v>
      </c>
      <c r="J492" s="42">
        <f t="shared" si="280"/>
        <v>0</v>
      </c>
      <c r="K492" s="42">
        <f t="shared" si="280"/>
        <v>0</v>
      </c>
      <c r="L492" s="43">
        <f t="shared" si="280"/>
        <v>0</v>
      </c>
    </row>
    <row r="493" spans="1:12" s="471" customFormat="1" ht="18" customHeight="1">
      <c r="A493" s="422" t="s">
        <v>221</v>
      </c>
      <c r="B493" s="57"/>
      <c r="C493" s="39"/>
      <c r="D493" s="419" t="s">
        <v>222</v>
      </c>
      <c r="E493" s="398">
        <f t="shared" si="276"/>
        <v>245926.03999999998</v>
      </c>
      <c r="F493" s="398">
        <v>6077</v>
      </c>
      <c r="G493" s="398">
        <v>0</v>
      </c>
      <c r="H493" s="398">
        <v>124171.01</v>
      </c>
      <c r="I493" s="440">
        <f>130828.03-15150</f>
        <v>115678.03</v>
      </c>
      <c r="J493" s="42">
        <v>0</v>
      </c>
      <c r="K493" s="61">
        <v>0</v>
      </c>
      <c r="L493" s="43">
        <v>0</v>
      </c>
    </row>
    <row r="494" spans="1:12" ht="18" customHeight="1">
      <c r="A494" s="422"/>
      <c r="B494" s="754" t="s">
        <v>223</v>
      </c>
      <c r="C494" s="754"/>
      <c r="D494" s="72" t="s">
        <v>224</v>
      </c>
      <c r="E494" s="398">
        <f t="shared" si="276"/>
        <v>0</v>
      </c>
      <c r="F494" s="398"/>
      <c r="G494" s="398"/>
      <c r="H494" s="398"/>
      <c r="I494" s="440"/>
      <c r="J494" s="42"/>
      <c r="K494" s="61"/>
      <c r="L494" s="43"/>
    </row>
    <row r="495" spans="1:12" s="471" customFormat="1" ht="15.75">
      <c r="A495" s="38" t="s">
        <v>227</v>
      </c>
      <c r="B495" s="474"/>
      <c r="C495" s="65"/>
      <c r="D495" s="66" t="s">
        <v>228</v>
      </c>
      <c r="E495" s="323">
        <f t="shared" si="276"/>
        <v>20</v>
      </c>
      <c r="F495" s="323">
        <f>F496</f>
        <v>1</v>
      </c>
      <c r="G495" s="323">
        <f aca="true" t="shared" si="281" ref="G495:L495">G496</f>
        <v>5</v>
      </c>
      <c r="H495" s="323">
        <f t="shared" si="281"/>
        <v>5</v>
      </c>
      <c r="I495" s="323">
        <f t="shared" si="281"/>
        <v>9</v>
      </c>
      <c r="J495" s="86">
        <f t="shared" si="281"/>
        <v>21</v>
      </c>
      <c r="K495" s="86">
        <f t="shared" si="281"/>
        <v>21</v>
      </c>
      <c r="L495" s="174">
        <f t="shared" si="281"/>
        <v>21</v>
      </c>
    </row>
    <row r="496" spans="1:12" s="471" customFormat="1" ht="15.75">
      <c r="A496" s="38"/>
      <c r="B496" s="782" t="s">
        <v>601</v>
      </c>
      <c r="C496" s="782"/>
      <c r="D496" s="66" t="s">
        <v>230</v>
      </c>
      <c r="E496" s="398">
        <f t="shared" si="276"/>
        <v>20</v>
      </c>
      <c r="F496" s="398">
        <f>SUM(F497:F501)</f>
        <v>1</v>
      </c>
      <c r="G496" s="398">
        <f aca="true" t="shared" si="282" ref="G496:L496">SUM(G497:G501)</f>
        <v>5</v>
      </c>
      <c r="H496" s="398">
        <f t="shared" si="282"/>
        <v>5</v>
      </c>
      <c r="I496" s="398">
        <f t="shared" si="282"/>
        <v>9</v>
      </c>
      <c r="J496" s="42">
        <f t="shared" si="282"/>
        <v>21</v>
      </c>
      <c r="K496" s="42">
        <f t="shared" si="282"/>
        <v>21</v>
      </c>
      <c r="L496" s="43">
        <f t="shared" si="282"/>
        <v>21</v>
      </c>
    </row>
    <row r="497" spans="1:12" s="471" customFormat="1" ht="15.75">
      <c r="A497" s="38"/>
      <c r="B497" s="39" t="s">
        <v>231</v>
      </c>
      <c r="C497" s="40"/>
      <c r="D497" s="120" t="s">
        <v>232</v>
      </c>
      <c r="E497" s="398">
        <f t="shared" si="276"/>
        <v>20</v>
      </c>
      <c r="F497" s="398">
        <v>1</v>
      </c>
      <c r="G497" s="398">
        <v>5</v>
      </c>
      <c r="H497" s="398">
        <v>5</v>
      </c>
      <c r="I497" s="440">
        <v>9</v>
      </c>
      <c r="J497" s="61">
        <v>21</v>
      </c>
      <c r="K497" s="61">
        <v>21</v>
      </c>
      <c r="L497" s="62">
        <v>21</v>
      </c>
    </row>
    <row r="498" spans="1:12" s="471" customFormat="1" ht="15.75">
      <c r="A498" s="38"/>
      <c r="B498" s="39" t="s">
        <v>233</v>
      </c>
      <c r="C498" s="40"/>
      <c r="D498" s="72" t="s">
        <v>234</v>
      </c>
      <c r="E498" s="398">
        <f t="shared" si="276"/>
        <v>0</v>
      </c>
      <c r="F498" s="398"/>
      <c r="G498" s="398"/>
      <c r="H498" s="398"/>
      <c r="I498" s="440"/>
      <c r="J498" s="42"/>
      <c r="K498" s="472"/>
      <c r="L498" s="43"/>
    </row>
    <row r="499" spans="1:12" s="471" customFormat="1" ht="24.75" customHeight="1">
      <c r="A499" s="38"/>
      <c r="B499" s="39" t="s">
        <v>235</v>
      </c>
      <c r="C499" s="40"/>
      <c r="D499" s="72" t="s">
        <v>236</v>
      </c>
      <c r="E499" s="398">
        <f t="shared" si="276"/>
        <v>0</v>
      </c>
      <c r="F499" s="398"/>
      <c r="G499" s="398"/>
      <c r="H499" s="398"/>
      <c r="I499" s="440"/>
      <c r="J499" s="42"/>
      <c r="K499" s="472"/>
      <c r="L499" s="43"/>
    </row>
    <row r="500" spans="1:12" s="471" customFormat="1" ht="41.25" customHeight="1">
      <c r="A500" s="38"/>
      <c r="B500" s="754" t="s">
        <v>237</v>
      </c>
      <c r="C500" s="754"/>
      <c r="D500" s="72" t="s">
        <v>238</v>
      </c>
      <c r="E500" s="398">
        <f t="shared" si="276"/>
        <v>0</v>
      </c>
      <c r="F500" s="398"/>
      <c r="G500" s="398"/>
      <c r="H500" s="398"/>
      <c r="I500" s="440"/>
      <c r="J500" s="398"/>
      <c r="K500" s="398"/>
      <c r="L500" s="467"/>
    </row>
    <row r="501" spans="1:12" s="471" customFormat="1" ht="27.75" customHeight="1">
      <c r="A501" s="38"/>
      <c r="B501" s="39" t="s">
        <v>239</v>
      </c>
      <c r="C501" s="39"/>
      <c r="D501" s="72" t="s">
        <v>240</v>
      </c>
      <c r="E501" s="398">
        <f t="shared" si="276"/>
        <v>0</v>
      </c>
      <c r="F501" s="398"/>
      <c r="G501" s="398"/>
      <c r="H501" s="398"/>
      <c r="I501" s="440"/>
      <c r="J501" s="398"/>
      <c r="K501" s="475"/>
      <c r="L501" s="467"/>
    </row>
    <row r="502" spans="1:12" ht="15.75">
      <c r="A502" s="38" t="s">
        <v>241</v>
      </c>
      <c r="B502" s="64"/>
      <c r="C502" s="65"/>
      <c r="D502" s="66" t="s">
        <v>242</v>
      </c>
      <c r="E502" s="323">
        <f t="shared" si="276"/>
        <v>0</v>
      </c>
      <c r="F502" s="323">
        <f>F503+F507</f>
        <v>0</v>
      </c>
      <c r="G502" s="323">
        <f aca="true" t="shared" si="283" ref="G502:L502">G503+G507</f>
        <v>0</v>
      </c>
      <c r="H502" s="323">
        <f t="shared" si="283"/>
        <v>0</v>
      </c>
      <c r="I502" s="323">
        <f t="shared" si="283"/>
        <v>0</v>
      </c>
      <c r="J502" s="323">
        <f t="shared" si="283"/>
        <v>0</v>
      </c>
      <c r="K502" s="323">
        <f t="shared" si="283"/>
        <v>0</v>
      </c>
      <c r="L502" s="477">
        <f t="shared" si="283"/>
        <v>0</v>
      </c>
    </row>
    <row r="503" spans="1:12" ht="24.75" customHeight="1">
      <c r="A503" s="775" t="s">
        <v>602</v>
      </c>
      <c r="B503" s="776"/>
      <c r="C503" s="776"/>
      <c r="D503" s="72" t="s">
        <v>244</v>
      </c>
      <c r="E503" s="398">
        <f t="shared" si="276"/>
        <v>0</v>
      </c>
      <c r="F503" s="398">
        <f>F504+F505+F506</f>
        <v>0</v>
      </c>
      <c r="G503" s="398">
        <f aca="true" t="shared" si="284" ref="G503:L503">G504+G505+G506</f>
        <v>0</v>
      </c>
      <c r="H503" s="398">
        <f t="shared" si="284"/>
        <v>0</v>
      </c>
      <c r="I503" s="398">
        <f t="shared" si="284"/>
        <v>0</v>
      </c>
      <c r="J503" s="398">
        <f t="shared" si="284"/>
        <v>0</v>
      </c>
      <c r="K503" s="398">
        <f t="shared" si="284"/>
        <v>0</v>
      </c>
      <c r="L503" s="467">
        <f t="shared" si="284"/>
        <v>0</v>
      </c>
    </row>
    <row r="504" spans="1:12" ht="43.5" customHeight="1">
      <c r="A504" s="38"/>
      <c r="B504" s="754" t="s">
        <v>252</v>
      </c>
      <c r="C504" s="754"/>
      <c r="D504" s="72" t="s">
        <v>253</v>
      </c>
      <c r="E504" s="398">
        <f t="shared" si="276"/>
        <v>0</v>
      </c>
      <c r="F504" s="398"/>
      <c r="G504" s="398"/>
      <c r="H504" s="398"/>
      <c r="I504" s="440"/>
      <c r="J504" s="398"/>
      <c r="K504" s="398"/>
      <c r="L504" s="467"/>
    </row>
    <row r="505" spans="1:12" ht="15.75">
      <c r="A505" s="38"/>
      <c r="B505" s="754" t="s">
        <v>603</v>
      </c>
      <c r="C505" s="754"/>
      <c r="D505" s="72" t="s">
        <v>255</v>
      </c>
      <c r="E505" s="398">
        <f t="shared" si="276"/>
        <v>0</v>
      </c>
      <c r="F505" s="398"/>
      <c r="G505" s="398"/>
      <c r="H505" s="398"/>
      <c r="I505" s="440"/>
      <c r="J505" s="398"/>
      <c r="K505" s="398"/>
      <c r="L505" s="467"/>
    </row>
    <row r="506" spans="1:12" ht="15.75">
      <c r="A506" s="38"/>
      <c r="B506" s="754" t="s">
        <v>256</v>
      </c>
      <c r="C506" s="754"/>
      <c r="D506" s="72" t="s">
        <v>257</v>
      </c>
      <c r="E506" s="398">
        <f t="shared" si="276"/>
        <v>0</v>
      </c>
      <c r="F506" s="398"/>
      <c r="G506" s="398"/>
      <c r="H506" s="398"/>
      <c r="I506" s="440"/>
      <c r="J506" s="398"/>
      <c r="K506" s="398"/>
      <c r="L506" s="467"/>
    </row>
    <row r="507" spans="1:12" ht="18" customHeight="1">
      <c r="A507" s="38" t="s">
        <v>262</v>
      </c>
      <c r="B507" s="39"/>
      <c r="C507" s="40"/>
      <c r="D507" s="72">
        <v>41.02</v>
      </c>
      <c r="E507" s="398">
        <f t="shared" si="276"/>
        <v>0</v>
      </c>
      <c r="F507" s="398">
        <f>F508+F510</f>
        <v>0</v>
      </c>
      <c r="G507" s="398">
        <f aca="true" t="shared" si="285" ref="G507:L507">G508+G510</f>
        <v>0</v>
      </c>
      <c r="H507" s="398">
        <f t="shared" si="285"/>
        <v>0</v>
      </c>
      <c r="I507" s="398">
        <f t="shared" si="285"/>
        <v>0</v>
      </c>
      <c r="J507" s="398">
        <f t="shared" si="285"/>
        <v>0</v>
      </c>
      <c r="K507" s="398">
        <f t="shared" si="285"/>
        <v>0</v>
      </c>
      <c r="L507" s="467">
        <f t="shared" si="285"/>
        <v>0</v>
      </c>
    </row>
    <row r="508" spans="1:12" ht="61.5" customHeight="1">
      <c r="A508" s="38"/>
      <c r="B508" s="777" t="s">
        <v>604</v>
      </c>
      <c r="C508" s="777"/>
      <c r="D508" s="72" t="s">
        <v>264</v>
      </c>
      <c r="E508" s="398">
        <f t="shared" si="276"/>
        <v>0</v>
      </c>
      <c r="F508" s="398">
        <f>F509</f>
        <v>0</v>
      </c>
      <c r="G508" s="398">
        <f aca="true" t="shared" si="286" ref="G508:L508">G509</f>
        <v>0</v>
      </c>
      <c r="H508" s="398">
        <f t="shared" si="286"/>
        <v>0</v>
      </c>
      <c r="I508" s="398">
        <f t="shared" si="286"/>
        <v>0</v>
      </c>
      <c r="J508" s="398">
        <f t="shared" si="286"/>
        <v>0</v>
      </c>
      <c r="K508" s="398">
        <f t="shared" si="286"/>
        <v>0</v>
      </c>
      <c r="L508" s="467">
        <f t="shared" si="286"/>
        <v>0</v>
      </c>
    </row>
    <row r="509" spans="1:12" ht="65.25" customHeight="1">
      <c r="A509" s="38"/>
      <c r="B509" s="35"/>
      <c r="C509" s="423" t="s">
        <v>267</v>
      </c>
      <c r="D509" s="72" t="s">
        <v>268</v>
      </c>
      <c r="E509" s="398">
        <f t="shared" si="276"/>
        <v>0</v>
      </c>
      <c r="F509" s="398"/>
      <c r="G509" s="398"/>
      <c r="H509" s="398"/>
      <c r="I509" s="440"/>
      <c r="J509" s="398"/>
      <c r="K509" s="398"/>
      <c r="L509" s="467"/>
    </row>
    <row r="510" spans="1:12" s="121" customFormat="1" ht="15.75">
      <c r="A510" s="424"/>
      <c r="B510" s="769" t="s">
        <v>269</v>
      </c>
      <c r="C510" s="770"/>
      <c r="D510" s="120" t="s">
        <v>270</v>
      </c>
      <c r="E510" s="398">
        <f t="shared" si="276"/>
        <v>0</v>
      </c>
      <c r="F510" s="427"/>
      <c r="G510" s="427"/>
      <c r="H510" s="427"/>
      <c r="I510" s="443"/>
      <c r="J510" s="427"/>
      <c r="K510" s="427"/>
      <c r="L510" s="476"/>
    </row>
    <row r="511" spans="1:12" ht="29.25" customHeight="1">
      <c r="A511" s="47" t="s">
        <v>271</v>
      </c>
      <c r="B511" s="39"/>
      <c r="C511" s="39"/>
      <c r="D511" s="66" t="s">
        <v>272</v>
      </c>
      <c r="E511" s="323">
        <f t="shared" si="276"/>
        <v>15306</v>
      </c>
      <c r="F511" s="323">
        <f>F512</f>
        <v>303</v>
      </c>
      <c r="G511" s="323">
        <f aca="true" t="shared" si="287" ref="G511:L511">G512</f>
        <v>4136</v>
      </c>
      <c r="H511" s="323">
        <f t="shared" si="287"/>
        <v>6207</v>
      </c>
      <c r="I511" s="323">
        <f t="shared" si="287"/>
        <v>4660</v>
      </c>
      <c r="J511" s="323">
        <f t="shared" si="287"/>
        <v>0</v>
      </c>
      <c r="K511" s="323">
        <f t="shared" si="287"/>
        <v>0</v>
      </c>
      <c r="L511" s="477">
        <f t="shared" si="287"/>
        <v>0</v>
      </c>
    </row>
    <row r="512" spans="1:12" ht="15.75">
      <c r="A512" s="760" t="s">
        <v>273</v>
      </c>
      <c r="B512" s="761"/>
      <c r="C512" s="761"/>
      <c r="D512" s="66" t="s">
        <v>274</v>
      </c>
      <c r="E512" s="323">
        <f t="shared" si="276"/>
        <v>15306</v>
      </c>
      <c r="F512" s="323">
        <f>F513+F556</f>
        <v>303</v>
      </c>
      <c r="G512" s="323">
        <f aca="true" t="shared" si="288" ref="G512:L512">G513+G556</f>
        <v>4136</v>
      </c>
      <c r="H512" s="323">
        <f t="shared" si="288"/>
        <v>6207</v>
      </c>
      <c r="I512" s="323">
        <f t="shared" si="288"/>
        <v>4660</v>
      </c>
      <c r="J512" s="323">
        <f t="shared" si="288"/>
        <v>0</v>
      </c>
      <c r="K512" s="323">
        <f t="shared" si="288"/>
        <v>0</v>
      </c>
      <c r="L512" s="477">
        <f t="shared" si="288"/>
        <v>0</v>
      </c>
    </row>
    <row r="513" spans="1:12" ht="74.25" customHeight="1">
      <c r="A513" s="771" t="s">
        <v>605</v>
      </c>
      <c r="B513" s="772"/>
      <c r="C513" s="772"/>
      <c r="D513" s="66" t="s">
        <v>276</v>
      </c>
      <c r="E513" s="323">
        <f t="shared" si="276"/>
        <v>15306</v>
      </c>
      <c r="F513" s="323">
        <f>F514+F517+F518+F519+F520+F521+F523+F527+F531+F532+F533+F534+F536+F537+F538+F539+F540+F541+F542+F543+F545+F546+F547+F548+F552</f>
        <v>303</v>
      </c>
      <c r="G513" s="323">
        <f aca="true" t="shared" si="289" ref="G513:L513">G514+G517+G518+G519+G520+G521+G523+G527+G531+G532+G533+G534+G536+G537+G538+G539+G540+G541+G542+G543+G545+G546+G547+G548+G552</f>
        <v>4136</v>
      </c>
      <c r="H513" s="323">
        <f t="shared" si="289"/>
        <v>6207</v>
      </c>
      <c r="I513" s="323">
        <f t="shared" si="289"/>
        <v>4660</v>
      </c>
      <c r="J513" s="323">
        <f t="shared" si="289"/>
        <v>0</v>
      </c>
      <c r="K513" s="323">
        <f t="shared" si="289"/>
        <v>0</v>
      </c>
      <c r="L513" s="477">
        <f t="shared" si="289"/>
        <v>0</v>
      </c>
    </row>
    <row r="514" spans="1:12" ht="15.75">
      <c r="A514" s="47"/>
      <c r="B514" s="773" t="s">
        <v>1429</v>
      </c>
      <c r="C514" s="774"/>
      <c r="D514" s="72" t="s">
        <v>277</v>
      </c>
      <c r="E514" s="398">
        <f t="shared" si="276"/>
        <v>0</v>
      </c>
      <c r="F514" s="398">
        <f>F515+F516</f>
        <v>0</v>
      </c>
      <c r="G514" s="398">
        <f aca="true" t="shared" si="290" ref="G514:L514">G515+G516</f>
        <v>0</v>
      </c>
      <c r="H514" s="398">
        <f t="shared" si="290"/>
        <v>0</v>
      </c>
      <c r="I514" s="398">
        <f t="shared" si="290"/>
        <v>0</v>
      </c>
      <c r="J514" s="398">
        <f t="shared" si="290"/>
        <v>0</v>
      </c>
      <c r="K514" s="398">
        <f t="shared" si="290"/>
        <v>0</v>
      </c>
      <c r="L514" s="467">
        <f t="shared" si="290"/>
        <v>0</v>
      </c>
    </row>
    <row r="515" spans="1:12" ht="15.75">
      <c r="A515" s="47"/>
      <c r="B515" s="438"/>
      <c r="C515" s="478" t="s">
        <v>278</v>
      </c>
      <c r="D515" s="72" t="s">
        <v>279</v>
      </c>
      <c r="E515" s="398">
        <f t="shared" si="276"/>
        <v>0</v>
      </c>
      <c r="F515" s="398"/>
      <c r="G515" s="398"/>
      <c r="H515" s="398"/>
      <c r="I515" s="440"/>
      <c r="J515" s="440"/>
      <c r="K515" s="479"/>
      <c r="L515" s="480"/>
    </row>
    <row r="516" spans="1:12" ht="42.75" customHeight="1">
      <c r="A516" s="47"/>
      <c r="B516" s="438"/>
      <c r="C516" s="478" t="s">
        <v>280</v>
      </c>
      <c r="D516" s="72" t="s">
        <v>281</v>
      </c>
      <c r="E516" s="398">
        <f t="shared" si="276"/>
        <v>0</v>
      </c>
      <c r="F516" s="398"/>
      <c r="G516" s="398"/>
      <c r="H516" s="398"/>
      <c r="I516" s="440"/>
      <c r="J516" s="440"/>
      <c r="K516" s="481"/>
      <c r="L516" s="469"/>
    </row>
    <row r="517" spans="1:12" ht="15.75">
      <c r="A517" s="47"/>
      <c r="B517" s="39" t="s">
        <v>282</v>
      </c>
      <c r="C517" s="40"/>
      <c r="D517" s="72" t="s">
        <v>283</v>
      </c>
      <c r="E517" s="398">
        <f t="shared" si="276"/>
        <v>0</v>
      </c>
      <c r="F517" s="398"/>
      <c r="G517" s="398"/>
      <c r="H517" s="398"/>
      <c r="I517" s="440"/>
      <c r="J517" s="398"/>
      <c r="K517" s="466"/>
      <c r="L517" s="467"/>
    </row>
    <row r="518" spans="1:12" ht="15.75">
      <c r="A518" s="47"/>
      <c r="B518" s="754" t="s">
        <v>284</v>
      </c>
      <c r="C518" s="754"/>
      <c r="D518" s="72" t="s">
        <v>285</v>
      </c>
      <c r="E518" s="398">
        <f t="shared" si="276"/>
        <v>0</v>
      </c>
      <c r="F518" s="398"/>
      <c r="G518" s="398"/>
      <c r="H518" s="398"/>
      <c r="I518" s="440"/>
      <c r="J518" s="398"/>
      <c r="K518" s="466"/>
      <c r="L518" s="467"/>
    </row>
    <row r="519" spans="1:12" ht="18" customHeight="1">
      <c r="A519" s="47"/>
      <c r="B519" s="754" t="s">
        <v>286</v>
      </c>
      <c r="C519" s="754"/>
      <c r="D519" s="120" t="s">
        <v>287</v>
      </c>
      <c r="E519" s="398">
        <f t="shared" si="276"/>
        <v>4523</v>
      </c>
      <c r="F519" s="398">
        <v>0</v>
      </c>
      <c r="G519" s="398">
        <v>0</v>
      </c>
      <c r="H519" s="398">
        <v>2261</v>
      </c>
      <c r="I519" s="440">
        <v>2262</v>
      </c>
      <c r="J519" s="398">
        <v>0</v>
      </c>
      <c r="K519" s="466">
        <v>0</v>
      </c>
      <c r="L519" s="467">
        <v>0</v>
      </c>
    </row>
    <row r="520" spans="1:12" ht="24.75" customHeight="1">
      <c r="A520" s="47"/>
      <c r="B520" s="754" t="s">
        <v>288</v>
      </c>
      <c r="C520" s="754"/>
      <c r="D520" s="72" t="s">
        <v>289</v>
      </c>
      <c r="E520" s="398">
        <f t="shared" si="276"/>
        <v>0</v>
      </c>
      <c r="F520" s="398"/>
      <c r="G520" s="398"/>
      <c r="H520" s="398"/>
      <c r="I520" s="440"/>
      <c r="J520" s="398"/>
      <c r="K520" s="466"/>
      <c r="L520" s="467"/>
    </row>
    <row r="521" spans="1:12" ht="26.25" customHeight="1">
      <c r="A521" s="47"/>
      <c r="B521" s="768" t="s">
        <v>290</v>
      </c>
      <c r="C521" s="759"/>
      <c r="D521" s="72" t="s">
        <v>291</v>
      </c>
      <c r="E521" s="398">
        <f t="shared" si="276"/>
        <v>0</v>
      </c>
      <c r="F521" s="398"/>
      <c r="G521" s="398"/>
      <c r="H521" s="398"/>
      <c r="I521" s="440"/>
      <c r="J521" s="398"/>
      <c r="K521" s="466"/>
      <c r="L521" s="467"/>
    </row>
    <row r="522" spans="1:12" ht="18" customHeight="1">
      <c r="A522" s="47"/>
      <c r="B522" s="754" t="s">
        <v>292</v>
      </c>
      <c r="C522" s="754"/>
      <c r="D522" s="72" t="s">
        <v>293</v>
      </c>
      <c r="E522" s="398" t="s">
        <v>63</v>
      </c>
      <c r="F522" s="398" t="s">
        <v>63</v>
      </c>
      <c r="G522" s="398" t="s">
        <v>63</v>
      </c>
      <c r="H522" s="398" t="s">
        <v>63</v>
      </c>
      <c r="I522" s="398" t="s">
        <v>63</v>
      </c>
      <c r="J522" s="398" t="s">
        <v>63</v>
      </c>
      <c r="K522" s="398" t="s">
        <v>63</v>
      </c>
      <c r="L522" s="467" t="s">
        <v>63</v>
      </c>
    </row>
    <row r="523" spans="1:12" ht="38.25" customHeight="1">
      <c r="A523" s="47"/>
      <c r="B523" s="754" t="s">
        <v>606</v>
      </c>
      <c r="C523" s="754"/>
      <c r="D523" s="72" t="s">
        <v>295</v>
      </c>
      <c r="E523" s="398">
        <f t="shared" si="276"/>
        <v>0</v>
      </c>
      <c r="F523" s="398">
        <f>F524+F525+F526</f>
        <v>0</v>
      </c>
      <c r="G523" s="398">
        <f aca="true" t="shared" si="291" ref="G523:L523">G524+G525+G526</f>
        <v>0</v>
      </c>
      <c r="H523" s="398">
        <f t="shared" si="291"/>
        <v>0</v>
      </c>
      <c r="I523" s="398">
        <f t="shared" si="291"/>
        <v>0</v>
      </c>
      <c r="J523" s="398">
        <f t="shared" si="291"/>
        <v>0</v>
      </c>
      <c r="K523" s="398">
        <f t="shared" si="291"/>
        <v>0</v>
      </c>
      <c r="L523" s="467">
        <f t="shared" si="291"/>
        <v>0</v>
      </c>
    </row>
    <row r="524" spans="1:12" ht="38.25" customHeight="1">
      <c r="A524" s="264"/>
      <c r="B524" s="57"/>
      <c r="C524" s="249" t="s">
        <v>296</v>
      </c>
      <c r="D524" s="72" t="s">
        <v>297</v>
      </c>
      <c r="E524" s="398">
        <f t="shared" si="276"/>
        <v>0</v>
      </c>
      <c r="F524" s="398"/>
      <c r="G524" s="398"/>
      <c r="H524" s="398"/>
      <c r="I524" s="440"/>
      <c r="J524" s="398"/>
      <c r="K524" s="466"/>
      <c r="L524" s="467"/>
    </row>
    <row r="525" spans="1:12" ht="15">
      <c r="A525" s="264"/>
      <c r="B525" s="57"/>
      <c r="C525" s="249" t="s">
        <v>298</v>
      </c>
      <c r="D525" s="72" t="s">
        <v>299</v>
      </c>
      <c r="E525" s="398">
        <f t="shared" si="276"/>
        <v>0</v>
      </c>
      <c r="F525" s="398"/>
      <c r="G525" s="398"/>
      <c r="H525" s="398"/>
      <c r="I525" s="440"/>
      <c r="J525" s="398"/>
      <c r="K525" s="466"/>
      <c r="L525" s="467"/>
    </row>
    <row r="526" spans="1:12" ht="15">
      <c r="A526" s="264"/>
      <c r="B526" s="57"/>
      <c r="C526" s="249" t="s">
        <v>300</v>
      </c>
      <c r="D526" s="72" t="s">
        <v>301</v>
      </c>
      <c r="E526" s="398">
        <f t="shared" si="276"/>
        <v>0</v>
      </c>
      <c r="F526" s="398"/>
      <c r="G526" s="398"/>
      <c r="H526" s="398"/>
      <c r="I526" s="440"/>
      <c r="J526" s="398"/>
      <c r="K526" s="466"/>
      <c r="L526" s="467"/>
    </row>
    <row r="527" spans="1:12" ht="40.5" customHeight="1">
      <c r="A527" s="47"/>
      <c r="B527" s="754" t="s">
        <v>607</v>
      </c>
      <c r="C527" s="754"/>
      <c r="D527" s="72" t="s">
        <v>303</v>
      </c>
      <c r="E527" s="398">
        <f t="shared" si="276"/>
        <v>0</v>
      </c>
      <c r="F527" s="398">
        <f>SUM(F528:F530)</f>
        <v>0</v>
      </c>
      <c r="G527" s="398">
        <f aca="true" t="shared" si="292" ref="G527:L527">SUM(G528:G530)</f>
        <v>0</v>
      </c>
      <c r="H527" s="398">
        <f t="shared" si="292"/>
        <v>0</v>
      </c>
      <c r="I527" s="398">
        <f t="shared" si="292"/>
        <v>0</v>
      </c>
      <c r="J527" s="398">
        <f t="shared" si="292"/>
        <v>0</v>
      </c>
      <c r="K527" s="398">
        <f t="shared" si="292"/>
        <v>0</v>
      </c>
      <c r="L527" s="467">
        <f t="shared" si="292"/>
        <v>0</v>
      </c>
    </row>
    <row r="528" spans="1:12" ht="39" customHeight="1">
      <c r="A528" s="47"/>
      <c r="B528" s="57"/>
      <c r="C528" s="249" t="s">
        <v>304</v>
      </c>
      <c r="D528" s="72" t="s">
        <v>305</v>
      </c>
      <c r="E528" s="398">
        <f t="shared" si="276"/>
        <v>0</v>
      </c>
      <c r="F528" s="398"/>
      <c r="G528" s="398"/>
      <c r="H528" s="398"/>
      <c r="I528" s="440"/>
      <c r="J528" s="398"/>
      <c r="K528" s="466"/>
      <c r="L528" s="467"/>
    </row>
    <row r="529" spans="1:12" ht="47.25" customHeight="1">
      <c r="A529" s="47"/>
      <c r="B529" s="57"/>
      <c r="C529" s="249" t="s">
        <v>306</v>
      </c>
      <c r="D529" s="72" t="s">
        <v>307</v>
      </c>
      <c r="E529" s="398">
        <f t="shared" si="276"/>
        <v>0</v>
      </c>
      <c r="F529" s="398"/>
      <c r="G529" s="398"/>
      <c r="H529" s="398"/>
      <c r="I529" s="440"/>
      <c r="J529" s="398"/>
      <c r="K529" s="466"/>
      <c r="L529" s="467"/>
    </row>
    <row r="530" spans="1:12" ht="44.25" customHeight="1">
      <c r="A530" s="47"/>
      <c r="B530" s="57"/>
      <c r="C530" s="249" t="s">
        <v>308</v>
      </c>
      <c r="D530" s="72" t="s">
        <v>309</v>
      </c>
      <c r="E530" s="398">
        <f t="shared" si="276"/>
        <v>0</v>
      </c>
      <c r="F530" s="398"/>
      <c r="G530" s="398"/>
      <c r="H530" s="398"/>
      <c r="I530" s="440"/>
      <c r="J530" s="398"/>
      <c r="K530" s="466"/>
      <c r="L530" s="467"/>
    </row>
    <row r="531" spans="1:12" ht="45" customHeight="1">
      <c r="A531" s="47"/>
      <c r="B531" s="754" t="s">
        <v>310</v>
      </c>
      <c r="C531" s="754"/>
      <c r="D531" s="72" t="s">
        <v>311</v>
      </c>
      <c r="E531" s="398">
        <f t="shared" si="276"/>
        <v>0</v>
      </c>
      <c r="F531" s="398"/>
      <c r="G531" s="398"/>
      <c r="H531" s="398"/>
      <c r="I531" s="440"/>
      <c r="J531" s="398"/>
      <c r="K531" s="466"/>
      <c r="L531" s="467"/>
    </row>
    <row r="532" spans="1:12" ht="15.75">
      <c r="A532" s="47"/>
      <c r="B532" s="39" t="s">
        <v>316</v>
      </c>
      <c r="C532" s="40"/>
      <c r="D532" s="72" t="s">
        <v>317</v>
      </c>
      <c r="E532" s="398">
        <f t="shared" si="276"/>
        <v>0</v>
      </c>
      <c r="F532" s="398"/>
      <c r="G532" s="398"/>
      <c r="H532" s="398"/>
      <c r="I532" s="440"/>
      <c r="J532" s="398"/>
      <c r="K532" s="466"/>
      <c r="L532" s="467"/>
    </row>
    <row r="533" spans="1:12" ht="15.75">
      <c r="A533" s="47"/>
      <c r="B533" s="754" t="s">
        <v>324</v>
      </c>
      <c r="C533" s="754"/>
      <c r="D533" s="72" t="s">
        <v>325</v>
      </c>
      <c r="E533" s="398">
        <f t="shared" si="276"/>
        <v>0</v>
      </c>
      <c r="F533" s="398"/>
      <c r="G533" s="398"/>
      <c r="H533" s="398"/>
      <c r="I533" s="440"/>
      <c r="J533" s="398"/>
      <c r="K533" s="466"/>
      <c r="L533" s="467"/>
    </row>
    <row r="534" spans="1:12" ht="15.75">
      <c r="A534" s="47"/>
      <c r="B534" s="754" t="s">
        <v>608</v>
      </c>
      <c r="C534" s="754"/>
      <c r="D534" s="72" t="s">
        <v>333</v>
      </c>
      <c r="E534" s="398">
        <f t="shared" si="276"/>
        <v>0</v>
      </c>
      <c r="F534" s="398">
        <f>F535</f>
        <v>0</v>
      </c>
      <c r="G534" s="398">
        <f aca="true" t="shared" si="293" ref="G534:L534">G535</f>
        <v>0</v>
      </c>
      <c r="H534" s="398">
        <f t="shared" si="293"/>
        <v>0</v>
      </c>
      <c r="I534" s="398">
        <f t="shared" si="293"/>
        <v>0</v>
      </c>
      <c r="J534" s="398">
        <f t="shared" si="293"/>
        <v>0</v>
      </c>
      <c r="K534" s="398">
        <f t="shared" si="293"/>
        <v>0</v>
      </c>
      <c r="L534" s="467">
        <f t="shared" si="293"/>
        <v>0</v>
      </c>
    </row>
    <row r="535" spans="1:12" ht="39.75" customHeight="1">
      <c r="A535" s="47"/>
      <c r="B535" s="249"/>
      <c r="C535" s="249" t="s">
        <v>609</v>
      </c>
      <c r="D535" s="72" t="s">
        <v>337</v>
      </c>
      <c r="E535" s="398">
        <f t="shared" si="276"/>
        <v>0</v>
      </c>
      <c r="F535" s="398"/>
      <c r="G535" s="398"/>
      <c r="H535" s="398"/>
      <c r="I535" s="440"/>
      <c r="J535" s="398"/>
      <c r="K535" s="466"/>
      <c r="L535" s="467"/>
    </row>
    <row r="536" spans="1:12" ht="40.5" customHeight="1">
      <c r="A536" s="47"/>
      <c r="B536" s="754" t="s">
        <v>338</v>
      </c>
      <c r="C536" s="754"/>
      <c r="D536" s="72" t="s">
        <v>339</v>
      </c>
      <c r="E536" s="398">
        <f t="shared" si="276"/>
        <v>0</v>
      </c>
      <c r="F536" s="398"/>
      <c r="G536" s="398"/>
      <c r="H536" s="398"/>
      <c r="I536" s="440"/>
      <c r="J536" s="398"/>
      <c r="K536" s="466"/>
      <c r="L536" s="467"/>
    </row>
    <row r="537" spans="1:12" ht="20.25" customHeight="1">
      <c r="A537" s="47"/>
      <c r="B537" s="433" t="s">
        <v>341</v>
      </c>
      <c r="C537" s="57"/>
      <c r="D537" s="72" t="s">
        <v>342</v>
      </c>
      <c r="E537" s="398">
        <f t="shared" si="276"/>
        <v>5000</v>
      </c>
      <c r="F537" s="398">
        <v>0</v>
      </c>
      <c r="G537" s="398">
        <v>1250</v>
      </c>
      <c r="H537" s="398">
        <f>1250+1250</f>
        <v>2500</v>
      </c>
      <c r="I537" s="440">
        <v>1250</v>
      </c>
      <c r="J537" s="398">
        <v>0</v>
      </c>
      <c r="K537" s="466">
        <v>0</v>
      </c>
      <c r="L537" s="467">
        <v>0</v>
      </c>
    </row>
    <row r="538" spans="1:12" ht="20.25" customHeight="1">
      <c r="A538" s="74"/>
      <c r="B538" s="765" t="s">
        <v>343</v>
      </c>
      <c r="C538" s="765"/>
      <c r="D538" s="72" t="s">
        <v>344</v>
      </c>
      <c r="E538" s="398">
        <f t="shared" si="276"/>
        <v>0</v>
      </c>
      <c r="F538" s="398"/>
      <c r="G538" s="398"/>
      <c r="H538" s="398"/>
      <c r="I538" s="440"/>
      <c r="J538" s="398"/>
      <c r="K538" s="466"/>
      <c r="L538" s="467"/>
    </row>
    <row r="539" spans="1:12" ht="21.75" customHeight="1">
      <c r="A539" s="74"/>
      <c r="B539" s="766" t="s">
        <v>345</v>
      </c>
      <c r="C539" s="766"/>
      <c r="D539" s="72" t="s">
        <v>346</v>
      </c>
      <c r="E539" s="398">
        <f t="shared" si="276"/>
        <v>0</v>
      </c>
      <c r="F539" s="398"/>
      <c r="G539" s="398"/>
      <c r="H539" s="398"/>
      <c r="I539" s="440"/>
      <c r="J539" s="398"/>
      <c r="K539" s="466"/>
      <c r="L539" s="467"/>
    </row>
    <row r="540" spans="1:12" ht="42.75" customHeight="1">
      <c r="A540" s="74"/>
      <c r="B540" s="767" t="s">
        <v>349</v>
      </c>
      <c r="C540" s="767"/>
      <c r="D540" s="72" t="s">
        <v>350</v>
      </c>
      <c r="E540" s="398">
        <f t="shared" si="276"/>
        <v>0</v>
      </c>
      <c r="F540" s="398"/>
      <c r="G540" s="398"/>
      <c r="H540" s="398"/>
      <c r="I540" s="440"/>
      <c r="J540" s="398"/>
      <c r="K540" s="466"/>
      <c r="L540" s="467"/>
    </row>
    <row r="541" spans="1:12" ht="15.75">
      <c r="A541" s="74"/>
      <c r="B541" s="763" t="s">
        <v>351</v>
      </c>
      <c r="C541" s="743"/>
      <c r="D541" s="120" t="s">
        <v>352</v>
      </c>
      <c r="E541" s="398">
        <f t="shared" si="276"/>
        <v>5783</v>
      </c>
      <c r="F541" s="398">
        <v>303</v>
      </c>
      <c r="G541" s="398">
        <v>2886</v>
      </c>
      <c r="H541" s="398">
        <v>1446</v>
      </c>
      <c r="I541" s="440">
        <v>1148</v>
      </c>
      <c r="J541" s="398">
        <v>0</v>
      </c>
      <c r="K541" s="466">
        <v>0</v>
      </c>
      <c r="L541" s="467">
        <v>0</v>
      </c>
    </row>
    <row r="542" spans="1:14" s="121" customFormat="1" ht="15.75">
      <c r="A542" s="482"/>
      <c r="B542" s="744" t="s">
        <v>355</v>
      </c>
      <c r="C542" s="745"/>
      <c r="D542" s="120" t="s">
        <v>356</v>
      </c>
      <c r="E542" s="398">
        <f t="shared" si="276"/>
        <v>0</v>
      </c>
      <c r="F542" s="427"/>
      <c r="G542" s="427"/>
      <c r="H542" s="427"/>
      <c r="I542" s="443"/>
      <c r="J542" s="427"/>
      <c r="K542" s="483"/>
      <c r="L542" s="476"/>
      <c r="M542" s="435"/>
      <c r="N542" s="436"/>
    </row>
    <row r="543" spans="1:14" ht="15.75">
      <c r="A543" s="434"/>
      <c r="B543" s="763" t="s">
        <v>610</v>
      </c>
      <c r="C543" s="764"/>
      <c r="D543" s="72" t="s">
        <v>358</v>
      </c>
      <c r="E543" s="398">
        <f t="shared" si="276"/>
        <v>0</v>
      </c>
      <c r="F543" s="398">
        <f>F544</f>
        <v>0</v>
      </c>
      <c r="G543" s="398">
        <f aca="true" t="shared" si="294" ref="G543:L543">G544</f>
        <v>0</v>
      </c>
      <c r="H543" s="398">
        <f t="shared" si="294"/>
        <v>0</v>
      </c>
      <c r="I543" s="398">
        <f t="shared" si="294"/>
        <v>0</v>
      </c>
      <c r="J543" s="398">
        <f t="shared" si="294"/>
        <v>0</v>
      </c>
      <c r="K543" s="398">
        <f t="shared" si="294"/>
        <v>0</v>
      </c>
      <c r="L543" s="467">
        <f t="shared" si="294"/>
        <v>0</v>
      </c>
      <c r="M543" s="222"/>
      <c r="N543" s="389"/>
    </row>
    <row r="544" spans="1:14" ht="43.5" customHeight="1">
      <c r="A544" s="434"/>
      <c r="B544" s="437"/>
      <c r="C544" s="77" t="s">
        <v>361</v>
      </c>
      <c r="D544" s="72" t="s">
        <v>362</v>
      </c>
      <c r="E544" s="398">
        <f t="shared" si="276"/>
        <v>0</v>
      </c>
      <c r="F544" s="398"/>
      <c r="G544" s="398"/>
      <c r="H544" s="398"/>
      <c r="I544" s="440"/>
      <c r="J544" s="398"/>
      <c r="K544" s="466"/>
      <c r="L544" s="467"/>
      <c r="M544" s="222"/>
      <c r="N544" s="389"/>
    </row>
    <row r="545" spans="1:14" ht="15.75">
      <c r="A545" s="74"/>
      <c r="B545" s="763" t="s">
        <v>369</v>
      </c>
      <c r="C545" s="764"/>
      <c r="D545" s="72" t="s">
        <v>370</v>
      </c>
      <c r="E545" s="398">
        <f t="shared" si="276"/>
        <v>0</v>
      </c>
      <c r="F545" s="398"/>
      <c r="G545" s="398"/>
      <c r="H545" s="398"/>
      <c r="I545" s="440"/>
      <c r="J545" s="398"/>
      <c r="K545" s="466"/>
      <c r="L545" s="467"/>
      <c r="M545" s="222"/>
      <c r="N545" s="389"/>
    </row>
    <row r="546" spans="1:12" ht="49.5" customHeight="1">
      <c r="A546" s="74"/>
      <c r="B546" s="763" t="s">
        <v>371</v>
      </c>
      <c r="C546" s="743"/>
      <c r="D546" s="72" t="s">
        <v>372</v>
      </c>
      <c r="E546" s="398">
        <f t="shared" si="276"/>
        <v>0</v>
      </c>
      <c r="F546" s="398"/>
      <c r="G546" s="398"/>
      <c r="H546" s="398"/>
      <c r="I546" s="440"/>
      <c r="J546" s="440"/>
      <c r="K546" s="484"/>
      <c r="L546" s="485"/>
    </row>
    <row r="547" spans="1:12" ht="43.5" customHeight="1">
      <c r="A547" s="74"/>
      <c r="B547" s="763" t="s">
        <v>375</v>
      </c>
      <c r="C547" s="743"/>
      <c r="D547" s="72" t="s">
        <v>376</v>
      </c>
      <c r="E547" s="398">
        <f aca="true" t="shared" si="295" ref="E547:E562">F547+G547+H547+I547</f>
        <v>0</v>
      </c>
      <c r="F547" s="398"/>
      <c r="G547" s="398"/>
      <c r="H547" s="398"/>
      <c r="I547" s="440"/>
      <c r="J547" s="398"/>
      <c r="K547" s="398"/>
      <c r="L547" s="486"/>
    </row>
    <row r="548" spans="1:12" ht="15.75">
      <c r="A548" s="74"/>
      <c r="B548" s="758" t="s">
        <v>377</v>
      </c>
      <c r="C548" s="759"/>
      <c r="D548" s="72" t="s">
        <v>378</v>
      </c>
      <c r="E548" s="398">
        <f t="shared" si="295"/>
        <v>0</v>
      </c>
      <c r="F548" s="398">
        <f>F549+F550+F551</f>
        <v>0</v>
      </c>
      <c r="G548" s="398">
        <f aca="true" t="shared" si="296" ref="G548:L548">G549+G550+G551</f>
        <v>0</v>
      </c>
      <c r="H548" s="398">
        <f t="shared" si="296"/>
        <v>0</v>
      </c>
      <c r="I548" s="398">
        <f t="shared" si="296"/>
        <v>0</v>
      </c>
      <c r="J548" s="398">
        <f t="shared" si="296"/>
        <v>0</v>
      </c>
      <c r="K548" s="398">
        <f t="shared" si="296"/>
        <v>0</v>
      </c>
      <c r="L548" s="467">
        <f t="shared" si="296"/>
        <v>0</v>
      </c>
    </row>
    <row r="549" spans="1:12" ht="15.75">
      <c r="A549" s="74"/>
      <c r="B549" s="338"/>
      <c r="C549" s="76" t="s">
        <v>379</v>
      </c>
      <c r="D549" s="72" t="s">
        <v>380</v>
      </c>
      <c r="E549" s="398">
        <f t="shared" si="295"/>
        <v>0</v>
      </c>
      <c r="F549" s="398"/>
      <c r="G549" s="398"/>
      <c r="H549" s="398"/>
      <c r="I549" s="440"/>
      <c r="J549" s="398"/>
      <c r="K549" s="398"/>
      <c r="L549" s="486"/>
    </row>
    <row r="550" spans="1:12" ht="21.75" customHeight="1">
      <c r="A550" s="74"/>
      <c r="B550" s="338"/>
      <c r="C550" s="76" t="s">
        <v>381</v>
      </c>
      <c r="D550" s="72" t="s">
        <v>382</v>
      </c>
      <c r="E550" s="398">
        <f t="shared" si="295"/>
        <v>0</v>
      </c>
      <c r="F550" s="398"/>
      <c r="G550" s="398"/>
      <c r="H550" s="398"/>
      <c r="I550" s="440"/>
      <c r="J550" s="398"/>
      <c r="K550" s="398"/>
      <c r="L550" s="486"/>
    </row>
    <row r="551" spans="1:12" ht="24.75" customHeight="1">
      <c r="A551" s="74"/>
      <c r="B551" s="338"/>
      <c r="C551" s="76" t="s">
        <v>383</v>
      </c>
      <c r="D551" s="72" t="s">
        <v>384</v>
      </c>
      <c r="E551" s="398">
        <f t="shared" si="295"/>
        <v>0</v>
      </c>
      <c r="F551" s="398"/>
      <c r="G551" s="398"/>
      <c r="H551" s="398"/>
      <c r="I551" s="440"/>
      <c r="J551" s="398"/>
      <c r="K551" s="398"/>
      <c r="L551" s="486"/>
    </row>
    <row r="552" spans="1:12" ht="15.75">
      <c r="A552" s="74"/>
      <c r="B552" s="758" t="s">
        <v>385</v>
      </c>
      <c r="C552" s="759"/>
      <c r="D552" s="72" t="s">
        <v>386</v>
      </c>
      <c r="E552" s="398">
        <f t="shared" si="295"/>
        <v>0</v>
      </c>
      <c r="F552" s="398">
        <f>F553+F554+F555</f>
        <v>0</v>
      </c>
      <c r="G552" s="398">
        <f aca="true" t="shared" si="297" ref="G552:L552">G553+G554+G555</f>
        <v>0</v>
      </c>
      <c r="H552" s="398">
        <f t="shared" si="297"/>
        <v>0</v>
      </c>
      <c r="I552" s="398">
        <f t="shared" si="297"/>
        <v>0</v>
      </c>
      <c r="J552" s="398">
        <f t="shared" si="297"/>
        <v>0</v>
      </c>
      <c r="K552" s="398">
        <f t="shared" si="297"/>
        <v>0</v>
      </c>
      <c r="L552" s="467">
        <f t="shared" si="297"/>
        <v>0</v>
      </c>
    </row>
    <row r="553" spans="1:12" ht="15.75">
      <c r="A553" s="74"/>
      <c r="B553" s="338"/>
      <c r="C553" s="76" t="s">
        <v>387</v>
      </c>
      <c r="D553" s="72" t="s">
        <v>388</v>
      </c>
      <c r="E553" s="398">
        <f t="shared" si="295"/>
        <v>0</v>
      </c>
      <c r="F553" s="398"/>
      <c r="G553" s="398"/>
      <c r="H553" s="398"/>
      <c r="I553" s="440"/>
      <c r="J553" s="398"/>
      <c r="K553" s="398"/>
      <c r="L553" s="486"/>
    </row>
    <row r="554" spans="1:12" ht="24.75" customHeight="1">
      <c r="A554" s="74"/>
      <c r="B554" s="338"/>
      <c r="C554" s="76" t="s">
        <v>381</v>
      </c>
      <c r="D554" s="72" t="s">
        <v>389</v>
      </c>
      <c r="E554" s="398">
        <f t="shared" si="295"/>
        <v>0</v>
      </c>
      <c r="F554" s="398"/>
      <c r="G554" s="398"/>
      <c r="H554" s="398"/>
      <c r="I554" s="440"/>
      <c r="J554" s="398"/>
      <c r="K554" s="398"/>
      <c r="L554" s="486"/>
    </row>
    <row r="555" spans="1:12" ht="15.75">
      <c r="A555" s="74"/>
      <c r="B555" s="338"/>
      <c r="C555" s="76" t="s">
        <v>383</v>
      </c>
      <c r="D555" s="72" t="s">
        <v>390</v>
      </c>
      <c r="E555" s="398">
        <f t="shared" si="295"/>
        <v>0</v>
      </c>
      <c r="F555" s="398"/>
      <c r="G555" s="398"/>
      <c r="H555" s="398"/>
      <c r="I555" s="440"/>
      <c r="J555" s="398"/>
      <c r="K555" s="398"/>
      <c r="L555" s="486"/>
    </row>
    <row r="556" spans="1:12" ht="25.5" customHeight="1">
      <c r="A556" s="760" t="s">
        <v>611</v>
      </c>
      <c r="B556" s="761"/>
      <c r="C556" s="761"/>
      <c r="D556" s="66" t="s">
        <v>391</v>
      </c>
      <c r="E556" s="323">
        <f t="shared" si="295"/>
        <v>0</v>
      </c>
      <c r="F556" s="323">
        <f>F557+F558+F560</f>
        <v>0</v>
      </c>
      <c r="G556" s="323">
        <f aca="true" t="shared" si="298" ref="G556:L556">G557+G558+G560</f>
        <v>0</v>
      </c>
      <c r="H556" s="323">
        <f t="shared" si="298"/>
        <v>0</v>
      </c>
      <c r="I556" s="323">
        <f t="shared" si="298"/>
        <v>0</v>
      </c>
      <c r="J556" s="323">
        <f t="shared" si="298"/>
        <v>0</v>
      </c>
      <c r="K556" s="323">
        <f t="shared" si="298"/>
        <v>0</v>
      </c>
      <c r="L556" s="477">
        <f t="shared" si="298"/>
        <v>0</v>
      </c>
    </row>
    <row r="557" spans="1:12" ht="15.75">
      <c r="A557" s="74"/>
      <c r="B557" s="758" t="s">
        <v>410</v>
      </c>
      <c r="C557" s="759"/>
      <c r="D557" s="72" t="s">
        <v>411</v>
      </c>
      <c r="E557" s="398">
        <f t="shared" si="295"/>
        <v>0</v>
      </c>
      <c r="F557" s="398"/>
      <c r="G557" s="398"/>
      <c r="H557" s="398"/>
      <c r="I557" s="440"/>
      <c r="J557" s="398"/>
      <c r="K557" s="466"/>
      <c r="L557" s="467"/>
    </row>
    <row r="558" spans="1:12" ht="15.75">
      <c r="A558" s="74"/>
      <c r="B558" s="758" t="s">
        <v>612</v>
      </c>
      <c r="C558" s="762"/>
      <c r="D558" s="72" t="s">
        <v>415</v>
      </c>
      <c r="E558" s="398">
        <f t="shared" si="295"/>
        <v>0</v>
      </c>
      <c r="F558" s="398">
        <f>F559</f>
        <v>0</v>
      </c>
      <c r="G558" s="398">
        <f aca="true" t="shared" si="299" ref="G558:L558">G559</f>
        <v>0</v>
      </c>
      <c r="H558" s="398">
        <f t="shared" si="299"/>
        <v>0</v>
      </c>
      <c r="I558" s="398">
        <f t="shared" si="299"/>
        <v>0</v>
      </c>
      <c r="J558" s="398">
        <f t="shared" si="299"/>
        <v>0</v>
      </c>
      <c r="K558" s="398">
        <f t="shared" si="299"/>
        <v>0</v>
      </c>
      <c r="L558" s="467">
        <f t="shared" si="299"/>
        <v>0</v>
      </c>
    </row>
    <row r="559" spans="1:12" ht="15.75">
      <c r="A559" s="74"/>
      <c r="B559" s="82"/>
      <c r="C559" s="71" t="s">
        <v>418</v>
      </c>
      <c r="D559" s="72" t="s">
        <v>419</v>
      </c>
      <c r="E559" s="398">
        <f t="shared" si="295"/>
        <v>0</v>
      </c>
      <c r="F559" s="398"/>
      <c r="G559" s="398"/>
      <c r="H559" s="398"/>
      <c r="I559" s="440"/>
      <c r="J559" s="398"/>
      <c r="K559" s="466"/>
      <c r="L559" s="467"/>
    </row>
    <row r="560" spans="1:12" ht="39.75" customHeight="1">
      <c r="A560" s="74"/>
      <c r="B560" s="758" t="s">
        <v>422</v>
      </c>
      <c r="C560" s="762"/>
      <c r="D560" s="72" t="s">
        <v>423</v>
      </c>
      <c r="E560" s="398">
        <f t="shared" si="295"/>
        <v>0</v>
      </c>
      <c r="F560" s="398"/>
      <c r="G560" s="398"/>
      <c r="H560" s="398"/>
      <c r="I560" s="440"/>
      <c r="J560" s="398"/>
      <c r="K560" s="466"/>
      <c r="L560" s="467"/>
    </row>
    <row r="561" spans="1:12" ht="39.75" customHeight="1">
      <c r="A561" s="755" t="s">
        <v>424</v>
      </c>
      <c r="B561" s="756"/>
      <c r="C561" s="756"/>
      <c r="D561" s="66" t="s">
        <v>425</v>
      </c>
      <c r="E561" s="323">
        <f>F561+G561+H561+I561</f>
        <v>0</v>
      </c>
      <c r="F561" s="323">
        <f>F562+F565+F568+F571+F576+F579+F584+F589+F594+F599+F604+F609+F614+F619</f>
        <v>0</v>
      </c>
      <c r="G561" s="323">
        <f aca="true" t="shared" si="300" ref="G561:L561">G562+G565+G568+G571+G576+G579+G584+G589+G594+G599+G604+G609+G614+G619</f>
        <v>0</v>
      </c>
      <c r="H561" s="323">
        <f t="shared" si="300"/>
        <v>0</v>
      </c>
      <c r="I561" s="323">
        <f t="shared" si="300"/>
        <v>0</v>
      </c>
      <c r="J561" s="323">
        <f t="shared" si="300"/>
        <v>0</v>
      </c>
      <c r="K561" s="323">
        <f t="shared" si="300"/>
        <v>0</v>
      </c>
      <c r="L561" s="477">
        <f t="shared" si="300"/>
        <v>0</v>
      </c>
    </row>
    <row r="562" spans="1:12" ht="24" customHeight="1">
      <c r="A562" s="103"/>
      <c r="B562" s="754" t="s">
        <v>426</v>
      </c>
      <c r="C562" s="754"/>
      <c r="D562" s="72" t="s">
        <v>427</v>
      </c>
      <c r="E562" s="398">
        <f t="shared" si="295"/>
        <v>0</v>
      </c>
      <c r="F562" s="323"/>
      <c r="G562" s="323"/>
      <c r="H562" s="398"/>
      <c r="I562" s="439"/>
      <c r="J562" s="398"/>
      <c r="K562" s="466"/>
      <c r="L562" s="467"/>
    </row>
    <row r="563" spans="1:12" ht="18" customHeight="1">
      <c r="A563" s="103"/>
      <c r="B563" s="57"/>
      <c r="C563" s="39" t="s">
        <v>428</v>
      </c>
      <c r="D563" s="72" t="s">
        <v>429</v>
      </c>
      <c r="E563" s="398" t="s">
        <v>63</v>
      </c>
      <c r="F563" s="398" t="s">
        <v>63</v>
      </c>
      <c r="G563" s="398" t="s">
        <v>63</v>
      </c>
      <c r="H563" s="398" t="s">
        <v>63</v>
      </c>
      <c r="I563" s="440" t="s">
        <v>63</v>
      </c>
      <c r="J563" s="398" t="s">
        <v>63</v>
      </c>
      <c r="K563" s="398" t="s">
        <v>63</v>
      </c>
      <c r="L563" s="467" t="s">
        <v>63</v>
      </c>
    </row>
    <row r="564" spans="1:12" s="121" customFormat="1" ht="15.75">
      <c r="A564" s="441"/>
      <c r="B564" s="442"/>
      <c r="C564" s="91" t="s">
        <v>430</v>
      </c>
      <c r="D564" s="120" t="s">
        <v>431</v>
      </c>
      <c r="E564" s="427" t="s">
        <v>63</v>
      </c>
      <c r="F564" s="427" t="s">
        <v>63</v>
      </c>
      <c r="G564" s="427" t="s">
        <v>63</v>
      </c>
      <c r="H564" s="427" t="s">
        <v>63</v>
      </c>
      <c r="I564" s="443" t="s">
        <v>63</v>
      </c>
      <c r="J564" s="427" t="s">
        <v>63</v>
      </c>
      <c r="K564" s="427" t="s">
        <v>63</v>
      </c>
      <c r="L564" s="476" t="s">
        <v>63</v>
      </c>
    </row>
    <row r="565" spans="1:12" s="121" customFormat="1" ht="18" customHeight="1">
      <c r="A565" s="441"/>
      <c r="B565" s="757" t="s">
        <v>432</v>
      </c>
      <c r="C565" s="757"/>
      <c r="D565" s="120" t="s">
        <v>433</v>
      </c>
      <c r="E565" s="427"/>
      <c r="F565" s="444"/>
      <c r="G565" s="444"/>
      <c r="H565" s="427"/>
      <c r="I565" s="445"/>
      <c r="J565" s="427"/>
      <c r="K565" s="483"/>
      <c r="L565" s="476"/>
    </row>
    <row r="566" spans="1:12" s="121" customFormat="1" ht="15.75">
      <c r="A566" s="441"/>
      <c r="B566" s="442"/>
      <c r="C566" s="91" t="s">
        <v>428</v>
      </c>
      <c r="D566" s="120" t="s">
        <v>434</v>
      </c>
      <c r="E566" s="427" t="s">
        <v>63</v>
      </c>
      <c r="F566" s="427" t="s">
        <v>63</v>
      </c>
      <c r="G566" s="427" t="s">
        <v>63</v>
      </c>
      <c r="H566" s="427" t="s">
        <v>63</v>
      </c>
      <c r="I566" s="443" t="s">
        <v>63</v>
      </c>
      <c r="J566" s="427" t="s">
        <v>63</v>
      </c>
      <c r="K566" s="427" t="s">
        <v>63</v>
      </c>
      <c r="L566" s="476" t="s">
        <v>63</v>
      </c>
    </row>
    <row r="567" spans="1:12" s="121" customFormat="1" ht="15.75">
      <c r="A567" s="441"/>
      <c r="B567" s="442"/>
      <c r="C567" s="91" t="s">
        <v>430</v>
      </c>
      <c r="D567" s="120" t="s">
        <v>435</v>
      </c>
      <c r="E567" s="427" t="s">
        <v>63</v>
      </c>
      <c r="F567" s="427" t="s">
        <v>63</v>
      </c>
      <c r="G567" s="427" t="s">
        <v>63</v>
      </c>
      <c r="H567" s="427" t="s">
        <v>63</v>
      </c>
      <c r="I567" s="443" t="s">
        <v>63</v>
      </c>
      <c r="J567" s="427" t="s">
        <v>63</v>
      </c>
      <c r="K567" s="427" t="s">
        <v>63</v>
      </c>
      <c r="L567" s="476" t="s">
        <v>63</v>
      </c>
    </row>
    <row r="568" spans="1:12" s="121" customFormat="1" ht="15.75">
      <c r="A568" s="441"/>
      <c r="B568" s="757" t="s">
        <v>436</v>
      </c>
      <c r="C568" s="757"/>
      <c r="D568" s="120" t="s">
        <v>437</v>
      </c>
      <c r="E568" s="427"/>
      <c r="F568" s="444"/>
      <c r="G568" s="444"/>
      <c r="H568" s="427"/>
      <c r="I568" s="445"/>
      <c r="J568" s="427"/>
      <c r="K568" s="483"/>
      <c r="L568" s="476"/>
    </row>
    <row r="569" spans="1:12" s="121" customFormat="1" ht="15.75">
      <c r="A569" s="441"/>
      <c r="B569" s="442"/>
      <c r="C569" s="91" t="s">
        <v>428</v>
      </c>
      <c r="D569" s="120" t="s">
        <v>438</v>
      </c>
      <c r="E569" s="427" t="s">
        <v>63</v>
      </c>
      <c r="F569" s="427" t="s">
        <v>63</v>
      </c>
      <c r="G569" s="427" t="s">
        <v>63</v>
      </c>
      <c r="H569" s="427" t="s">
        <v>63</v>
      </c>
      <c r="I569" s="443" t="s">
        <v>63</v>
      </c>
      <c r="J569" s="427" t="s">
        <v>63</v>
      </c>
      <c r="K569" s="427" t="s">
        <v>63</v>
      </c>
      <c r="L569" s="476" t="s">
        <v>63</v>
      </c>
    </row>
    <row r="570" spans="1:12" s="121" customFormat="1" ht="15.75">
      <c r="A570" s="441"/>
      <c r="B570" s="442"/>
      <c r="C570" s="91" t="s">
        <v>430</v>
      </c>
      <c r="D570" s="120" t="s">
        <v>439</v>
      </c>
      <c r="E570" s="427" t="s">
        <v>63</v>
      </c>
      <c r="F570" s="427" t="s">
        <v>63</v>
      </c>
      <c r="G570" s="427" t="s">
        <v>63</v>
      </c>
      <c r="H570" s="427" t="s">
        <v>63</v>
      </c>
      <c r="I570" s="443" t="s">
        <v>63</v>
      </c>
      <c r="J570" s="427" t="s">
        <v>63</v>
      </c>
      <c r="K570" s="427" t="s">
        <v>63</v>
      </c>
      <c r="L570" s="476" t="s">
        <v>63</v>
      </c>
    </row>
    <row r="571" spans="1:12" s="121" customFormat="1" ht="15.75">
      <c r="A571" s="441"/>
      <c r="B571" s="757" t="s">
        <v>440</v>
      </c>
      <c r="C571" s="757"/>
      <c r="D571" s="120" t="s">
        <v>441</v>
      </c>
      <c r="E571" s="427"/>
      <c r="F571" s="444"/>
      <c r="G571" s="444"/>
      <c r="H571" s="427"/>
      <c r="I571" s="445"/>
      <c r="J571" s="427"/>
      <c r="K571" s="483"/>
      <c r="L571" s="476"/>
    </row>
    <row r="572" spans="1:12" s="121" customFormat="1" ht="15.75">
      <c r="A572" s="441"/>
      <c r="B572" s="442"/>
      <c r="C572" s="91" t="s">
        <v>442</v>
      </c>
      <c r="D572" s="120" t="s">
        <v>443</v>
      </c>
      <c r="E572" s="427" t="s">
        <v>63</v>
      </c>
      <c r="F572" s="427" t="s">
        <v>63</v>
      </c>
      <c r="G572" s="427" t="s">
        <v>63</v>
      </c>
      <c r="H572" s="427" t="s">
        <v>63</v>
      </c>
      <c r="I572" s="443" t="s">
        <v>63</v>
      </c>
      <c r="J572" s="427" t="s">
        <v>63</v>
      </c>
      <c r="K572" s="427" t="s">
        <v>63</v>
      </c>
      <c r="L572" s="476" t="s">
        <v>63</v>
      </c>
    </row>
    <row r="573" spans="1:12" s="121" customFormat="1" ht="15.75">
      <c r="A573" s="441"/>
      <c r="B573" s="442"/>
      <c r="C573" s="91" t="s">
        <v>428</v>
      </c>
      <c r="D573" s="120" t="s">
        <v>444</v>
      </c>
      <c r="E573" s="427" t="s">
        <v>63</v>
      </c>
      <c r="F573" s="427" t="s">
        <v>63</v>
      </c>
      <c r="G573" s="427" t="s">
        <v>63</v>
      </c>
      <c r="H573" s="427" t="s">
        <v>63</v>
      </c>
      <c r="I573" s="443" t="s">
        <v>63</v>
      </c>
      <c r="J573" s="427" t="s">
        <v>63</v>
      </c>
      <c r="K573" s="427" t="s">
        <v>63</v>
      </c>
      <c r="L573" s="476" t="s">
        <v>63</v>
      </c>
    </row>
    <row r="574" spans="1:12" s="121" customFormat="1" ht="15.75">
      <c r="A574" s="441"/>
      <c r="B574" s="442"/>
      <c r="C574" s="91" t="s">
        <v>445</v>
      </c>
      <c r="D574" s="120" t="s">
        <v>446</v>
      </c>
      <c r="E574" s="427" t="s">
        <v>63</v>
      </c>
      <c r="F574" s="427" t="s">
        <v>63</v>
      </c>
      <c r="G574" s="427" t="s">
        <v>63</v>
      </c>
      <c r="H574" s="427" t="s">
        <v>63</v>
      </c>
      <c r="I574" s="443" t="s">
        <v>63</v>
      </c>
      <c r="J574" s="427" t="s">
        <v>63</v>
      </c>
      <c r="K574" s="427" t="s">
        <v>63</v>
      </c>
      <c r="L574" s="476" t="s">
        <v>63</v>
      </c>
    </row>
    <row r="575" spans="1:12" s="121" customFormat="1" ht="15.75">
      <c r="A575" s="441"/>
      <c r="B575" s="442"/>
      <c r="C575" s="91" t="s">
        <v>430</v>
      </c>
      <c r="D575" s="120" t="s">
        <v>447</v>
      </c>
      <c r="E575" s="427" t="s">
        <v>63</v>
      </c>
      <c r="F575" s="427" t="s">
        <v>63</v>
      </c>
      <c r="G575" s="427" t="s">
        <v>63</v>
      </c>
      <c r="H575" s="427" t="s">
        <v>63</v>
      </c>
      <c r="I575" s="443" t="s">
        <v>63</v>
      </c>
      <c r="J575" s="427" t="s">
        <v>63</v>
      </c>
      <c r="K575" s="427" t="s">
        <v>63</v>
      </c>
      <c r="L575" s="476" t="s">
        <v>63</v>
      </c>
    </row>
    <row r="576" spans="1:12" s="121" customFormat="1" ht="27.75" customHeight="1">
      <c r="A576" s="441"/>
      <c r="B576" s="757" t="s">
        <v>448</v>
      </c>
      <c r="C576" s="757"/>
      <c r="D576" s="120" t="s">
        <v>449</v>
      </c>
      <c r="E576" s="427"/>
      <c r="F576" s="444"/>
      <c r="G576" s="444"/>
      <c r="H576" s="427"/>
      <c r="I576" s="445"/>
      <c r="J576" s="427"/>
      <c r="K576" s="483"/>
      <c r="L576" s="476"/>
    </row>
    <row r="577" spans="1:12" s="121" customFormat="1" ht="15.75">
      <c r="A577" s="441"/>
      <c r="B577" s="442"/>
      <c r="C577" s="91" t="s">
        <v>428</v>
      </c>
      <c r="D577" s="120" t="s">
        <v>450</v>
      </c>
      <c r="E577" s="427" t="s">
        <v>63</v>
      </c>
      <c r="F577" s="427" t="s">
        <v>63</v>
      </c>
      <c r="G577" s="427" t="s">
        <v>63</v>
      </c>
      <c r="H577" s="427" t="s">
        <v>63</v>
      </c>
      <c r="I577" s="443" t="s">
        <v>63</v>
      </c>
      <c r="J577" s="427" t="s">
        <v>63</v>
      </c>
      <c r="K577" s="427" t="s">
        <v>63</v>
      </c>
      <c r="L577" s="476" t="s">
        <v>63</v>
      </c>
    </row>
    <row r="578" spans="1:12" s="121" customFormat="1" ht="15.75">
      <c r="A578" s="441"/>
      <c r="B578" s="442"/>
      <c r="C578" s="91" t="s">
        <v>430</v>
      </c>
      <c r="D578" s="120" t="s">
        <v>451</v>
      </c>
      <c r="E578" s="427" t="s">
        <v>63</v>
      </c>
      <c r="F578" s="427" t="s">
        <v>63</v>
      </c>
      <c r="G578" s="427" t="s">
        <v>63</v>
      </c>
      <c r="H578" s="427" t="s">
        <v>63</v>
      </c>
      <c r="I578" s="443" t="s">
        <v>63</v>
      </c>
      <c r="J578" s="427" t="s">
        <v>63</v>
      </c>
      <c r="K578" s="427" t="s">
        <v>63</v>
      </c>
      <c r="L578" s="476" t="s">
        <v>63</v>
      </c>
    </row>
    <row r="579" spans="1:12" ht="15.75">
      <c r="A579" s="103"/>
      <c r="B579" s="754" t="s">
        <v>452</v>
      </c>
      <c r="C579" s="754"/>
      <c r="D579" s="72" t="s">
        <v>453</v>
      </c>
      <c r="E579" s="398"/>
      <c r="F579" s="323"/>
      <c r="G579" s="323"/>
      <c r="H579" s="398"/>
      <c r="I579" s="439"/>
      <c r="J579" s="398"/>
      <c r="K579" s="466"/>
      <c r="L579" s="467"/>
    </row>
    <row r="580" spans="1:12" ht="15.75">
      <c r="A580" s="103"/>
      <c r="B580" s="57"/>
      <c r="C580" s="39" t="s">
        <v>442</v>
      </c>
      <c r="D580" s="72" t="s">
        <v>454</v>
      </c>
      <c r="E580" s="398" t="s">
        <v>63</v>
      </c>
      <c r="F580" s="398" t="s">
        <v>63</v>
      </c>
      <c r="G580" s="398" t="s">
        <v>63</v>
      </c>
      <c r="H580" s="398" t="s">
        <v>63</v>
      </c>
      <c r="I580" s="440" t="s">
        <v>63</v>
      </c>
      <c r="J580" s="398" t="s">
        <v>63</v>
      </c>
      <c r="K580" s="398" t="s">
        <v>63</v>
      </c>
      <c r="L580" s="467" t="s">
        <v>63</v>
      </c>
    </row>
    <row r="581" spans="1:12" ht="15.75">
      <c r="A581" s="103"/>
      <c r="B581" s="57"/>
      <c r="C581" s="39" t="s">
        <v>428</v>
      </c>
      <c r="D581" s="72" t="s">
        <v>455</v>
      </c>
      <c r="E581" s="398" t="s">
        <v>63</v>
      </c>
      <c r="F581" s="398" t="s">
        <v>63</v>
      </c>
      <c r="G581" s="398" t="s">
        <v>63</v>
      </c>
      <c r="H581" s="398" t="s">
        <v>63</v>
      </c>
      <c r="I581" s="440" t="s">
        <v>63</v>
      </c>
      <c r="J581" s="398" t="s">
        <v>63</v>
      </c>
      <c r="K581" s="398" t="s">
        <v>63</v>
      </c>
      <c r="L581" s="467" t="s">
        <v>63</v>
      </c>
    </row>
    <row r="582" spans="1:12" ht="15.75">
      <c r="A582" s="103"/>
      <c r="B582" s="57"/>
      <c r="C582" s="39" t="s">
        <v>445</v>
      </c>
      <c r="D582" s="72" t="s">
        <v>456</v>
      </c>
      <c r="E582" s="398" t="s">
        <v>63</v>
      </c>
      <c r="F582" s="398" t="s">
        <v>63</v>
      </c>
      <c r="G582" s="398" t="s">
        <v>63</v>
      </c>
      <c r="H582" s="398" t="s">
        <v>63</v>
      </c>
      <c r="I582" s="440" t="s">
        <v>63</v>
      </c>
      <c r="J582" s="398" t="s">
        <v>63</v>
      </c>
      <c r="K582" s="398" t="s">
        <v>63</v>
      </c>
      <c r="L582" s="467" t="s">
        <v>63</v>
      </c>
    </row>
    <row r="583" spans="1:12" ht="15.75">
      <c r="A583" s="103"/>
      <c r="B583" s="57"/>
      <c r="C583" s="39" t="s">
        <v>430</v>
      </c>
      <c r="D583" s="72" t="s">
        <v>457</v>
      </c>
      <c r="E583" s="398" t="s">
        <v>63</v>
      </c>
      <c r="F583" s="398" t="s">
        <v>63</v>
      </c>
      <c r="G583" s="398" t="s">
        <v>63</v>
      </c>
      <c r="H583" s="398" t="s">
        <v>63</v>
      </c>
      <c r="I583" s="440" t="s">
        <v>63</v>
      </c>
      <c r="J583" s="398" t="s">
        <v>63</v>
      </c>
      <c r="K583" s="398" t="s">
        <v>63</v>
      </c>
      <c r="L583" s="467" t="s">
        <v>63</v>
      </c>
    </row>
    <row r="584" spans="1:12" ht="15.75">
      <c r="A584" s="103"/>
      <c r="B584" s="754" t="s">
        <v>458</v>
      </c>
      <c r="C584" s="754"/>
      <c r="D584" s="72" t="s">
        <v>459</v>
      </c>
      <c r="E584" s="398"/>
      <c r="F584" s="323"/>
      <c r="G584" s="323"/>
      <c r="H584" s="398"/>
      <c r="I584" s="439"/>
      <c r="J584" s="398"/>
      <c r="K584" s="466"/>
      <c r="L584" s="467"/>
    </row>
    <row r="585" spans="1:12" ht="15.75">
      <c r="A585" s="103"/>
      <c r="B585" s="57"/>
      <c r="C585" s="39" t="s">
        <v>442</v>
      </c>
      <c r="D585" s="72" t="s">
        <v>460</v>
      </c>
      <c r="E585" s="398" t="s">
        <v>63</v>
      </c>
      <c r="F585" s="398" t="s">
        <v>63</v>
      </c>
      <c r="G585" s="398" t="s">
        <v>63</v>
      </c>
      <c r="H585" s="398" t="s">
        <v>63</v>
      </c>
      <c r="I585" s="440" t="s">
        <v>63</v>
      </c>
      <c r="J585" s="398" t="s">
        <v>63</v>
      </c>
      <c r="K585" s="398" t="s">
        <v>63</v>
      </c>
      <c r="L585" s="467" t="s">
        <v>63</v>
      </c>
    </row>
    <row r="586" spans="1:12" ht="15.75">
      <c r="A586" s="103"/>
      <c r="B586" s="57"/>
      <c r="C586" s="39" t="s">
        <v>428</v>
      </c>
      <c r="D586" s="72" t="s">
        <v>461</v>
      </c>
      <c r="E586" s="398" t="s">
        <v>63</v>
      </c>
      <c r="F586" s="398" t="s">
        <v>63</v>
      </c>
      <c r="G586" s="398" t="s">
        <v>63</v>
      </c>
      <c r="H586" s="398" t="s">
        <v>63</v>
      </c>
      <c r="I586" s="440" t="s">
        <v>63</v>
      </c>
      <c r="J586" s="398" t="s">
        <v>63</v>
      </c>
      <c r="K586" s="398" t="s">
        <v>63</v>
      </c>
      <c r="L586" s="467" t="s">
        <v>63</v>
      </c>
    </row>
    <row r="587" spans="1:12" ht="15.75">
      <c r="A587" s="103"/>
      <c r="B587" s="57"/>
      <c r="C587" s="39" t="s">
        <v>445</v>
      </c>
      <c r="D587" s="72" t="s">
        <v>462</v>
      </c>
      <c r="E587" s="398" t="s">
        <v>63</v>
      </c>
      <c r="F587" s="398" t="s">
        <v>63</v>
      </c>
      <c r="G587" s="398" t="s">
        <v>63</v>
      </c>
      <c r="H587" s="398" t="s">
        <v>63</v>
      </c>
      <c r="I587" s="440" t="s">
        <v>63</v>
      </c>
      <c r="J587" s="398" t="s">
        <v>63</v>
      </c>
      <c r="K587" s="398" t="s">
        <v>63</v>
      </c>
      <c r="L587" s="467" t="s">
        <v>63</v>
      </c>
    </row>
    <row r="588" spans="1:12" ht="15.75">
      <c r="A588" s="103"/>
      <c r="B588" s="57"/>
      <c r="C588" s="39" t="s">
        <v>430</v>
      </c>
      <c r="D588" s="72" t="s">
        <v>463</v>
      </c>
      <c r="E588" s="398" t="s">
        <v>63</v>
      </c>
      <c r="F588" s="398" t="s">
        <v>63</v>
      </c>
      <c r="G588" s="398" t="s">
        <v>63</v>
      </c>
      <c r="H588" s="398" t="s">
        <v>63</v>
      </c>
      <c r="I588" s="440" t="s">
        <v>63</v>
      </c>
      <c r="J588" s="398" t="s">
        <v>63</v>
      </c>
      <c r="K588" s="398" t="s">
        <v>63</v>
      </c>
      <c r="L588" s="467" t="s">
        <v>63</v>
      </c>
    </row>
    <row r="589" spans="1:12" ht="41.25" customHeight="1">
      <c r="A589" s="103"/>
      <c r="B589" s="754" t="s">
        <v>613</v>
      </c>
      <c r="C589" s="754"/>
      <c r="D589" s="72" t="s">
        <v>465</v>
      </c>
      <c r="E589" s="398"/>
      <c r="F589" s="323"/>
      <c r="G589" s="323"/>
      <c r="H589" s="398"/>
      <c r="I589" s="439"/>
      <c r="J589" s="398"/>
      <c r="K589" s="466"/>
      <c r="L589" s="467"/>
    </row>
    <row r="590" spans="1:12" ht="15.75">
      <c r="A590" s="103"/>
      <c r="B590" s="57"/>
      <c r="C590" s="39" t="s">
        <v>442</v>
      </c>
      <c r="D590" s="72" t="s">
        <v>466</v>
      </c>
      <c r="E590" s="398" t="s">
        <v>63</v>
      </c>
      <c r="F590" s="398" t="s">
        <v>63</v>
      </c>
      <c r="G590" s="398" t="s">
        <v>63</v>
      </c>
      <c r="H590" s="398" t="s">
        <v>63</v>
      </c>
      <c r="I590" s="440" t="s">
        <v>63</v>
      </c>
      <c r="J590" s="398" t="s">
        <v>63</v>
      </c>
      <c r="K590" s="398" t="s">
        <v>63</v>
      </c>
      <c r="L590" s="467" t="s">
        <v>63</v>
      </c>
    </row>
    <row r="591" spans="1:12" ht="15.75">
      <c r="A591" s="103"/>
      <c r="B591" s="57"/>
      <c r="C591" s="39" t="s">
        <v>428</v>
      </c>
      <c r="D591" s="72" t="s">
        <v>467</v>
      </c>
      <c r="E591" s="398" t="s">
        <v>63</v>
      </c>
      <c r="F591" s="398" t="s">
        <v>63</v>
      </c>
      <c r="G591" s="398" t="s">
        <v>63</v>
      </c>
      <c r="H591" s="398" t="s">
        <v>63</v>
      </c>
      <c r="I591" s="440" t="s">
        <v>63</v>
      </c>
      <c r="J591" s="398" t="s">
        <v>63</v>
      </c>
      <c r="K591" s="398" t="s">
        <v>63</v>
      </c>
      <c r="L591" s="467" t="s">
        <v>63</v>
      </c>
    </row>
    <row r="592" spans="1:12" ht="15" customHeight="1">
      <c r="A592" s="103"/>
      <c r="B592" s="57"/>
      <c r="C592" s="39" t="s">
        <v>445</v>
      </c>
      <c r="D592" s="72" t="s">
        <v>468</v>
      </c>
      <c r="E592" s="398" t="s">
        <v>63</v>
      </c>
      <c r="F592" s="398" t="s">
        <v>63</v>
      </c>
      <c r="G592" s="398" t="s">
        <v>63</v>
      </c>
      <c r="H592" s="398" t="s">
        <v>63</v>
      </c>
      <c r="I592" s="440" t="s">
        <v>63</v>
      </c>
      <c r="J592" s="398" t="s">
        <v>63</v>
      </c>
      <c r="K592" s="398" t="s">
        <v>63</v>
      </c>
      <c r="L592" s="467" t="s">
        <v>63</v>
      </c>
    </row>
    <row r="593" spans="1:12" ht="15.75">
      <c r="A593" s="103"/>
      <c r="B593" s="57"/>
      <c r="C593" s="39" t="s">
        <v>430</v>
      </c>
      <c r="D593" s="72" t="s">
        <v>469</v>
      </c>
      <c r="E593" s="398" t="s">
        <v>63</v>
      </c>
      <c r="F593" s="398" t="s">
        <v>63</v>
      </c>
      <c r="G593" s="398" t="s">
        <v>63</v>
      </c>
      <c r="H593" s="398" t="s">
        <v>63</v>
      </c>
      <c r="I593" s="440" t="s">
        <v>63</v>
      </c>
      <c r="J593" s="398" t="s">
        <v>63</v>
      </c>
      <c r="K593" s="398" t="s">
        <v>63</v>
      </c>
      <c r="L593" s="467" t="s">
        <v>63</v>
      </c>
    </row>
    <row r="594" spans="1:12" ht="15.75">
      <c r="A594" s="103"/>
      <c r="B594" s="754" t="s">
        <v>470</v>
      </c>
      <c r="C594" s="754"/>
      <c r="D594" s="72" t="s">
        <v>471</v>
      </c>
      <c r="E594" s="398"/>
      <c r="F594" s="323"/>
      <c r="G594" s="323"/>
      <c r="H594" s="398"/>
      <c r="I594" s="439"/>
      <c r="J594" s="398"/>
      <c r="K594" s="466"/>
      <c r="L594" s="467"/>
    </row>
    <row r="595" spans="1:12" ht="15" customHeight="1">
      <c r="A595" s="103"/>
      <c r="B595" s="57"/>
      <c r="C595" s="39" t="s">
        <v>442</v>
      </c>
      <c r="D595" s="72" t="s">
        <v>472</v>
      </c>
      <c r="E595" s="398" t="s">
        <v>63</v>
      </c>
      <c r="F595" s="398" t="s">
        <v>63</v>
      </c>
      <c r="G595" s="398" t="s">
        <v>63</v>
      </c>
      <c r="H595" s="398" t="s">
        <v>63</v>
      </c>
      <c r="I595" s="440" t="s">
        <v>63</v>
      </c>
      <c r="J595" s="398" t="s">
        <v>63</v>
      </c>
      <c r="K595" s="398" t="s">
        <v>63</v>
      </c>
      <c r="L595" s="467" t="s">
        <v>63</v>
      </c>
    </row>
    <row r="596" spans="1:12" ht="15" customHeight="1">
      <c r="A596" s="103"/>
      <c r="B596" s="57"/>
      <c r="C596" s="39" t="s">
        <v>428</v>
      </c>
      <c r="D596" s="72" t="s">
        <v>473</v>
      </c>
      <c r="E596" s="398" t="s">
        <v>63</v>
      </c>
      <c r="F596" s="398" t="s">
        <v>63</v>
      </c>
      <c r="G596" s="398" t="s">
        <v>63</v>
      </c>
      <c r="H596" s="398" t="s">
        <v>63</v>
      </c>
      <c r="I596" s="440" t="s">
        <v>63</v>
      </c>
      <c r="J596" s="398" t="s">
        <v>63</v>
      </c>
      <c r="K596" s="398" t="s">
        <v>63</v>
      </c>
      <c r="L596" s="467" t="s">
        <v>63</v>
      </c>
    </row>
    <row r="597" spans="1:12" ht="15" customHeight="1">
      <c r="A597" s="103"/>
      <c r="B597" s="57"/>
      <c r="C597" s="39" t="s">
        <v>445</v>
      </c>
      <c r="D597" s="72" t="s">
        <v>474</v>
      </c>
      <c r="E597" s="398" t="s">
        <v>63</v>
      </c>
      <c r="F597" s="398" t="s">
        <v>63</v>
      </c>
      <c r="G597" s="398" t="s">
        <v>63</v>
      </c>
      <c r="H597" s="398" t="s">
        <v>63</v>
      </c>
      <c r="I597" s="440" t="s">
        <v>63</v>
      </c>
      <c r="J597" s="398" t="s">
        <v>63</v>
      </c>
      <c r="K597" s="398" t="s">
        <v>63</v>
      </c>
      <c r="L597" s="467" t="s">
        <v>63</v>
      </c>
    </row>
    <row r="598" spans="1:12" ht="15.75">
      <c r="A598" s="103"/>
      <c r="B598" s="57"/>
      <c r="C598" s="39" t="s">
        <v>430</v>
      </c>
      <c r="D598" s="72" t="s">
        <v>475</v>
      </c>
      <c r="E598" s="398" t="s">
        <v>63</v>
      </c>
      <c r="F598" s="398" t="s">
        <v>63</v>
      </c>
      <c r="G598" s="398" t="s">
        <v>63</v>
      </c>
      <c r="H598" s="398" t="s">
        <v>63</v>
      </c>
      <c r="I598" s="440" t="s">
        <v>63</v>
      </c>
      <c r="J598" s="398" t="s">
        <v>63</v>
      </c>
      <c r="K598" s="398" t="s">
        <v>63</v>
      </c>
      <c r="L598" s="467" t="s">
        <v>63</v>
      </c>
    </row>
    <row r="599" spans="1:12" ht="29.25" customHeight="1">
      <c r="A599" s="103"/>
      <c r="B599" s="754" t="s">
        <v>476</v>
      </c>
      <c r="C599" s="754"/>
      <c r="D599" s="72" t="s">
        <v>477</v>
      </c>
      <c r="E599" s="398"/>
      <c r="F599" s="323"/>
      <c r="G599" s="323"/>
      <c r="H599" s="398"/>
      <c r="I599" s="439"/>
      <c r="J599" s="398"/>
      <c r="K599" s="466"/>
      <c r="L599" s="467"/>
    </row>
    <row r="600" spans="1:12" ht="15.75">
      <c r="A600" s="103"/>
      <c r="B600" s="57"/>
      <c r="C600" s="39" t="s">
        <v>442</v>
      </c>
      <c r="D600" s="72" t="s">
        <v>478</v>
      </c>
      <c r="E600" s="398" t="s">
        <v>63</v>
      </c>
      <c r="F600" s="398" t="s">
        <v>63</v>
      </c>
      <c r="G600" s="398" t="s">
        <v>63</v>
      </c>
      <c r="H600" s="398" t="s">
        <v>63</v>
      </c>
      <c r="I600" s="440" t="s">
        <v>63</v>
      </c>
      <c r="J600" s="398" t="s">
        <v>63</v>
      </c>
      <c r="K600" s="398" t="s">
        <v>63</v>
      </c>
      <c r="L600" s="467" t="s">
        <v>63</v>
      </c>
    </row>
    <row r="601" spans="1:12" ht="15.75">
      <c r="A601" s="103"/>
      <c r="B601" s="57"/>
      <c r="C601" s="39" t="s">
        <v>428</v>
      </c>
      <c r="D601" s="72" t="s">
        <v>479</v>
      </c>
      <c r="E601" s="398" t="s">
        <v>63</v>
      </c>
      <c r="F601" s="398" t="s">
        <v>63</v>
      </c>
      <c r="G601" s="398" t="s">
        <v>63</v>
      </c>
      <c r="H601" s="398" t="s">
        <v>63</v>
      </c>
      <c r="I601" s="440" t="s">
        <v>63</v>
      </c>
      <c r="J601" s="398" t="s">
        <v>63</v>
      </c>
      <c r="K601" s="398" t="s">
        <v>63</v>
      </c>
      <c r="L601" s="467" t="s">
        <v>63</v>
      </c>
    </row>
    <row r="602" spans="1:12" ht="15.75">
      <c r="A602" s="103"/>
      <c r="B602" s="57"/>
      <c r="C602" s="39" t="s">
        <v>445</v>
      </c>
      <c r="D602" s="72" t="s">
        <v>480</v>
      </c>
      <c r="E602" s="398" t="s">
        <v>63</v>
      </c>
      <c r="F602" s="398" t="s">
        <v>63</v>
      </c>
      <c r="G602" s="398" t="s">
        <v>63</v>
      </c>
      <c r="H602" s="398" t="s">
        <v>63</v>
      </c>
      <c r="I602" s="440" t="s">
        <v>63</v>
      </c>
      <c r="J602" s="398" t="s">
        <v>63</v>
      </c>
      <c r="K602" s="398" t="s">
        <v>63</v>
      </c>
      <c r="L602" s="467" t="s">
        <v>63</v>
      </c>
    </row>
    <row r="603" spans="1:12" ht="15.75">
      <c r="A603" s="103"/>
      <c r="B603" s="57"/>
      <c r="C603" s="39" t="s">
        <v>430</v>
      </c>
      <c r="D603" s="72" t="s">
        <v>481</v>
      </c>
      <c r="E603" s="398" t="s">
        <v>63</v>
      </c>
      <c r="F603" s="398" t="s">
        <v>63</v>
      </c>
      <c r="G603" s="398" t="s">
        <v>63</v>
      </c>
      <c r="H603" s="398" t="s">
        <v>63</v>
      </c>
      <c r="I603" s="440" t="s">
        <v>63</v>
      </c>
      <c r="J603" s="398" t="s">
        <v>63</v>
      </c>
      <c r="K603" s="398" t="s">
        <v>63</v>
      </c>
      <c r="L603" s="467" t="s">
        <v>63</v>
      </c>
    </row>
    <row r="604" spans="1:12" ht="29.25" customHeight="1">
      <c r="A604" s="103"/>
      <c r="B604" s="754" t="s">
        <v>482</v>
      </c>
      <c r="C604" s="754"/>
      <c r="D604" s="72" t="s">
        <v>483</v>
      </c>
      <c r="E604" s="398"/>
      <c r="F604" s="323"/>
      <c r="G604" s="323"/>
      <c r="H604" s="398"/>
      <c r="I604" s="439"/>
      <c r="J604" s="398"/>
      <c r="K604" s="466"/>
      <c r="L604" s="467"/>
    </row>
    <row r="605" spans="1:12" ht="15" customHeight="1">
      <c r="A605" s="103"/>
      <c r="B605" s="57"/>
      <c r="C605" s="39" t="s">
        <v>442</v>
      </c>
      <c r="D605" s="72" t="s">
        <v>484</v>
      </c>
      <c r="E605" s="398" t="s">
        <v>63</v>
      </c>
      <c r="F605" s="398" t="s">
        <v>63</v>
      </c>
      <c r="G605" s="398" t="s">
        <v>63</v>
      </c>
      <c r="H605" s="398" t="s">
        <v>63</v>
      </c>
      <c r="I605" s="440" t="s">
        <v>63</v>
      </c>
      <c r="J605" s="398" t="s">
        <v>63</v>
      </c>
      <c r="K605" s="398" t="s">
        <v>63</v>
      </c>
      <c r="L605" s="467" t="s">
        <v>63</v>
      </c>
    </row>
    <row r="606" spans="1:12" ht="15" customHeight="1">
      <c r="A606" s="103"/>
      <c r="B606" s="57"/>
      <c r="C606" s="39" t="s">
        <v>428</v>
      </c>
      <c r="D606" s="72" t="s">
        <v>485</v>
      </c>
      <c r="E606" s="398" t="s">
        <v>63</v>
      </c>
      <c r="F606" s="398" t="s">
        <v>63</v>
      </c>
      <c r="G606" s="398" t="s">
        <v>63</v>
      </c>
      <c r="H606" s="398" t="s">
        <v>63</v>
      </c>
      <c r="I606" s="440" t="s">
        <v>63</v>
      </c>
      <c r="J606" s="398" t="s">
        <v>63</v>
      </c>
      <c r="K606" s="398" t="s">
        <v>63</v>
      </c>
      <c r="L606" s="467" t="s">
        <v>63</v>
      </c>
    </row>
    <row r="607" spans="1:12" ht="15" customHeight="1">
      <c r="A607" s="103"/>
      <c r="B607" s="57"/>
      <c r="C607" s="39" t="s">
        <v>445</v>
      </c>
      <c r="D607" s="72" t="s">
        <v>486</v>
      </c>
      <c r="E607" s="398" t="s">
        <v>63</v>
      </c>
      <c r="F607" s="398" t="s">
        <v>63</v>
      </c>
      <c r="G607" s="398" t="s">
        <v>63</v>
      </c>
      <c r="H607" s="398" t="s">
        <v>63</v>
      </c>
      <c r="I607" s="440" t="s">
        <v>63</v>
      </c>
      <c r="J607" s="398" t="s">
        <v>63</v>
      </c>
      <c r="K607" s="398" t="s">
        <v>63</v>
      </c>
      <c r="L607" s="467" t="s">
        <v>63</v>
      </c>
    </row>
    <row r="608" spans="1:12" ht="15.75">
      <c r="A608" s="103"/>
      <c r="B608" s="57"/>
      <c r="C608" s="39" t="s">
        <v>430</v>
      </c>
      <c r="D608" s="72" t="s">
        <v>487</v>
      </c>
      <c r="E608" s="398" t="s">
        <v>63</v>
      </c>
      <c r="F608" s="398" t="s">
        <v>63</v>
      </c>
      <c r="G608" s="398" t="s">
        <v>63</v>
      </c>
      <c r="H608" s="398" t="s">
        <v>63</v>
      </c>
      <c r="I608" s="440" t="s">
        <v>63</v>
      </c>
      <c r="J608" s="398" t="s">
        <v>63</v>
      </c>
      <c r="K608" s="398" t="s">
        <v>63</v>
      </c>
      <c r="L608" s="467" t="s">
        <v>63</v>
      </c>
    </row>
    <row r="609" spans="1:12" ht="36.75" customHeight="1">
      <c r="A609" s="103"/>
      <c r="B609" s="752" t="s">
        <v>488</v>
      </c>
      <c r="C609" s="752"/>
      <c r="D609" s="72" t="s">
        <v>489</v>
      </c>
      <c r="E609" s="398"/>
      <c r="F609" s="398"/>
      <c r="G609" s="398"/>
      <c r="H609" s="398"/>
      <c r="I609" s="440"/>
      <c r="J609" s="398"/>
      <c r="K609" s="466"/>
      <c r="L609" s="467"/>
    </row>
    <row r="610" spans="1:12" ht="15" customHeight="1">
      <c r="A610" s="103"/>
      <c r="B610" s="107"/>
      <c r="C610" s="39" t="s">
        <v>442</v>
      </c>
      <c r="D610" s="72" t="s">
        <v>490</v>
      </c>
      <c r="E610" s="398" t="s">
        <v>63</v>
      </c>
      <c r="F610" s="398" t="s">
        <v>63</v>
      </c>
      <c r="G610" s="398" t="s">
        <v>63</v>
      </c>
      <c r="H610" s="398" t="s">
        <v>63</v>
      </c>
      <c r="I610" s="440" t="s">
        <v>63</v>
      </c>
      <c r="J610" s="398" t="s">
        <v>63</v>
      </c>
      <c r="K610" s="398" t="s">
        <v>63</v>
      </c>
      <c r="L610" s="467" t="s">
        <v>63</v>
      </c>
    </row>
    <row r="611" spans="1:12" ht="18.75" customHeight="1">
      <c r="A611" s="103"/>
      <c r="B611" s="107"/>
      <c r="C611" s="39" t="s">
        <v>428</v>
      </c>
      <c r="D611" s="72" t="s">
        <v>491</v>
      </c>
      <c r="E611" s="398" t="s">
        <v>63</v>
      </c>
      <c r="F611" s="398" t="s">
        <v>63</v>
      </c>
      <c r="G611" s="398" t="s">
        <v>63</v>
      </c>
      <c r="H611" s="398" t="s">
        <v>63</v>
      </c>
      <c r="I611" s="440" t="s">
        <v>63</v>
      </c>
      <c r="J611" s="398" t="s">
        <v>63</v>
      </c>
      <c r="K611" s="398" t="s">
        <v>63</v>
      </c>
      <c r="L611" s="467" t="s">
        <v>63</v>
      </c>
    </row>
    <row r="612" spans="1:12" ht="15.75">
      <c r="A612" s="106"/>
      <c r="B612" s="107"/>
      <c r="C612" s="39" t="s">
        <v>492</v>
      </c>
      <c r="D612" s="72" t="s">
        <v>493</v>
      </c>
      <c r="E612" s="398"/>
      <c r="F612" s="398"/>
      <c r="G612" s="398"/>
      <c r="H612" s="398"/>
      <c r="I612" s="440"/>
      <c r="J612" s="398"/>
      <c r="K612" s="398"/>
      <c r="L612" s="467"/>
    </row>
    <row r="613" spans="1:12" ht="15.75">
      <c r="A613" s="103"/>
      <c r="B613" s="57"/>
      <c r="C613" s="39" t="s">
        <v>430</v>
      </c>
      <c r="D613" s="72" t="s">
        <v>494</v>
      </c>
      <c r="E613" s="398" t="s">
        <v>63</v>
      </c>
      <c r="F613" s="398" t="s">
        <v>63</v>
      </c>
      <c r="G613" s="398" t="s">
        <v>63</v>
      </c>
      <c r="H613" s="398" t="s">
        <v>63</v>
      </c>
      <c r="I613" s="440" t="s">
        <v>63</v>
      </c>
      <c r="J613" s="398" t="s">
        <v>63</v>
      </c>
      <c r="K613" s="398" t="s">
        <v>63</v>
      </c>
      <c r="L613" s="467" t="s">
        <v>63</v>
      </c>
    </row>
    <row r="614" spans="1:12" ht="45.75" customHeight="1">
      <c r="A614" s="106"/>
      <c r="B614" s="752" t="s">
        <v>495</v>
      </c>
      <c r="C614" s="752"/>
      <c r="D614" s="72" t="s">
        <v>496</v>
      </c>
      <c r="E614" s="398"/>
      <c r="F614" s="398"/>
      <c r="G614" s="398"/>
      <c r="H614" s="398"/>
      <c r="I614" s="440"/>
      <c r="J614" s="398"/>
      <c r="K614" s="466"/>
      <c r="L614" s="467"/>
    </row>
    <row r="615" spans="1:12" ht="15" customHeight="1">
      <c r="A615" s="106"/>
      <c r="B615" s="107"/>
      <c r="C615" s="39" t="s">
        <v>442</v>
      </c>
      <c r="D615" s="72" t="s">
        <v>497</v>
      </c>
      <c r="E615" s="398" t="s">
        <v>63</v>
      </c>
      <c r="F615" s="398" t="s">
        <v>63</v>
      </c>
      <c r="G615" s="398" t="s">
        <v>63</v>
      </c>
      <c r="H615" s="398" t="s">
        <v>63</v>
      </c>
      <c r="I615" s="440" t="s">
        <v>63</v>
      </c>
      <c r="J615" s="398" t="s">
        <v>63</v>
      </c>
      <c r="K615" s="398" t="s">
        <v>63</v>
      </c>
      <c r="L615" s="467" t="s">
        <v>63</v>
      </c>
    </row>
    <row r="616" spans="1:12" ht="15" customHeight="1">
      <c r="A616" s="106"/>
      <c r="B616" s="107"/>
      <c r="C616" s="39" t="s">
        <v>428</v>
      </c>
      <c r="D616" s="72" t="s">
        <v>498</v>
      </c>
      <c r="E616" s="398" t="s">
        <v>63</v>
      </c>
      <c r="F616" s="398" t="s">
        <v>63</v>
      </c>
      <c r="G616" s="398" t="s">
        <v>63</v>
      </c>
      <c r="H616" s="398" t="s">
        <v>63</v>
      </c>
      <c r="I616" s="440" t="s">
        <v>63</v>
      </c>
      <c r="J616" s="398" t="s">
        <v>63</v>
      </c>
      <c r="K616" s="398" t="s">
        <v>63</v>
      </c>
      <c r="L616" s="467" t="s">
        <v>63</v>
      </c>
    </row>
    <row r="617" spans="1:12" ht="15" customHeight="1">
      <c r="A617" s="106"/>
      <c r="B617" s="107"/>
      <c r="C617" s="39" t="s">
        <v>445</v>
      </c>
      <c r="D617" s="72" t="s">
        <v>499</v>
      </c>
      <c r="E617" s="398" t="s">
        <v>63</v>
      </c>
      <c r="F617" s="398" t="s">
        <v>63</v>
      </c>
      <c r="G617" s="398" t="s">
        <v>63</v>
      </c>
      <c r="H617" s="398" t="s">
        <v>63</v>
      </c>
      <c r="I617" s="440" t="s">
        <v>63</v>
      </c>
      <c r="J617" s="398" t="s">
        <v>63</v>
      </c>
      <c r="K617" s="398" t="s">
        <v>63</v>
      </c>
      <c r="L617" s="467" t="s">
        <v>63</v>
      </c>
    </row>
    <row r="618" spans="1:12" ht="15.75">
      <c r="A618" s="103"/>
      <c r="B618" s="57"/>
      <c r="C618" s="39" t="s">
        <v>430</v>
      </c>
      <c r="D618" s="72" t="s">
        <v>500</v>
      </c>
      <c r="E618" s="398" t="s">
        <v>63</v>
      </c>
      <c r="F618" s="398" t="s">
        <v>63</v>
      </c>
      <c r="G618" s="398" t="s">
        <v>63</v>
      </c>
      <c r="H618" s="398" t="s">
        <v>63</v>
      </c>
      <c r="I618" s="440" t="s">
        <v>63</v>
      </c>
      <c r="J618" s="398" t="s">
        <v>63</v>
      </c>
      <c r="K618" s="398" t="s">
        <v>63</v>
      </c>
      <c r="L618" s="467" t="s">
        <v>63</v>
      </c>
    </row>
    <row r="619" spans="1:12" ht="43.5" customHeight="1">
      <c r="A619" s="106"/>
      <c r="B619" s="752" t="s">
        <v>501</v>
      </c>
      <c r="C619" s="752"/>
      <c r="D619" s="72" t="s">
        <v>502</v>
      </c>
      <c r="E619" s="398"/>
      <c r="F619" s="398"/>
      <c r="G619" s="398"/>
      <c r="H619" s="398"/>
      <c r="I619" s="440"/>
      <c r="J619" s="398"/>
      <c r="K619" s="466"/>
      <c r="L619" s="467"/>
    </row>
    <row r="620" spans="1:12" ht="15" customHeight="1">
      <c r="A620" s="106"/>
      <c r="B620" s="107"/>
      <c r="C620" s="39" t="s">
        <v>442</v>
      </c>
      <c r="D620" s="72" t="s">
        <v>503</v>
      </c>
      <c r="E620" s="398" t="s">
        <v>63</v>
      </c>
      <c r="F620" s="398" t="s">
        <v>63</v>
      </c>
      <c r="G620" s="398" t="s">
        <v>63</v>
      </c>
      <c r="H620" s="398" t="s">
        <v>63</v>
      </c>
      <c r="I620" s="440" t="s">
        <v>63</v>
      </c>
      <c r="J620" s="398" t="s">
        <v>63</v>
      </c>
      <c r="K620" s="398" t="s">
        <v>63</v>
      </c>
      <c r="L620" s="467" t="s">
        <v>63</v>
      </c>
    </row>
    <row r="621" spans="1:12" ht="15" customHeight="1">
      <c r="A621" s="106"/>
      <c r="B621" s="107"/>
      <c r="C621" s="39" t="s">
        <v>428</v>
      </c>
      <c r="D621" s="72" t="s">
        <v>504</v>
      </c>
      <c r="E621" s="398" t="s">
        <v>63</v>
      </c>
      <c r="F621" s="398" t="s">
        <v>63</v>
      </c>
      <c r="G621" s="398" t="s">
        <v>63</v>
      </c>
      <c r="H621" s="398" t="s">
        <v>63</v>
      </c>
      <c r="I621" s="440" t="s">
        <v>63</v>
      </c>
      <c r="J621" s="398" t="s">
        <v>63</v>
      </c>
      <c r="K621" s="398" t="s">
        <v>63</v>
      </c>
      <c r="L621" s="467" t="s">
        <v>63</v>
      </c>
    </row>
    <row r="622" spans="1:12" ht="15" customHeight="1">
      <c r="A622" s="108"/>
      <c r="B622" s="109"/>
      <c r="C622" s="110" t="s">
        <v>445</v>
      </c>
      <c r="D622" s="111" t="s">
        <v>505</v>
      </c>
      <c r="E622" s="446" t="s">
        <v>63</v>
      </c>
      <c r="F622" s="446" t="s">
        <v>63</v>
      </c>
      <c r="G622" s="446" t="s">
        <v>63</v>
      </c>
      <c r="H622" s="446" t="s">
        <v>63</v>
      </c>
      <c r="I622" s="447" t="s">
        <v>63</v>
      </c>
      <c r="J622" s="446" t="s">
        <v>63</v>
      </c>
      <c r="K622" s="446" t="s">
        <v>63</v>
      </c>
      <c r="L622" s="470" t="s">
        <v>63</v>
      </c>
    </row>
    <row r="623" spans="1:12" ht="15.75">
      <c r="A623" s="487"/>
      <c r="B623" s="488"/>
      <c r="C623" s="489" t="s">
        <v>430</v>
      </c>
      <c r="D623" s="111" t="s">
        <v>506</v>
      </c>
      <c r="E623" s="490" t="s">
        <v>63</v>
      </c>
      <c r="F623" s="490" t="s">
        <v>63</v>
      </c>
      <c r="G623" s="490" t="s">
        <v>63</v>
      </c>
      <c r="H623" s="490" t="s">
        <v>63</v>
      </c>
      <c r="I623" s="491" t="s">
        <v>63</v>
      </c>
      <c r="J623" s="490" t="s">
        <v>63</v>
      </c>
      <c r="K623" s="490" t="s">
        <v>63</v>
      </c>
      <c r="L623" s="492" t="s">
        <v>63</v>
      </c>
    </row>
    <row r="624" spans="1:12" ht="15.75">
      <c r="A624" s="753" t="s">
        <v>507</v>
      </c>
      <c r="B624" s="742"/>
      <c r="C624" s="743"/>
      <c r="D624" s="66" t="s">
        <v>508</v>
      </c>
      <c r="E624" s="398">
        <f>F624+G624+H624+I624</f>
        <v>11868</v>
      </c>
      <c r="F624" s="398">
        <f>F625+F626+F627</f>
        <v>0</v>
      </c>
      <c r="G624" s="398">
        <f aca="true" t="shared" si="301" ref="G624:L624">G625+G626+G627</f>
        <v>6018</v>
      </c>
      <c r="H624" s="398">
        <f t="shared" si="301"/>
        <v>2925</v>
      </c>
      <c r="I624" s="398">
        <f t="shared" si="301"/>
        <v>2925</v>
      </c>
      <c r="J624" s="42">
        <f t="shared" si="301"/>
        <v>12320</v>
      </c>
      <c r="K624" s="42">
        <f t="shared" si="301"/>
        <v>12285</v>
      </c>
      <c r="L624" s="43">
        <f t="shared" si="301"/>
        <v>12227</v>
      </c>
    </row>
    <row r="625" spans="1:12" ht="45.75" customHeight="1">
      <c r="A625" s="83"/>
      <c r="B625" s="742" t="s">
        <v>509</v>
      </c>
      <c r="C625" s="743"/>
      <c r="D625" s="72" t="s">
        <v>510</v>
      </c>
      <c r="E625" s="398">
        <f aca="true" t="shared" si="302" ref="E625:E670">F625+G625+H625+I625</f>
        <v>0</v>
      </c>
      <c r="F625" s="448"/>
      <c r="G625" s="448"/>
      <c r="H625" s="448"/>
      <c r="I625" s="493"/>
      <c r="J625" s="185"/>
      <c r="K625" s="185"/>
      <c r="L625" s="186"/>
    </row>
    <row r="626" spans="1:12" ht="35.25" customHeight="1">
      <c r="A626" s="83"/>
      <c r="B626" s="742" t="s">
        <v>511</v>
      </c>
      <c r="C626" s="743"/>
      <c r="D626" s="120" t="s">
        <v>512</v>
      </c>
      <c r="E626" s="398">
        <f t="shared" si="302"/>
        <v>11868</v>
      </c>
      <c r="F626" s="398">
        <v>0</v>
      </c>
      <c r="G626" s="398">
        <f>5850+168</f>
        <v>6018</v>
      </c>
      <c r="H626" s="398">
        <v>2925</v>
      </c>
      <c r="I626" s="398">
        <v>2925</v>
      </c>
      <c r="J626" s="42">
        <v>12320</v>
      </c>
      <c r="K626" s="42">
        <v>12285</v>
      </c>
      <c r="L626" s="43">
        <v>12227</v>
      </c>
    </row>
    <row r="627" spans="1:12" s="121" customFormat="1" ht="15.75">
      <c r="A627" s="119"/>
      <c r="B627" s="744" t="s">
        <v>513</v>
      </c>
      <c r="C627" s="745"/>
      <c r="D627" s="120" t="s">
        <v>514</v>
      </c>
      <c r="E627" s="398">
        <f t="shared" si="302"/>
        <v>0</v>
      </c>
      <c r="F627" s="494"/>
      <c r="G627" s="494"/>
      <c r="H627" s="494"/>
      <c r="I627" s="494"/>
      <c r="J627" s="495"/>
      <c r="K627" s="495"/>
      <c r="L627" s="496"/>
    </row>
    <row r="628" spans="1:12" ht="51.75" customHeight="1">
      <c r="A628" s="746" t="s">
        <v>519</v>
      </c>
      <c r="B628" s="747"/>
      <c r="C628" s="747"/>
      <c r="D628" s="497" t="s">
        <v>520</v>
      </c>
      <c r="E628" s="398">
        <f t="shared" si="302"/>
        <v>197605.97000000003</v>
      </c>
      <c r="F628" s="456">
        <f>F629+F633+F637+F641+F645+F649+F653++F657+F660+F665+F668</f>
        <v>1788</v>
      </c>
      <c r="G628" s="456">
        <f aca="true" t="shared" si="303" ref="G628:L628">G629+G633+G637+G641+G645+G649+G653++G657+G660+G665+G668</f>
        <v>7019</v>
      </c>
      <c r="H628" s="456">
        <f t="shared" si="303"/>
        <v>120017.99</v>
      </c>
      <c r="I628" s="456">
        <f t="shared" si="303"/>
        <v>68780.98000000001</v>
      </c>
      <c r="J628" s="153">
        <f t="shared" si="303"/>
        <v>187387</v>
      </c>
      <c r="K628" s="153">
        <f t="shared" si="303"/>
        <v>186854</v>
      </c>
      <c r="L628" s="154">
        <f t="shared" si="303"/>
        <v>185964</v>
      </c>
    </row>
    <row r="629" spans="1:12" ht="15.75">
      <c r="A629" s="122"/>
      <c r="B629" s="748" t="s">
        <v>521</v>
      </c>
      <c r="C629" s="749"/>
      <c r="D629" s="498" t="s">
        <v>522</v>
      </c>
      <c r="E629" s="398">
        <f t="shared" si="302"/>
        <v>192484.97000000003</v>
      </c>
      <c r="F629" s="448">
        <f>SUM(F630:F632)</f>
        <v>1043</v>
      </c>
      <c r="G629" s="448">
        <f aca="true" t="shared" si="304" ref="G629:L629">SUM(G630:G632)</f>
        <v>3632</v>
      </c>
      <c r="H629" s="448">
        <f t="shared" si="304"/>
        <v>119028.99</v>
      </c>
      <c r="I629" s="448">
        <f t="shared" si="304"/>
        <v>68780.98000000001</v>
      </c>
      <c r="J629" s="185">
        <f t="shared" si="304"/>
        <v>181995</v>
      </c>
      <c r="K629" s="185">
        <f>K630+K631+K632</f>
        <v>181476</v>
      </c>
      <c r="L629" s="186">
        <f t="shared" si="304"/>
        <v>180613</v>
      </c>
    </row>
    <row r="630" spans="1:12" ht="15.75">
      <c r="A630" s="106"/>
      <c r="B630" s="107"/>
      <c r="C630" s="39" t="s">
        <v>442</v>
      </c>
      <c r="D630" s="120" t="s">
        <v>523</v>
      </c>
      <c r="E630" s="398">
        <f t="shared" si="302"/>
        <v>74128.97</v>
      </c>
      <c r="F630" s="398">
        <v>0</v>
      </c>
      <c r="G630" s="398">
        <v>0</v>
      </c>
      <c r="H630" s="398">
        <f>18893.24+18392.75+577-1000</f>
        <v>36862.990000000005</v>
      </c>
      <c r="I630" s="440">
        <f>18873.24+18392.74</f>
        <v>37265.98</v>
      </c>
      <c r="J630" s="61">
        <v>78058</v>
      </c>
      <c r="K630" s="61">
        <v>77835</v>
      </c>
      <c r="L630" s="62">
        <v>77465</v>
      </c>
    </row>
    <row r="631" spans="1:12" ht="15.75">
      <c r="A631" s="106"/>
      <c r="B631" s="107"/>
      <c r="C631" s="39" t="s">
        <v>428</v>
      </c>
      <c r="D631" s="120" t="s">
        <v>524</v>
      </c>
      <c r="E631" s="398">
        <f t="shared" si="302"/>
        <v>118356</v>
      </c>
      <c r="F631" s="398">
        <v>1043</v>
      </c>
      <c r="G631" s="398">
        <v>3632</v>
      </c>
      <c r="H631" s="398">
        <f>23319+23697+20000+15150</f>
        <v>82166</v>
      </c>
      <c r="I631" s="440">
        <f>23319+23696-15500</f>
        <v>31515</v>
      </c>
      <c r="J631" s="61">
        <v>103937</v>
      </c>
      <c r="K631" s="61">
        <v>103641</v>
      </c>
      <c r="L631" s="62">
        <v>103148</v>
      </c>
    </row>
    <row r="632" spans="1:12" ht="15.75">
      <c r="A632" s="108"/>
      <c r="B632" s="109"/>
      <c r="C632" s="110" t="s">
        <v>445</v>
      </c>
      <c r="D632" s="372" t="s">
        <v>525</v>
      </c>
      <c r="E632" s="446">
        <f t="shared" si="302"/>
        <v>0</v>
      </c>
      <c r="F632" s="446"/>
      <c r="G632" s="446"/>
      <c r="H632" s="446"/>
      <c r="I632" s="447"/>
      <c r="J632" s="192"/>
      <c r="K632" s="192"/>
      <c r="L632" s="194"/>
    </row>
    <row r="633" spans="1:12" ht="15.75">
      <c r="A633" s="155"/>
      <c r="B633" s="750" t="s">
        <v>526</v>
      </c>
      <c r="C633" s="751"/>
      <c r="D633" s="499" t="s">
        <v>527</v>
      </c>
      <c r="E633" s="500">
        <f t="shared" si="302"/>
        <v>2978</v>
      </c>
      <c r="F633" s="500">
        <f>SUM(F634:F636)</f>
        <v>330</v>
      </c>
      <c r="G633" s="500">
        <f aca="true" t="shared" si="305" ref="G633:L633">SUM(G634:G636)</f>
        <v>1659</v>
      </c>
      <c r="H633" s="500">
        <f t="shared" si="305"/>
        <v>989</v>
      </c>
      <c r="I633" s="500">
        <f t="shared" si="305"/>
        <v>0</v>
      </c>
      <c r="J633" s="501">
        <f t="shared" si="305"/>
        <v>3136</v>
      </c>
      <c r="K633" s="501">
        <f t="shared" si="305"/>
        <v>3127</v>
      </c>
      <c r="L633" s="502">
        <f t="shared" si="305"/>
        <v>3112</v>
      </c>
    </row>
    <row r="634" spans="1:12" ht="15.75">
      <c r="A634" s="106"/>
      <c r="B634" s="107"/>
      <c r="C634" s="39" t="s">
        <v>442</v>
      </c>
      <c r="D634" s="120" t="s">
        <v>528</v>
      </c>
      <c r="E634" s="398">
        <f t="shared" si="302"/>
        <v>1978</v>
      </c>
      <c r="F634" s="398">
        <v>0</v>
      </c>
      <c r="G634" s="398">
        <v>989</v>
      </c>
      <c r="H634" s="398">
        <v>989</v>
      </c>
      <c r="I634" s="440">
        <v>0</v>
      </c>
      <c r="J634" s="61">
        <v>2083</v>
      </c>
      <c r="K634" s="61">
        <v>2077</v>
      </c>
      <c r="L634" s="62">
        <v>2067</v>
      </c>
    </row>
    <row r="635" spans="1:12" ht="15.75">
      <c r="A635" s="106"/>
      <c r="B635" s="107"/>
      <c r="C635" s="39" t="s">
        <v>428</v>
      </c>
      <c r="D635" s="120" t="s">
        <v>529</v>
      </c>
      <c r="E635" s="398">
        <f t="shared" si="302"/>
        <v>600</v>
      </c>
      <c r="F635" s="398">
        <v>211</v>
      </c>
      <c r="G635" s="398">
        <f>93+296</f>
        <v>389</v>
      </c>
      <c r="H635" s="398">
        <v>0</v>
      </c>
      <c r="I635" s="440">
        <v>0</v>
      </c>
      <c r="J635" s="61">
        <v>632</v>
      </c>
      <c r="K635" s="61">
        <v>630</v>
      </c>
      <c r="L635" s="62">
        <v>627</v>
      </c>
    </row>
    <row r="636" spans="1:12" ht="15.75">
      <c r="A636" s="108"/>
      <c r="B636" s="109"/>
      <c r="C636" s="110" t="s">
        <v>445</v>
      </c>
      <c r="D636" s="372" t="s">
        <v>530</v>
      </c>
      <c r="E636" s="398">
        <f t="shared" si="302"/>
        <v>400</v>
      </c>
      <c r="F636" s="446">
        <v>119</v>
      </c>
      <c r="G636" s="446">
        <v>281</v>
      </c>
      <c r="H636" s="446">
        <v>0</v>
      </c>
      <c r="I636" s="447">
        <v>0</v>
      </c>
      <c r="J636" s="61">
        <v>421</v>
      </c>
      <c r="K636" s="61">
        <v>420</v>
      </c>
      <c r="L636" s="62">
        <v>418</v>
      </c>
    </row>
    <row r="637" spans="1:12" ht="15.75">
      <c r="A637" s="124"/>
      <c r="B637" s="734" t="s">
        <v>531</v>
      </c>
      <c r="C637" s="735"/>
      <c r="D637" s="123" t="s">
        <v>532</v>
      </c>
      <c r="E637" s="398">
        <f t="shared" si="302"/>
        <v>0</v>
      </c>
      <c r="F637" s="452">
        <f>SUM(F638:F640)</f>
        <v>0</v>
      </c>
      <c r="G637" s="452">
        <f aca="true" t="shared" si="306" ref="G637:L637">SUM(G638:G640)</f>
        <v>0</v>
      </c>
      <c r="H637" s="452">
        <f t="shared" si="306"/>
        <v>0</v>
      </c>
      <c r="I637" s="452">
        <f t="shared" si="306"/>
        <v>0</v>
      </c>
      <c r="J637" s="117">
        <f t="shared" si="306"/>
        <v>0</v>
      </c>
      <c r="K637" s="117">
        <f t="shared" si="306"/>
        <v>0</v>
      </c>
      <c r="L637" s="118">
        <f t="shared" si="306"/>
        <v>0</v>
      </c>
    </row>
    <row r="638" spans="1:12" ht="15.75">
      <c r="A638" s="106"/>
      <c r="B638" s="107"/>
      <c r="C638" s="39" t="s">
        <v>442</v>
      </c>
      <c r="D638" s="72" t="s">
        <v>533</v>
      </c>
      <c r="E638" s="398">
        <f t="shared" si="302"/>
        <v>0</v>
      </c>
      <c r="F638" s="398"/>
      <c r="G638" s="398"/>
      <c r="H638" s="398"/>
      <c r="I638" s="440"/>
      <c r="J638" s="398"/>
      <c r="K638" s="398"/>
      <c r="L638" s="467"/>
    </row>
    <row r="639" spans="1:12" ht="15.75">
      <c r="A639" s="106"/>
      <c r="B639" s="107"/>
      <c r="C639" s="39" t="s">
        <v>428</v>
      </c>
      <c r="D639" s="72" t="s">
        <v>534</v>
      </c>
      <c r="E639" s="398">
        <f t="shared" si="302"/>
        <v>0</v>
      </c>
      <c r="F639" s="398"/>
      <c r="G639" s="398"/>
      <c r="H639" s="398"/>
      <c r="I639" s="440"/>
      <c r="J639" s="398"/>
      <c r="K639" s="398"/>
      <c r="L639" s="467"/>
    </row>
    <row r="640" spans="1:12" ht="15.75">
      <c r="A640" s="108"/>
      <c r="B640" s="109"/>
      <c r="C640" s="110" t="s">
        <v>445</v>
      </c>
      <c r="D640" s="111" t="s">
        <v>535</v>
      </c>
      <c r="E640" s="446">
        <f t="shared" si="302"/>
        <v>0</v>
      </c>
      <c r="F640" s="446"/>
      <c r="G640" s="446"/>
      <c r="H640" s="446"/>
      <c r="I640" s="447"/>
      <c r="J640" s="446"/>
      <c r="K640" s="446"/>
      <c r="L640" s="470"/>
    </row>
    <row r="641" spans="1:12" ht="15.75">
      <c r="A641" s="155"/>
      <c r="B641" s="736" t="s">
        <v>536</v>
      </c>
      <c r="C641" s="737"/>
      <c r="D641" s="156" t="s">
        <v>537</v>
      </c>
      <c r="E641" s="500">
        <f t="shared" si="302"/>
        <v>0</v>
      </c>
      <c r="F641" s="500">
        <f>SUM(F642:F644)</f>
        <v>0</v>
      </c>
      <c r="G641" s="500">
        <f aca="true" t="shared" si="307" ref="G641:L641">SUM(G642:G644)</f>
        <v>0</v>
      </c>
      <c r="H641" s="500">
        <f t="shared" si="307"/>
        <v>0</v>
      </c>
      <c r="I641" s="500">
        <f t="shared" si="307"/>
        <v>0</v>
      </c>
      <c r="J641" s="500">
        <f t="shared" si="307"/>
        <v>0</v>
      </c>
      <c r="K641" s="500">
        <f t="shared" si="307"/>
        <v>0</v>
      </c>
      <c r="L641" s="503">
        <f t="shared" si="307"/>
        <v>0</v>
      </c>
    </row>
    <row r="642" spans="1:12" ht="15.75">
      <c r="A642" s="106"/>
      <c r="B642" s="107"/>
      <c r="C642" s="39" t="s">
        <v>442</v>
      </c>
      <c r="D642" s="72" t="s">
        <v>538</v>
      </c>
      <c r="E642" s="398">
        <f t="shared" si="302"/>
        <v>0</v>
      </c>
      <c r="F642" s="398"/>
      <c r="G642" s="398"/>
      <c r="H642" s="398"/>
      <c r="I642" s="440"/>
      <c r="J642" s="398"/>
      <c r="K642" s="398"/>
      <c r="L642" s="467"/>
    </row>
    <row r="643" spans="1:12" ht="15.75">
      <c r="A643" s="106"/>
      <c r="B643" s="107"/>
      <c r="C643" s="39" t="s">
        <v>428</v>
      </c>
      <c r="D643" s="72" t="s">
        <v>539</v>
      </c>
      <c r="E643" s="398">
        <f t="shared" si="302"/>
        <v>0</v>
      </c>
      <c r="F643" s="398"/>
      <c r="G643" s="398"/>
      <c r="H643" s="398"/>
      <c r="I643" s="440"/>
      <c r="J643" s="398"/>
      <c r="K643" s="398"/>
      <c r="L643" s="467"/>
    </row>
    <row r="644" spans="1:12" ht="15.75">
      <c r="A644" s="108"/>
      <c r="B644" s="109"/>
      <c r="C644" s="110" t="s">
        <v>445</v>
      </c>
      <c r="D644" s="111" t="s">
        <v>540</v>
      </c>
      <c r="E644" s="398">
        <f t="shared" si="302"/>
        <v>0</v>
      </c>
      <c r="F644" s="446"/>
      <c r="G644" s="446"/>
      <c r="H644" s="446"/>
      <c r="I644" s="447"/>
      <c r="J644" s="446"/>
      <c r="K644" s="446"/>
      <c r="L644" s="470"/>
    </row>
    <row r="645" spans="1:12" ht="15.75">
      <c r="A645" s="124"/>
      <c r="B645" s="738" t="s">
        <v>541</v>
      </c>
      <c r="C645" s="739"/>
      <c r="D645" s="123" t="s">
        <v>542</v>
      </c>
      <c r="E645" s="398">
        <f t="shared" si="302"/>
        <v>0</v>
      </c>
      <c r="F645" s="452">
        <f>SUM(F646:F648)</f>
        <v>0</v>
      </c>
      <c r="G645" s="452">
        <f aca="true" t="shared" si="308" ref="G645:L645">SUM(G646:G648)</f>
        <v>0</v>
      </c>
      <c r="H645" s="452">
        <f t="shared" si="308"/>
        <v>0</v>
      </c>
      <c r="I645" s="452">
        <f t="shared" si="308"/>
        <v>0</v>
      </c>
      <c r="J645" s="452">
        <f t="shared" si="308"/>
        <v>0</v>
      </c>
      <c r="K645" s="452">
        <f t="shared" si="308"/>
        <v>0</v>
      </c>
      <c r="L645" s="503">
        <f t="shared" si="308"/>
        <v>0</v>
      </c>
    </row>
    <row r="646" spans="1:12" ht="15.75">
      <c r="A646" s="106"/>
      <c r="B646" s="107"/>
      <c r="C646" s="39" t="s">
        <v>442</v>
      </c>
      <c r="D646" s="72" t="s">
        <v>543</v>
      </c>
      <c r="E646" s="398">
        <f t="shared" si="302"/>
        <v>0</v>
      </c>
      <c r="F646" s="398"/>
      <c r="G646" s="398"/>
      <c r="H646" s="398"/>
      <c r="I646" s="440"/>
      <c r="J646" s="398"/>
      <c r="K646" s="398"/>
      <c r="L646" s="467"/>
    </row>
    <row r="647" spans="1:12" ht="15.75">
      <c r="A647" s="106"/>
      <c r="B647" s="107"/>
      <c r="C647" s="39" t="s">
        <v>428</v>
      </c>
      <c r="D647" s="72" t="s">
        <v>544</v>
      </c>
      <c r="E647" s="398">
        <f t="shared" si="302"/>
        <v>0</v>
      </c>
      <c r="F647" s="398"/>
      <c r="G647" s="398"/>
      <c r="H647" s="398"/>
      <c r="I647" s="440"/>
      <c r="J647" s="398"/>
      <c r="K647" s="398"/>
      <c r="L647" s="467"/>
    </row>
    <row r="648" spans="1:12" ht="15.75">
      <c r="A648" s="108"/>
      <c r="B648" s="109"/>
      <c r="C648" s="110" t="s">
        <v>445</v>
      </c>
      <c r="D648" s="111" t="s">
        <v>545</v>
      </c>
      <c r="E648" s="398">
        <f t="shared" si="302"/>
        <v>0</v>
      </c>
      <c r="F648" s="446"/>
      <c r="G648" s="446"/>
      <c r="H648" s="446"/>
      <c r="I648" s="447"/>
      <c r="J648" s="446"/>
      <c r="K648" s="446"/>
      <c r="L648" s="470"/>
    </row>
    <row r="649" spans="1:12" ht="15.75">
      <c r="A649" s="124"/>
      <c r="B649" s="738" t="s">
        <v>546</v>
      </c>
      <c r="C649" s="739"/>
      <c r="D649" s="123" t="s">
        <v>547</v>
      </c>
      <c r="E649" s="398">
        <f t="shared" si="302"/>
        <v>0</v>
      </c>
      <c r="F649" s="452">
        <f>SUM(F650:F652)</f>
        <v>0</v>
      </c>
      <c r="G649" s="452">
        <f aca="true" t="shared" si="309" ref="G649:L649">SUM(G650:G652)</f>
        <v>0</v>
      </c>
      <c r="H649" s="452">
        <f t="shared" si="309"/>
        <v>0</v>
      </c>
      <c r="I649" s="452">
        <f t="shared" si="309"/>
        <v>0</v>
      </c>
      <c r="J649" s="452">
        <f t="shared" si="309"/>
        <v>0</v>
      </c>
      <c r="K649" s="452">
        <f t="shared" si="309"/>
        <v>0</v>
      </c>
      <c r="L649" s="503">
        <f t="shared" si="309"/>
        <v>0</v>
      </c>
    </row>
    <row r="650" spans="1:12" ht="15.75">
      <c r="A650" s="106"/>
      <c r="B650" s="107"/>
      <c r="C650" s="39" t="s">
        <v>442</v>
      </c>
      <c r="D650" s="72" t="s">
        <v>548</v>
      </c>
      <c r="E650" s="398">
        <f t="shared" si="302"/>
        <v>0</v>
      </c>
      <c r="F650" s="398"/>
      <c r="G650" s="398"/>
      <c r="H650" s="398"/>
      <c r="I650" s="440"/>
      <c r="J650" s="398"/>
      <c r="K650" s="398"/>
      <c r="L650" s="467"/>
    </row>
    <row r="651" spans="1:12" ht="15.75">
      <c r="A651" s="106"/>
      <c r="B651" s="107"/>
      <c r="C651" s="39" t="s">
        <v>428</v>
      </c>
      <c r="D651" s="72" t="s">
        <v>549</v>
      </c>
      <c r="E651" s="398">
        <f t="shared" si="302"/>
        <v>0</v>
      </c>
      <c r="F651" s="398"/>
      <c r="G651" s="398"/>
      <c r="H651" s="398"/>
      <c r="I651" s="440"/>
      <c r="J651" s="398"/>
      <c r="K651" s="398"/>
      <c r="L651" s="467"/>
    </row>
    <row r="652" spans="1:12" ht="15.75">
      <c r="A652" s="108"/>
      <c r="B652" s="109"/>
      <c r="C652" s="110" t="s">
        <v>445</v>
      </c>
      <c r="D652" s="111" t="s">
        <v>550</v>
      </c>
      <c r="E652" s="398">
        <f t="shared" si="302"/>
        <v>0</v>
      </c>
      <c r="F652" s="446"/>
      <c r="G652" s="446"/>
      <c r="H652" s="446"/>
      <c r="I652" s="447"/>
      <c r="J652" s="446"/>
      <c r="K652" s="446"/>
      <c r="L652" s="470"/>
    </row>
    <row r="653" spans="1:12" ht="27.75" customHeight="1">
      <c r="A653" s="124"/>
      <c r="B653" s="738" t="s">
        <v>551</v>
      </c>
      <c r="C653" s="739"/>
      <c r="D653" s="123" t="s">
        <v>552</v>
      </c>
      <c r="E653" s="398">
        <f t="shared" si="302"/>
        <v>0</v>
      </c>
      <c r="F653" s="452">
        <f>SUM(F654:F656)</f>
        <v>0</v>
      </c>
      <c r="G653" s="452">
        <f aca="true" t="shared" si="310" ref="G653:L653">SUM(G654:G656)</f>
        <v>0</v>
      </c>
      <c r="H653" s="452">
        <f t="shared" si="310"/>
        <v>0</v>
      </c>
      <c r="I653" s="452">
        <f t="shared" si="310"/>
        <v>0</v>
      </c>
      <c r="J653" s="452">
        <f t="shared" si="310"/>
        <v>0</v>
      </c>
      <c r="K653" s="452">
        <f t="shared" si="310"/>
        <v>0</v>
      </c>
      <c r="L653" s="503">
        <f t="shared" si="310"/>
        <v>0</v>
      </c>
    </row>
    <row r="654" spans="1:12" ht="15.75">
      <c r="A654" s="106"/>
      <c r="B654" s="107"/>
      <c r="C654" s="39" t="s">
        <v>442</v>
      </c>
      <c r="D654" s="72" t="s">
        <v>553</v>
      </c>
      <c r="E654" s="398">
        <f t="shared" si="302"/>
        <v>0</v>
      </c>
      <c r="F654" s="398"/>
      <c r="G654" s="398"/>
      <c r="H654" s="398"/>
      <c r="I654" s="440"/>
      <c r="J654" s="398"/>
      <c r="K654" s="398"/>
      <c r="L654" s="467"/>
    </row>
    <row r="655" spans="1:12" ht="15.75">
      <c r="A655" s="106"/>
      <c r="B655" s="107"/>
      <c r="C655" s="39" t="s">
        <v>428</v>
      </c>
      <c r="D655" s="72" t="s">
        <v>554</v>
      </c>
      <c r="E655" s="398">
        <f t="shared" si="302"/>
        <v>0</v>
      </c>
      <c r="F655" s="398"/>
      <c r="G655" s="398"/>
      <c r="H655" s="398"/>
      <c r="I655" s="440"/>
      <c r="J655" s="398"/>
      <c r="K655" s="398"/>
      <c r="L655" s="467"/>
    </row>
    <row r="656" spans="1:12" ht="15.75">
      <c r="A656" s="108"/>
      <c r="B656" s="109"/>
      <c r="C656" s="110" t="s">
        <v>445</v>
      </c>
      <c r="D656" s="111" t="s">
        <v>555</v>
      </c>
      <c r="E656" s="398">
        <f t="shared" si="302"/>
        <v>0</v>
      </c>
      <c r="F656" s="446"/>
      <c r="G656" s="446"/>
      <c r="H656" s="446"/>
      <c r="I656" s="447"/>
      <c r="J656" s="446"/>
      <c r="K656" s="446"/>
      <c r="L656" s="470"/>
    </row>
    <row r="657" spans="1:12" ht="15.75">
      <c r="A657" s="129"/>
      <c r="B657" s="740" t="s">
        <v>556</v>
      </c>
      <c r="C657" s="741"/>
      <c r="D657" s="504" t="s">
        <v>557</v>
      </c>
      <c r="E657" s="398">
        <f t="shared" si="302"/>
        <v>2143</v>
      </c>
      <c r="F657" s="505">
        <f>SUM(F658:F659)</f>
        <v>415</v>
      </c>
      <c r="G657" s="505">
        <f aca="true" t="shared" si="311" ref="G657:L657">SUM(G658:G659)</f>
        <v>1728</v>
      </c>
      <c r="H657" s="505">
        <f t="shared" si="311"/>
        <v>0</v>
      </c>
      <c r="I657" s="505">
        <f t="shared" si="311"/>
        <v>0</v>
      </c>
      <c r="J657" s="506">
        <f t="shared" si="311"/>
        <v>2256</v>
      </c>
      <c r="K657" s="506">
        <f t="shared" si="311"/>
        <v>2251</v>
      </c>
      <c r="L657" s="507">
        <f t="shared" si="311"/>
        <v>2239</v>
      </c>
    </row>
    <row r="658" spans="1:12" ht="15.75">
      <c r="A658" s="133"/>
      <c r="B658" s="134"/>
      <c r="C658" s="135" t="s">
        <v>442</v>
      </c>
      <c r="D658" s="136" t="s">
        <v>558</v>
      </c>
      <c r="E658" s="398">
        <f t="shared" si="302"/>
        <v>872</v>
      </c>
      <c r="F658" s="508">
        <v>415</v>
      </c>
      <c r="G658" s="508">
        <v>457</v>
      </c>
      <c r="H658" s="508">
        <v>0</v>
      </c>
      <c r="I658" s="508">
        <v>0</v>
      </c>
      <c r="J658" s="61">
        <v>918</v>
      </c>
      <c r="K658" s="61">
        <v>916</v>
      </c>
      <c r="L658" s="62">
        <v>911</v>
      </c>
    </row>
    <row r="659" spans="1:12" ht="15.75">
      <c r="A659" s="139"/>
      <c r="B659" s="140"/>
      <c r="C659" s="141" t="s">
        <v>428</v>
      </c>
      <c r="D659" s="142" t="s">
        <v>559</v>
      </c>
      <c r="E659" s="398">
        <f t="shared" si="302"/>
        <v>1271</v>
      </c>
      <c r="F659" s="509">
        <v>0</v>
      </c>
      <c r="G659" s="509">
        <v>1271</v>
      </c>
      <c r="H659" s="509">
        <v>0</v>
      </c>
      <c r="I659" s="509">
        <v>0</v>
      </c>
      <c r="J659" s="61">
        <v>1338</v>
      </c>
      <c r="K659" s="61">
        <v>1335</v>
      </c>
      <c r="L659" s="62">
        <v>1328</v>
      </c>
    </row>
    <row r="660" spans="1:12" ht="15.75">
      <c r="A660" s="197"/>
      <c r="B660" s="713" t="s">
        <v>560</v>
      </c>
      <c r="C660" s="714"/>
      <c r="D660" s="198" t="s">
        <v>561</v>
      </c>
      <c r="E660" s="398">
        <f t="shared" si="302"/>
        <v>0</v>
      </c>
      <c r="F660" s="468">
        <f>SUM(F661:F664)</f>
        <v>0</v>
      </c>
      <c r="G660" s="468">
        <f aca="true" t="shared" si="312" ref="G660:L660">SUM(G661:G664)</f>
        <v>0</v>
      </c>
      <c r="H660" s="468">
        <f t="shared" si="312"/>
        <v>0</v>
      </c>
      <c r="I660" s="468">
        <f t="shared" si="312"/>
        <v>0</v>
      </c>
      <c r="J660" s="468">
        <f t="shared" si="312"/>
        <v>0</v>
      </c>
      <c r="K660" s="468">
        <f t="shared" si="312"/>
        <v>0</v>
      </c>
      <c r="L660" s="510">
        <f t="shared" si="312"/>
        <v>0</v>
      </c>
    </row>
    <row r="661" spans="1:12" ht="15.75">
      <c r="A661" s="133"/>
      <c r="B661" s="134"/>
      <c r="C661" s="135" t="s">
        <v>442</v>
      </c>
      <c r="D661" s="136" t="s">
        <v>562</v>
      </c>
      <c r="E661" s="398">
        <f t="shared" si="302"/>
        <v>0</v>
      </c>
      <c r="F661" s="508"/>
      <c r="G661" s="508"/>
      <c r="H661" s="508"/>
      <c r="I661" s="508"/>
      <c r="J661" s="508"/>
      <c r="K661" s="508"/>
      <c r="L661" s="511"/>
    </row>
    <row r="662" spans="1:12" ht="15.75">
      <c r="A662" s="133"/>
      <c r="B662" s="134"/>
      <c r="C662" s="135" t="s">
        <v>428</v>
      </c>
      <c r="D662" s="136" t="s">
        <v>563</v>
      </c>
      <c r="E662" s="398">
        <f t="shared" si="302"/>
        <v>0</v>
      </c>
      <c r="F662" s="508"/>
      <c r="G662" s="508"/>
      <c r="H662" s="508"/>
      <c r="I662" s="508"/>
      <c r="J662" s="508"/>
      <c r="K662" s="508"/>
      <c r="L662" s="511"/>
    </row>
    <row r="663" spans="1:12" ht="15.75">
      <c r="A663" s="139"/>
      <c r="B663" s="140"/>
      <c r="C663" s="141" t="s">
        <v>445</v>
      </c>
      <c r="D663" s="142" t="s">
        <v>564</v>
      </c>
      <c r="E663" s="398">
        <f t="shared" si="302"/>
        <v>0</v>
      </c>
      <c r="F663" s="509"/>
      <c r="G663" s="509"/>
      <c r="H663" s="509"/>
      <c r="I663" s="509"/>
      <c r="J663" s="509"/>
      <c r="K663" s="509"/>
      <c r="L663" s="512"/>
    </row>
    <row r="664" spans="1:12" ht="54" customHeight="1">
      <c r="A664" s="147"/>
      <c r="B664" s="151"/>
      <c r="C664" s="159" t="s">
        <v>565</v>
      </c>
      <c r="D664" s="148" t="s">
        <v>566</v>
      </c>
      <c r="E664" s="398">
        <f t="shared" si="302"/>
        <v>0</v>
      </c>
      <c r="F664" s="456"/>
      <c r="G664" s="456"/>
      <c r="H664" s="456"/>
      <c r="I664" s="456"/>
      <c r="J664" s="456"/>
      <c r="K664" s="456"/>
      <c r="L664" s="513"/>
    </row>
    <row r="665" spans="1:12" ht="39" customHeight="1">
      <c r="A665" s="147"/>
      <c r="B665" s="715" t="s">
        <v>567</v>
      </c>
      <c r="C665" s="716"/>
      <c r="D665" s="148" t="s">
        <v>568</v>
      </c>
      <c r="E665" s="398">
        <f t="shared" si="302"/>
        <v>0</v>
      </c>
      <c r="F665" s="456">
        <f>SUM(F666:F667)</f>
        <v>0</v>
      </c>
      <c r="G665" s="456">
        <f aca="true" t="shared" si="313" ref="G665:L665">SUM(G666:G667)</f>
        <v>0</v>
      </c>
      <c r="H665" s="456">
        <f t="shared" si="313"/>
        <v>0</v>
      </c>
      <c r="I665" s="456">
        <f t="shared" si="313"/>
        <v>0</v>
      </c>
      <c r="J665" s="456">
        <f t="shared" si="313"/>
        <v>0</v>
      </c>
      <c r="K665" s="456">
        <f t="shared" si="313"/>
        <v>0</v>
      </c>
      <c r="L665" s="513">
        <f t="shared" si="313"/>
        <v>0</v>
      </c>
    </row>
    <row r="666" spans="1:12" ht="15.75">
      <c r="A666" s="106"/>
      <c r="B666" s="107"/>
      <c r="C666" s="39" t="s">
        <v>442</v>
      </c>
      <c r="D666" s="72" t="s">
        <v>569</v>
      </c>
      <c r="E666" s="398">
        <f t="shared" si="302"/>
        <v>0</v>
      </c>
      <c r="F666" s="398"/>
      <c r="G666" s="398"/>
      <c r="H666" s="398"/>
      <c r="I666" s="440"/>
      <c r="J666" s="398"/>
      <c r="K666" s="398"/>
      <c r="L666" s="467"/>
    </row>
    <row r="667" spans="1:12" ht="15.75">
      <c r="A667" s="106"/>
      <c r="B667" s="107"/>
      <c r="C667" s="39" t="s">
        <v>428</v>
      </c>
      <c r="D667" s="72" t="s">
        <v>570</v>
      </c>
      <c r="E667" s="398">
        <f t="shared" si="302"/>
        <v>0</v>
      </c>
      <c r="F667" s="398"/>
      <c r="G667" s="398"/>
      <c r="H667" s="398"/>
      <c r="I667" s="440"/>
      <c r="J667" s="398"/>
      <c r="K667" s="398"/>
      <c r="L667" s="467"/>
    </row>
    <row r="668" spans="1:12" ht="42.75" customHeight="1">
      <c r="A668" s="147"/>
      <c r="B668" s="717" t="s">
        <v>571</v>
      </c>
      <c r="C668" s="718"/>
      <c r="D668" s="148" t="s">
        <v>572</v>
      </c>
      <c r="E668" s="398">
        <f t="shared" si="302"/>
        <v>0</v>
      </c>
      <c r="F668" s="456">
        <f>SUM(F669:F670)</f>
        <v>0</v>
      </c>
      <c r="G668" s="456">
        <f aca="true" t="shared" si="314" ref="G668:L668">SUM(G669:G670)</f>
        <v>0</v>
      </c>
      <c r="H668" s="456">
        <f t="shared" si="314"/>
        <v>0</v>
      </c>
      <c r="I668" s="456">
        <f t="shared" si="314"/>
        <v>0</v>
      </c>
      <c r="J668" s="456">
        <f t="shared" si="314"/>
        <v>0</v>
      </c>
      <c r="K668" s="456">
        <f t="shared" si="314"/>
        <v>0</v>
      </c>
      <c r="L668" s="513">
        <f t="shared" si="314"/>
        <v>0</v>
      </c>
    </row>
    <row r="669" spans="1:12" ht="15.75">
      <c r="A669" s="106"/>
      <c r="B669" s="107"/>
      <c r="C669" s="39" t="s">
        <v>442</v>
      </c>
      <c r="D669" s="72" t="s">
        <v>573</v>
      </c>
      <c r="E669" s="398">
        <f t="shared" si="302"/>
        <v>0</v>
      </c>
      <c r="F669" s="398"/>
      <c r="G669" s="398"/>
      <c r="H669" s="398"/>
      <c r="I669" s="440"/>
      <c r="J669" s="398"/>
      <c r="K669" s="398"/>
      <c r="L669" s="467"/>
    </row>
    <row r="670" spans="1:12" ht="16.5" thickBot="1">
      <c r="A670" s="209"/>
      <c r="B670" s="210"/>
      <c r="C670" s="211" t="s">
        <v>428</v>
      </c>
      <c r="D670" s="212" t="s">
        <v>574</v>
      </c>
      <c r="E670" s="514">
        <f t="shared" si="302"/>
        <v>0</v>
      </c>
      <c r="F670" s="514"/>
      <c r="G670" s="514"/>
      <c r="H670" s="514"/>
      <c r="I670" s="515"/>
      <c r="J670" s="514"/>
      <c r="K670" s="514"/>
      <c r="L670" s="516"/>
    </row>
    <row r="672" spans="2:3" ht="15">
      <c r="B672" s="4" t="s">
        <v>614</v>
      </c>
      <c r="C672" s="286"/>
    </row>
    <row r="673" spans="2:3" ht="15">
      <c r="B673" s="4" t="s">
        <v>615</v>
      </c>
      <c r="C673" s="286"/>
    </row>
    <row r="674" spans="2:3" ht="15">
      <c r="B674" s="4" t="s">
        <v>616</v>
      </c>
      <c r="C674" s="4"/>
    </row>
    <row r="675" spans="2:3" ht="15">
      <c r="B675" s="4" t="s">
        <v>617</v>
      </c>
      <c r="C675" s="4"/>
    </row>
    <row r="676" spans="2:3" ht="15">
      <c r="B676" s="4" t="s">
        <v>618</v>
      </c>
      <c r="C676" s="222"/>
    </row>
    <row r="677" spans="2:3" ht="15">
      <c r="B677" s="44" t="s">
        <v>619</v>
      </c>
      <c r="C677" s="223"/>
    </row>
    <row r="678" spans="2:3" ht="15">
      <c r="B678" s="44" t="s">
        <v>620</v>
      </c>
      <c r="C678" s="223"/>
    </row>
    <row r="679" ht="15">
      <c r="C679" s="223"/>
    </row>
    <row r="680" spans="3:7" ht="15.75">
      <c r="C680" s="223"/>
      <c r="E680" s="225" t="s">
        <v>0</v>
      </c>
      <c r="F680" s="224"/>
      <c r="G680" s="3"/>
    </row>
    <row r="681" spans="1:7" ht="15">
      <c r="A681" s="719"/>
      <c r="B681" s="719"/>
      <c r="C681" s="223"/>
      <c r="E681" s="228" t="s">
        <v>1</v>
      </c>
      <c r="F681" s="229"/>
      <c r="G681" s="3"/>
    </row>
    <row r="682" spans="1:3" ht="15">
      <c r="A682" s="385"/>
      <c r="B682" s="385"/>
      <c r="C682" s="223"/>
    </row>
  </sheetData>
  <sheetProtection/>
  <mergeCells count="287">
    <mergeCell ref="J1:L1"/>
    <mergeCell ref="A5:I5"/>
    <mergeCell ref="A6:I6"/>
    <mergeCell ref="E10:I10"/>
    <mergeCell ref="J10:L10"/>
    <mergeCell ref="F11:I11"/>
    <mergeCell ref="A13:C13"/>
    <mergeCell ref="K11:K12"/>
    <mergeCell ref="L11:L12"/>
    <mergeCell ref="K9:L9"/>
    <mergeCell ref="A17:C17"/>
    <mergeCell ref="A18:C18"/>
    <mergeCell ref="A21:C21"/>
    <mergeCell ref="B24:C24"/>
    <mergeCell ref="A25:C25"/>
    <mergeCell ref="B27:C27"/>
    <mergeCell ref="B28:C28"/>
    <mergeCell ref="B29:C29"/>
    <mergeCell ref="A30:C30"/>
    <mergeCell ref="A31:C31"/>
    <mergeCell ref="A34:C34"/>
    <mergeCell ref="A44:C44"/>
    <mergeCell ref="A45:C45"/>
    <mergeCell ref="B46:C46"/>
    <mergeCell ref="B47:C47"/>
    <mergeCell ref="B49:C49"/>
    <mergeCell ref="B50:C50"/>
    <mergeCell ref="A56:C56"/>
    <mergeCell ref="B61:C61"/>
    <mergeCell ref="A78:C78"/>
    <mergeCell ref="A79:C79"/>
    <mergeCell ref="B86:C86"/>
    <mergeCell ref="A90:C90"/>
    <mergeCell ref="B94:C94"/>
    <mergeCell ref="B96:C96"/>
    <mergeCell ref="B97:C97"/>
    <mergeCell ref="A100:C100"/>
    <mergeCell ref="B104:C104"/>
    <mergeCell ref="B105:C105"/>
    <mergeCell ref="B106:C106"/>
    <mergeCell ref="B107:C107"/>
    <mergeCell ref="B108:C108"/>
    <mergeCell ref="B109:C109"/>
    <mergeCell ref="B110:C110"/>
    <mergeCell ref="A113:C113"/>
    <mergeCell ref="A115:C115"/>
    <mergeCell ref="B117:C117"/>
    <mergeCell ref="A120:C120"/>
    <mergeCell ref="B124:C124"/>
    <mergeCell ref="A127:C127"/>
    <mergeCell ref="B128:C128"/>
    <mergeCell ref="B131:C131"/>
    <mergeCell ref="B132:C132"/>
    <mergeCell ref="B133:C133"/>
    <mergeCell ref="B134:C134"/>
    <mergeCell ref="B135:C135"/>
    <mergeCell ref="B138:C138"/>
    <mergeCell ref="A143:C143"/>
    <mergeCell ref="A144:C144"/>
    <mergeCell ref="B145:C145"/>
    <mergeCell ref="B149:C149"/>
    <mergeCell ref="B150:C150"/>
    <mergeCell ref="B151:C151"/>
    <mergeCell ref="B152:C152"/>
    <mergeCell ref="B153:C153"/>
    <mergeCell ref="B154:C154"/>
    <mergeCell ref="B158:C158"/>
    <mergeCell ref="B162:C162"/>
    <mergeCell ref="B166:C166"/>
    <mergeCell ref="B167:C167"/>
    <mergeCell ref="B168:C168"/>
    <mergeCell ref="B169:C169"/>
    <mergeCell ref="B171:C171"/>
    <mergeCell ref="B172:C172"/>
    <mergeCell ref="B173:C173"/>
    <mergeCell ref="B176:C176"/>
    <mergeCell ref="B179:C179"/>
    <mergeCell ref="B180:C180"/>
    <mergeCell ref="B181:C181"/>
    <mergeCell ref="B182:C182"/>
    <mergeCell ref="B183:C183"/>
    <mergeCell ref="B184:C184"/>
    <mergeCell ref="B185:C185"/>
    <mergeCell ref="B186:C186"/>
    <mergeCell ref="B189:C189"/>
    <mergeCell ref="B190:C190"/>
    <mergeCell ref="B191:C191"/>
    <mergeCell ref="B192:C192"/>
    <mergeCell ref="B193:C193"/>
    <mergeCell ref="B194:C194"/>
    <mergeCell ref="B195:C195"/>
    <mergeCell ref="B196:C196"/>
    <mergeCell ref="B200:C200"/>
    <mergeCell ref="A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9:C219"/>
    <mergeCell ref="B220:C220"/>
    <mergeCell ref="A221:C221"/>
    <mergeCell ref="B222:C222"/>
    <mergeCell ref="B225:C225"/>
    <mergeCell ref="B228:C228"/>
    <mergeCell ref="B231:C231"/>
    <mergeCell ref="B236:C236"/>
    <mergeCell ref="B239:C239"/>
    <mergeCell ref="B244:C244"/>
    <mergeCell ref="B249:C249"/>
    <mergeCell ref="B254:C254"/>
    <mergeCell ref="B259:C259"/>
    <mergeCell ref="B264:C264"/>
    <mergeCell ref="A267:B267"/>
    <mergeCell ref="B269:C269"/>
    <mergeCell ref="B274:C274"/>
    <mergeCell ref="B279:C279"/>
    <mergeCell ref="A284:C284"/>
    <mergeCell ref="B285:C285"/>
    <mergeCell ref="B286:C286"/>
    <mergeCell ref="B287:C287"/>
    <mergeCell ref="A288:C288"/>
    <mergeCell ref="B289:C289"/>
    <mergeCell ref="A290:C290"/>
    <mergeCell ref="B291:C291"/>
    <mergeCell ref="B295:C295"/>
    <mergeCell ref="B299:C299"/>
    <mergeCell ref="B303:C303"/>
    <mergeCell ref="B307:C307"/>
    <mergeCell ref="B311:C311"/>
    <mergeCell ref="B315:C315"/>
    <mergeCell ref="B319:C319"/>
    <mergeCell ref="B322:C322"/>
    <mergeCell ref="B327:C327"/>
    <mergeCell ref="B330:C330"/>
    <mergeCell ref="A333:C333"/>
    <mergeCell ref="A337:C337"/>
    <mergeCell ref="A338:C338"/>
    <mergeCell ref="A341:C341"/>
    <mergeCell ref="B344:C344"/>
    <mergeCell ref="A345:C345"/>
    <mergeCell ref="B347:C347"/>
    <mergeCell ref="B348:C348"/>
    <mergeCell ref="B349:C349"/>
    <mergeCell ref="A350:C350"/>
    <mergeCell ref="A351:C351"/>
    <mergeCell ref="A354:C354"/>
    <mergeCell ref="A364:C364"/>
    <mergeCell ref="A365:C365"/>
    <mergeCell ref="B366:C366"/>
    <mergeCell ref="B367:C367"/>
    <mergeCell ref="B370:C370"/>
    <mergeCell ref="A376:C376"/>
    <mergeCell ref="B381:C381"/>
    <mergeCell ref="A398:C398"/>
    <mergeCell ref="A399:C399"/>
    <mergeCell ref="B406:C406"/>
    <mergeCell ref="A410:C410"/>
    <mergeCell ref="B414:C414"/>
    <mergeCell ref="B416:C416"/>
    <mergeCell ref="B417:C417"/>
    <mergeCell ref="A420:C420"/>
    <mergeCell ref="B424:C424"/>
    <mergeCell ref="B425:C425"/>
    <mergeCell ref="B426:C426"/>
    <mergeCell ref="A428:C428"/>
    <mergeCell ref="B430:C430"/>
    <mergeCell ref="A433:C433"/>
    <mergeCell ref="B434:C434"/>
    <mergeCell ref="B437:C437"/>
    <mergeCell ref="B438:C438"/>
    <mergeCell ref="B441:C441"/>
    <mergeCell ref="A444:C444"/>
    <mergeCell ref="A445:C445"/>
    <mergeCell ref="B448:C448"/>
    <mergeCell ref="B449:C449"/>
    <mergeCell ref="B450:C450"/>
    <mergeCell ref="B452:C452"/>
    <mergeCell ref="B453:C453"/>
    <mergeCell ref="B454:C454"/>
    <mergeCell ref="B457:C457"/>
    <mergeCell ref="B458:C458"/>
    <mergeCell ref="B459:C459"/>
    <mergeCell ref="B461:C461"/>
    <mergeCell ref="B462:C462"/>
    <mergeCell ref="B463:C463"/>
    <mergeCell ref="B464:C464"/>
    <mergeCell ref="A465:C465"/>
    <mergeCell ref="B467:C467"/>
    <mergeCell ref="B468:C468"/>
    <mergeCell ref="B469:C469"/>
    <mergeCell ref="B470:C470"/>
    <mergeCell ref="B471:C471"/>
    <mergeCell ref="B472:C472"/>
    <mergeCell ref="B473:C473"/>
    <mergeCell ref="B474:C474"/>
    <mergeCell ref="B475:C475"/>
    <mergeCell ref="B476:C476"/>
    <mergeCell ref="B478:C478"/>
    <mergeCell ref="A479:C479"/>
    <mergeCell ref="B480:C480"/>
    <mergeCell ref="A481:C481"/>
    <mergeCell ref="A486:C486"/>
    <mergeCell ref="B487:C487"/>
    <mergeCell ref="B488:C488"/>
    <mergeCell ref="B489:C489"/>
    <mergeCell ref="B490:C490"/>
    <mergeCell ref="B494:C494"/>
    <mergeCell ref="B496:C496"/>
    <mergeCell ref="B500:C500"/>
    <mergeCell ref="A503:C503"/>
    <mergeCell ref="B504:C504"/>
    <mergeCell ref="B505:C505"/>
    <mergeCell ref="B506:C506"/>
    <mergeCell ref="B508:C508"/>
    <mergeCell ref="B510:C510"/>
    <mergeCell ref="A512:C512"/>
    <mergeCell ref="A513:C513"/>
    <mergeCell ref="B514:C514"/>
    <mergeCell ref="B518:C518"/>
    <mergeCell ref="B519:C519"/>
    <mergeCell ref="B520:C520"/>
    <mergeCell ref="B521:C521"/>
    <mergeCell ref="B522:C522"/>
    <mergeCell ref="B523:C523"/>
    <mergeCell ref="B527:C527"/>
    <mergeCell ref="B531:C531"/>
    <mergeCell ref="B533:C533"/>
    <mergeCell ref="B534:C534"/>
    <mergeCell ref="B536:C536"/>
    <mergeCell ref="B538:C538"/>
    <mergeCell ref="B539:C539"/>
    <mergeCell ref="B540:C540"/>
    <mergeCell ref="B541:C541"/>
    <mergeCell ref="B542:C542"/>
    <mergeCell ref="B543:C543"/>
    <mergeCell ref="B545:C545"/>
    <mergeCell ref="B546:C546"/>
    <mergeCell ref="B547:C547"/>
    <mergeCell ref="B548:C548"/>
    <mergeCell ref="B552:C552"/>
    <mergeCell ref="A556:C556"/>
    <mergeCell ref="B557:C557"/>
    <mergeCell ref="B558:C558"/>
    <mergeCell ref="B560:C560"/>
    <mergeCell ref="A561:C561"/>
    <mergeCell ref="B562:C562"/>
    <mergeCell ref="B565:C565"/>
    <mergeCell ref="B568:C568"/>
    <mergeCell ref="B571:C571"/>
    <mergeCell ref="B576:C576"/>
    <mergeCell ref="B579:C579"/>
    <mergeCell ref="B584:C584"/>
    <mergeCell ref="B589:C589"/>
    <mergeCell ref="B594:C594"/>
    <mergeCell ref="B599:C599"/>
    <mergeCell ref="B604:C604"/>
    <mergeCell ref="B609:C609"/>
    <mergeCell ref="B614:C614"/>
    <mergeCell ref="B619:C619"/>
    <mergeCell ref="A624:C624"/>
    <mergeCell ref="B649:C649"/>
    <mergeCell ref="B653:C653"/>
    <mergeCell ref="B657:C657"/>
    <mergeCell ref="B625:C625"/>
    <mergeCell ref="B626:C626"/>
    <mergeCell ref="B627:C627"/>
    <mergeCell ref="A628:C628"/>
    <mergeCell ref="B629:C629"/>
    <mergeCell ref="B633:C633"/>
    <mergeCell ref="B660:C660"/>
    <mergeCell ref="B665:C665"/>
    <mergeCell ref="B668:C668"/>
    <mergeCell ref="A681:B681"/>
    <mergeCell ref="D10:D12"/>
    <mergeCell ref="J11:J12"/>
    <mergeCell ref="A10:C12"/>
    <mergeCell ref="B637:C637"/>
    <mergeCell ref="B641:C641"/>
    <mergeCell ref="B645:C645"/>
  </mergeCells>
  <printOptions horizontalCentered="1"/>
  <pageMargins left="0.15748031496062992" right="0.15748031496062992" top="0.17" bottom="0.3937007874015748" header="0.3937007874015748" footer="0.1968503937007874"/>
  <pageSetup horizontalDpi="600" verticalDpi="600" orientation="landscape" paperSize="9" scale="55" r:id="rId2"/>
  <headerFooter alignWithMargins="0">
    <oddFooter>&amp;R&amp;P</oddFooter>
  </headerFooter>
  <drawing r:id="rId1"/>
</worksheet>
</file>

<file path=xl/worksheets/sheet2.xml><?xml version="1.0" encoding="utf-8"?>
<worksheet xmlns="http://schemas.openxmlformats.org/spreadsheetml/2006/main" xmlns:r="http://schemas.openxmlformats.org/officeDocument/2006/relationships">
  <sheetPr>
    <tabColor rgb="FFFF0000"/>
  </sheetPr>
  <dimension ref="A1:N479"/>
  <sheetViews>
    <sheetView tabSelected="1" zoomScale="80" zoomScaleNormal="80" zoomScaleSheetLayoutView="100" zoomScalePageLayoutView="0" workbookViewId="0" topLeftCell="A157">
      <selection activeCell="E171" sqref="E171"/>
    </sheetView>
  </sheetViews>
  <sheetFormatPr defaultColWidth="9.140625" defaultRowHeight="12.75"/>
  <cols>
    <col min="1" max="1" width="4.8515625" style="44" customWidth="1"/>
    <col min="2" max="2" width="6.7109375" style="44" customWidth="1"/>
    <col min="3" max="3" width="97.421875" style="44" customWidth="1"/>
    <col min="4" max="4" width="15.28125" style="44" customWidth="1"/>
    <col min="5" max="5" width="16.28125" style="44" customWidth="1"/>
    <col min="6" max="6" width="18.00390625" style="44" customWidth="1"/>
    <col min="7" max="7" width="14.28125" style="44" customWidth="1"/>
    <col min="8" max="8" width="15.57421875" style="44" customWidth="1"/>
    <col min="9" max="10" width="14.28125" style="44" customWidth="1"/>
    <col min="11" max="11" width="13.57421875" style="44" customWidth="1"/>
    <col min="12" max="12" width="13.421875" style="44" customWidth="1"/>
    <col min="13" max="13" width="14.140625" style="44" customWidth="1"/>
    <col min="14" max="16384" width="9.140625" style="44" customWidth="1"/>
  </cols>
  <sheetData>
    <row r="1" spans="1:13" ht="15.75">
      <c r="A1" s="285"/>
      <c r="B1" s="285"/>
      <c r="C1" s="285"/>
      <c r="D1" s="286"/>
      <c r="E1" s="4"/>
      <c r="F1" s="4"/>
      <c r="G1" s="4"/>
      <c r="H1" s="4"/>
      <c r="I1" s="287"/>
      <c r="J1" s="4"/>
      <c r="K1" s="816" t="s">
        <v>1430</v>
      </c>
      <c r="L1" s="816"/>
      <c r="M1" s="816"/>
    </row>
    <row r="2" spans="1:13" ht="15.75">
      <c r="A2" s="4" t="s">
        <v>1444</v>
      </c>
      <c r="B2" s="4"/>
      <c r="C2" s="4"/>
      <c r="D2" s="286"/>
      <c r="E2" s="4"/>
      <c r="F2" s="4"/>
      <c r="G2" s="4"/>
      <c r="H2" s="4"/>
      <c r="I2" s="287"/>
      <c r="J2" s="4"/>
      <c r="K2" s="4"/>
      <c r="L2" s="222"/>
      <c r="M2" s="222"/>
    </row>
    <row r="3" spans="1:13" ht="21.75" customHeight="1">
      <c r="A3" s="288" t="s">
        <v>2</v>
      </c>
      <c r="B3" s="288"/>
      <c r="C3" s="288"/>
      <c r="D3" s="286"/>
      <c r="E3" s="4"/>
      <c r="F3" s="4"/>
      <c r="G3" s="4"/>
      <c r="H3" s="4"/>
      <c r="I3" s="4"/>
      <c r="J3" s="4"/>
      <c r="K3" s="4"/>
      <c r="L3" s="222"/>
      <c r="M3" s="222"/>
    </row>
    <row r="4" spans="1:13" ht="15">
      <c r="A4" s="288"/>
      <c r="B4" s="288"/>
      <c r="C4" s="288"/>
      <c r="D4" s="286"/>
      <c r="E4" s="4"/>
      <c r="F4" s="4"/>
      <c r="G4" s="4"/>
      <c r="H4" s="4"/>
      <c r="I4" s="4"/>
      <c r="J4" s="4"/>
      <c r="K4" s="4"/>
      <c r="L4" s="222"/>
      <c r="M4" s="222"/>
    </row>
    <row r="5" spans="1:13" ht="15.75">
      <c r="A5" s="848" t="s">
        <v>621</v>
      </c>
      <c r="B5" s="848"/>
      <c r="C5" s="848"/>
      <c r="D5" s="848"/>
      <c r="E5" s="848"/>
      <c r="F5" s="848"/>
      <c r="G5" s="848"/>
      <c r="H5" s="848"/>
      <c r="I5" s="848"/>
      <c r="J5" s="848"/>
      <c r="K5" s="848"/>
      <c r="L5" s="222"/>
      <c r="M5" s="222"/>
    </row>
    <row r="6" spans="1:13" ht="15.75">
      <c r="A6" s="848" t="s">
        <v>622</v>
      </c>
      <c r="B6" s="848"/>
      <c r="C6" s="848"/>
      <c r="D6" s="848"/>
      <c r="E6" s="848"/>
      <c r="F6" s="848"/>
      <c r="G6" s="848"/>
      <c r="H6" s="848"/>
      <c r="I6" s="848"/>
      <c r="J6" s="848"/>
      <c r="K6" s="848"/>
      <c r="L6" s="222"/>
      <c r="M6" s="222"/>
    </row>
    <row r="7" spans="1:13" ht="15.75">
      <c r="A7" s="287"/>
      <c r="B7" s="287"/>
      <c r="C7" s="287"/>
      <c r="D7" s="287"/>
      <c r="E7" s="287"/>
      <c r="F7" s="287"/>
      <c r="G7" s="287"/>
      <c r="H7" s="222"/>
      <c r="I7" s="222"/>
      <c r="J7" s="222"/>
      <c r="K7" s="222"/>
      <c r="L7" s="222"/>
      <c r="M7" s="222"/>
    </row>
    <row r="8" spans="1:13" ht="13.5" customHeight="1">
      <c r="A8" s="285" t="s">
        <v>5</v>
      </c>
      <c r="B8" s="285"/>
      <c r="C8" s="289"/>
      <c r="D8" s="286"/>
      <c r="E8" s="4"/>
      <c r="F8" s="4"/>
      <c r="G8" s="4"/>
      <c r="H8" s="222"/>
      <c r="I8" s="222"/>
      <c r="J8" s="222"/>
      <c r="K8" s="222"/>
      <c r="L8" s="222"/>
      <c r="M8" s="222"/>
    </row>
    <row r="9" spans="1:13" ht="16.5" thickBot="1">
      <c r="A9" s="290"/>
      <c r="B9" s="289"/>
      <c r="C9" s="289"/>
      <c r="D9" s="286"/>
      <c r="E9" s="291"/>
      <c r="F9" s="291"/>
      <c r="G9" s="291"/>
      <c r="H9" s="291"/>
      <c r="I9" s="292"/>
      <c r="J9" s="293"/>
      <c r="K9" s="293"/>
      <c r="L9" s="815" t="s">
        <v>6</v>
      </c>
      <c r="M9" s="815"/>
    </row>
    <row r="10" spans="1:13" ht="18.75" customHeight="1">
      <c r="A10" s="725" t="s">
        <v>7</v>
      </c>
      <c r="B10" s="726"/>
      <c r="C10" s="727"/>
      <c r="D10" s="720" t="s">
        <v>8</v>
      </c>
      <c r="E10" s="849" t="s">
        <v>9</v>
      </c>
      <c r="F10" s="849"/>
      <c r="G10" s="818"/>
      <c r="H10" s="818"/>
      <c r="I10" s="818"/>
      <c r="J10" s="818"/>
      <c r="K10" s="819" t="s">
        <v>10</v>
      </c>
      <c r="L10" s="819"/>
      <c r="M10" s="820"/>
    </row>
    <row r="11" spans="1:13" ht="36.75" customHeight="1">
      <c r="A11" s="728"/>
      <c r="B11" s="729"/>
      <c r="C11" s="730"/>
      <c r="D11" s="825"/>
      <c r="E11" s="850" t="s">
        <v>11</v>
      </c>
      <c r="F11" s="850"/>
      <c r="G11" s="821" t="s">
        <v>12</v>
      </c>
      <c r="H11" s="821"/>
      <c r="I11" s="821"/>
      <c r="J11" s="851"/>
      <c r="K11" s="723">
        <v>2023</v>
      </c>
      <c r="L11" s="723">
        <v>2024</v>
      </c>
      <c r="M11" s="813">
        <v>2025</v>
      </c>
    </row>
    <row r="12" spans="1:13" ht="102" customHeight="1" thickBot="1">
      <c r="A12" s="731"/>
      <c r="B12" s="732"/>
      <c r="C12" s="733"/>
      <c r="D12" s="826"/>
      <c r="E12" s="13" t="s">
        <v>13</v>
      </c>
      <c r="F12" s="14" t="s">
        <v>623</v>
      </c>
      <c r="G12" s="14" t="s">
        <v>14</v>
      </c>
      <c r="H12" s="14" t="s">
        <v>15</v>
      </c>
      <c r="I12" s="14" t="s">
        <v>16</v>
      </c>
      <c r="J12" s="14" t="s">
        <v>17</v>
      </c>
      <c r="K12" s="724"/>
      <c r="L12" s="724"/>
      <c r="M12" s="814"/>
    </row>
    <row r="13" spans="1:13" ht="39" customHeight="1">
      <c r="A13" s="844" t="s">
        <v>624</v>
      </c>
      <c r="B13" s="845"/>
      <c r="C13" s="845"/>
      <c r="D13" s="294" t="s">
        <v>625</v>
      </c>
      <c r="E13" s="295">
        <f>G13+H13+I13+J13</f>
        <v>1486459</v>
      </c>
      <c r="F13" s="296">
        <f>F14+F32+F42+F103+F114+F122</f>
        <v>262</v>
      </c>
      <c r="G13" s="296">
        <f aca="true" t="shared" si="0" ref="G13:M13">G14+G32+G42+G103+G114+G122</f>
        <v>206061</v>
      </c>
      <c r="H13" s="296">
        <f t="shared" si="0"/>
        <v>453226</v>
      </c>
      <c r="I13" s="296">
        <f t="shared" si="0"/>
        <v>595814</v>
      </c>
      <c r="J13" s="296">
        <f t="shared" si="0"/>
        <v>231358</v>
      </c>
      <c r="K13" s="297">
        <f t="shared" si="0"/>
        <v>1549288.2820000001</v>
      </c>
      <c r="L13" s="297">
        <f t="shared" si="0"/>
        <v>1626763</v>
      </c>
      <c r="M13" s="298">
        <f t="shared" si="0"/>
        <v>1699967</v>
      </c>
    </row>
    <row r="14" spans="1:13" ht="15.75">
      <c r="A14" s="846" t="s">
        <v>626</v>
      </c>
      <c r="B14" s="847"/>
      <c r="C14" s="847"/>
      <c r="D14" s="299" t="s">
        <v>627</v>
      </c>
      <c r="E14" s="300">
        <f>G14+H14+I14+J14</f>
        <v>284037</v>
      </c>
      <c r="F14" s="300">
        <f>F15+F19+F26+F27</f>
        <v>0</v>
      </c>
      <c r="G14" s="300">
        <f aca="true" t="shared" si="1" ref="G14:M14">G15+G19+G26+G27</f>
        <v>31273</v>
      </c>
      <c r="H14" s="300">
        <f t="shared" si="1"/>
        <v>53717</v>
      </c>
      <c r="I14" s="300">
        <f t="shared" si="1"/>
        <v>165166</v>
      </c>
      <c r="J14" s="300">
        <f t="shared" si="1"/>
        <v>33881</v>
      </c>
      <c r="K14" s="301">
        <f t="shared" si="1"/>
        <v>298938</v>
      </c>
      <c r="L14" s="301">
        <f t="shared" si="1"/>
        <v>313887</v>
      </c>
      <c r="M14" s="302">
        <f t="shared" si="1"/>
        <v>328014</v>
      </c>
    </row>
    <row r="15" spans="1:13" ht="18" customHeight="1">
      <c r="A15" s="74" t="s">
        <v>628</v>
      </c>
      <c r="B15" s="303"/>
      <c r="C15" s="304"/>
      <c r="D15" s="66" t="s">
        <v>629</v>
      </c>
      <c r="E15" s="305">
        <f aca="true" t="shared" si="2" ref="E15:E78">G15+H15+I15+J15</f>
        <v>230213</v>
      </c>
      <c r="F15" s="306">
        <f>F17</f>
        <v>0</v>
      </c>
      <c r="G15" s="306">
        <f aca="true" t="shared" si="3" ref="G15:M15">G17</f>
        <v>20118</v>
      </c>
      <c r="H15" s="306">
        <f t="shared" si="3"/>
        <v>38170</v>
      </c>
      <c r="I15" s="306">
        <f t="shared" si="3"/>
        <v>142525</v>
      </c>
      <c r="J15" s="306">
        <f t="shared" si="3"/>
        <v>29400</v>
      </c>
      <c r="K15" s="67">
        <f t="shared" si="3"/>
        <v>242418</v>
      </c>
      <c r="L15" s="67">
        <f t="shared" si="3"/>
        <v>254542</v>
      </c>
      <c r="M15" s="307">
        <f t="shared" si="3"/>
        <v>265999</v>
      </c>
    </row>
    <row r="16" spans="1:13" ht="18" customHeight="1">
      <c r="A16" s="308" t="s">
        <v>630</v>
      </c>
      <c r="B16" s="309"/>
      <c r="C16" s="310"/>
      <c r="D16" s="72"/>
      <c r="E16" s="305"/>
      <c r="F16" s="306"/>
      <c r="G16" s="311"/>
      <c r="H16" s="311"/>
      <c r="I16" s="312"/>
      <c r="J16" s="311"/>
      <c r="K16" s="64"/>
      <c r="L16" s="270"/>
      <c r="M16" s="313"/>
    </row>
    <row r="17" spans="1:13" ht="15">
      <c r="A17" s="314"/>
      <c r="B17" s="251" t="s">
        <v>631</v>
      </c>
      <c r="C17" s="304"/>
      <c r="D17" s="72" t="s">
        <v>632</v>
      </c>
      <c r="E17" s="305">
        <f t="shared" si="2"/>
        <v>230213</v>
      </c>
      <c r="F17" s="306">
        <f>F18</f>
        <v>0</v>
      </c>
      <c r="G17" s="306">
        <f aca="true" t="shared" si="4" ref="G17:M17">G18</f>
        <v>20118</v>
      </c>
      <c r="H17" s="687">
        <f t="shared" si="4"/>
        <v>38170</v>
      </c>
      <c r="I17" s="687">
        <f t="shared" si="4"/>
        <v>142525</v>
      </c>
      <c r="J17" s="687">
        <f t="shared" si="4"/>
        <v>29400</v>
      </c>
      <c r="K17" s="356">
        <f t="shared" si="4"/>
        <v>242418</v>
      </c>
      <c r="L17" s="356">
        <f t="shared" si="4"/>
        <v>254542</v>
      </c>
      <c r="M17" s="357">
        <f t="shared" si="4"/>
        <v>265999</v>
      </c>
    </row>
    <row r="18" spans="1:13" ht="15">
      <c r="A18" s="314"/>
      <c r="B18" s="251"/>
      <c r="C18" s="315" t="s">
        <v>633</v>
      </c>
      <c r="D18" s="72" t="s">
        <v>634</v>
      </c>
      <c r="E18" s="305">
        <f t="shared" si="2"/>
        <v>230213</v>
      </c>
      <c r="F18" s="306">
        <f>F176+F330</f>
        <v>0</v>
      </c>
      <c r="G18" s="306">
        <f aca="true" t="shared" si="5" ref="G18:M18">G176+G330</f>
        <v>20118</v>
      </c>
      <c r="H18" s="687">
        <f t="shared" si="5"/>
        <v>38170</v>
      </c>
      <c r="I18" s="687">
        <f t="shared" si="5"/>
        <v>142525</v>
      </c>
      <c r="J18" s="687">
        <f t="shared" si="5"/>
        <v>29400</v>
      </c>
      <c r="K18" s="356">
        <f t="shared" si="5"/>
        <v>242418</v>
      </c>
      <c r="L18" s="356">
        <f t="shared" si="5"/>
        <v>254542</v>
      </c>
      <c r="M18" s="357">
        <f t="shared" si="5"/>
        <v>265999</v>
      </c>
    </row>
    <row r="19" spans="1:13" ht="27" customHeight="1">
      <c r="A19" s="771" t="s">
        <v>635</v>
      </c>
      <c r="B19" s="772"/>
      <c r="C19" s="772"/>
      <c r="D19" s="66" t="s">
        <v>636</v>
      </c>
      <c r="E19" s="305">
        <f t="shared" si="2"/>
        <v>11923</v>
      </c>
      <c r="F19" s="306">
        <f>F21+F22+F23+F24+F25</f>
        <v>0</v>
      </c>
      <c r="G19" s="306">
        <f aca="true" t="shared" si="6" ref="G19:M19">G21+G22+G23+G24+G25</f>
        <v>2521</v>
      </c>
      <c r="H19" s="687">
        <f t="shared" si="6"/>
        <v>3182</v>
      </c>
      <c r="I19" s="687">
        <f t="shared" si="6"/>
        <v>3539</v>
      </c>
      <c r="J19" s="687">
        <f t="shared" si="6"/>
        <v>2681</v>
      </c>
      <c r="K19" s="356">
        <f t="shared" si="6"/>
        <v>12397</v>
      </c>
      <c r="L19" s="356">
        <f t="shared" si="6"/>
        <v>13016</v>
      </c>
      <c r="M19" s="357">
        <f t="shared" si="6"/>
        <v>13602</v>
      </c>
    </row>
    <row r="20" spans="1:13" ht="18" customHeight="1">
      <c r="A20" s="308" t="s">
        <v>630</v>
      </c>
      <c r="B20" s="309"/>
      <c r="C20" s="310"/>
      <c r="D20" s="72"/>
      <c r="E20" s="305"/>
      <c r="F20" s="306"/>
      <c r="G20" s="311"/>
      <c r="H20" s="370"/>
      <c r="I20" s="688"/>
      <c r="J20" s="370"/>
      <c r="K20" s="358"/>
      <c r="L20" s="359"/>
      <c r="M20" s="360"/>
    </row>
    <row r="21" spans="1:13" ht="18" customHeight="1">
      <c r="A21" s="316"/>
      <c r="B21" s="317" t="s">
        <v>637</v>
      </c>
      <c r="C21" s="304"/>
      <c r="D21" s="72" t="s">
        <v>638</v>
      </c>
      <c r="E21" s="305">
        <f t="shared" si="2"/>
        <v>500</v>
      </c>
      <c r="F21" s="306">
        <f>F179+F333</f>
        <v>0</v>
      </c>
      <c r="G21" s="306">
        <f aca="true" t="shared" si="7" ref="G21:M21">G179+G333</f>
        <v>0</v>
      </c>
      <c r="H21" s="687">
        <f t="shared" si="7"/>
        <v>0</v>
      </c>
      <c r="I21" s="687">
        <f t="shared" si="7"/>
        <v>500</v>
      </c>
      <c r="J21" s="687">
        <f t="shared" si="7"/>
        <v>0</v>
      </c>
      <c r="K21" s="356">
        <f t="shared" si="7"/>
        <v>527</v>
      </c>
      <c r="L21" s="356">
        <f t="shared" si="7"/>
        <v>553</v>
      </c>
      <c r="M21" s="357">
        <f t="shared" si="7"/>
        <v>578</v>
      </c>
    </row>
    <row r="22" spans="1:13" ht="29.25" customHeight="1">
      <c r="A22" s="318"/>
      <c r="B22" s="762" t="s">
        <v>639</v>
      </c>
      <c r="C22" s="762"/>
      <c r="D22" s="72" t="s">
        <v>640</v>
      </c>
      <c r="E22" s="305">
        <f t="shared" si="2"/>
        <v>0</v>
      </c>
      <c r="F22" s="306">
        <f aca="true" t="shared" si="8" ref="F22:M22">F180+F334</f>
        <v>0</v>
      </c>
      <c r="G22" s="306">
        <f t="shared" si="8"/>
        <v>0</v>
      </c>
      <c r="H22" s="687">
        <f t="shared" si="8"/>
        <v>0</v>
      </c>
      <c r="I22" s="687">
        <f t="shared" si="8"/>
        <v>0</v>
      </c>
      <c r="J22" s="687">
        <f t="shared" si="8"/>
        <v>0</v>
      </c>
      <c r="K22" s="356">
        <f t="shared" si="8"/>
        <v>0</v>
      </c>
      <c r="L22" s="356">
        <f t="shared" si="8"/>
        <v>0</v>
      </c>
      <c r="M22" s="357">
        <f t="shared" si="8"/>
        <v>0</v>
      </c>
    </row>
    <row r="23" spans="1:13" ht="46.5" customHeight="1">
      <c r="A23" s="318"/>
      <c r="B23" s="764" t="s">
        <v>641</v>
      </c>
      <c r="C23" s="764"/>
      <c r="D23" s="72" t="s">
        <v>642</v>
      </c>
      <c r="E23" s="305">
        <f t="shared" si="2"/>
        <v>0</v>
      </c>
      <c r="F23" s="306">
        <f aca="true" t="shared" si="9" ref="F23:M23">F181+F335</f>
        <v>0</v>
      </c>
      <c r="G23" s="306">
        <f t="shared" si="9"/>
        <v>0</v>
      </c>
      <c r="H23" s="687">
        <f t="shared" si="9"/>
        <v>0</v>
      </c>
      <c r="I23" s="687">
        <f t="shared" si="9"/>
        <v>0</v>
      </c>
      <c r="J23" s="687">
        <f t="shared" si="9"/>
        <v>0</v>
      </c>
      <c r="K23" s="356">
        <f t="shared" si="9"/>
        <v>0</v>
      </c>
      <c r="L23" s="356">
        <f t="shared" si="9"/>
        <v>0</v>
      </c>
      <c r="M23" s="357">
        <f t="shared" si="9"/>
        <v>0</v>
      </c>
    </row>
    <row r="24" spans="1:13" ht="18" customHeight="1">
      <c r="A24" s="318"/>
      <c r="B24" s="319" t="s">
        <v>643</v>
      </c>
      <c r="C24" s="304"/>
      <c r="D24" s="72" t="s">
        <v>644</v>
      </c>
      <c r="E24" s="305">
        <f t="shared" si="2"/>
        <v>11423</v>
      </c>
      <c r="F24" s="306">
        <f aca="true" t="shared" si="10" ref="F24:M24">F182+F336</f>
        <v>0</v>
      </c>
      <c r="G24" s="306">
        <f t="shared" si="10"/>
        <v>2521</v>
      </c>
      <c r="H24" s="687">
        <f t="shared" si="10"/>
        <v>3182</v>
      </c>
      <c r="I24" s="687">
        <f t="shared" si="10"/>
        <v>3039</v>
      </c>
      <c r="J24" s="687">
        <f t="shared" si="10"/>
        <v>2681</v>
      </c>
      <c r="K24" s="356">
        <f t="shared" si="10"/>
        <v>11870</v>
      </c>
      <c r="L24" s="356">
        <f t="shared" si="10"/>
        <v>12463</v>
      </c>
      <c r="M24" s="357">
        <f t="shared" si="10"/>
        <v>13024</v>
      </c>
    </row>
    <row r="25" spans="1:13" ht="18" customHeight="1">
      <c r="A25" s="250"/>
      <c r="B25" s="251" t="s">
        <v>645</v>
      </c>
      <c r="C25" s="320"/>
      <c r="D25" s="72" t="s">
        <v>646</v>
      </c>
      <c r="E25" s="305">
        <f t="shared" si="2"/>
        <v>0</v>
      </c>
      <c r="F25" s="306">
        <f aca="true" t="shared" si="11" ref="F25:M25">F183+F337</f>
        <v>0</v>
      </c>
      <c r="G25" s="306">
        <f t="shared" si="11"/>
        <v>0</v>
      </c>
      <c r="H25" s="687">
        <f t="shared" si="11"/>
        <v>0</v>
      </c>
      <c r="I25" s="687">
        <f t="shared" si="11"/>
        <v>0</v>
      </c>
      <c r="J25" s="687">
        <f t="shared" si="11"/>
        <v>0</v>
      </c>
      <c r="K25" s="356">
        <f t="shared" si="11"/>
        <v>0</v>
      </c>
      <c r="L25" s="356">
        <f t="shared" si="11"/>
        <v>0</v>
      </c>
      <c r="M25" s="357">
        <f t="shared" si="11"/>
        <v>0</v>
      </c>
    </row>
    <row r="26" spans="1:13" ht="18" customHeight="1">
      <c r="A26" s="316" t="s">
        <v>647</v>
      </c>
      <c r="B26" s="317"/>
      <c r="C26" s="304"/>
      <c r="D26" s="66" t="s">
        <v>648</v>
      </c>
      <c r="E26" s="305">
        <f t="shared" si="2"/>
        <v>41901</v>
      </c>
      <c r="F26" s="306">
        <f>F184</f>
        <v>0</v>
      </c>
      <c r="G26" s="306">
        <f aca="true" t="shared" si="12" ref="G26:M26">G184</f>
        <v>8634</v>
      </c>
      <c r="H26" s="687">
        <f t="shared" si="12"/>
        <v>12365</v>
      </c>
      <c r="I26" s="687">
        <f t="shared" si="12"/>
        <v>19102</v>
      </c>
      <c r="J26" s="687">
        <f t="shared" si="12"/>
        <v>1800</v>
      </c>
      <c r="K26" s="356">
        <f t="shared" si="12"/>
        <v>44123</v>
      </c>
      <c r="L26" s="356">
        <f t="shared" si="12"/>
        <v>46329</v>
      </c>
      <c r="M26" s="357">
        <f t="shared" si="12"/>
        <v>48413</v>
      </c>
    </row>
    <row r="27" spans="1:13" ht="50.25" customHeight="1">
      <c r="A27" s="771" t="s">
        <v>649</v>
      </c>
      <c r="B27" s="772"/>
      <c r="C27" s="772"/>
      <c r="D27" s="66" t="s">
        <v>650</v>
      </c>
      <c r="E27" s="305">
        <f t="shared" si="2"/>
        <v>0</v>
      </c>
      <c r="F27" s="306">
        <f>F29+F30+F31</f>
        <v>0</v>
      </c>
      <c r="G27" s="306">
        <f aca="true" t="shared" si="13" ref="G27:M27">G29+G30+G31</f>
        <v>0</v>
      </c>
      <c r="H27" s="306">
        <f t="shared" si="13"/>
        <v>0</v>
      </c>
      <c r="I27" s="306">
        <f t="shared" si="13"/>
        <v>0</v>
      </c>
      <c r="J27" s="306">
        <f t="shared" si="13"/>
        <v>0</v>
      </c>
      <c r="K27" s="67">
        <f t="shared" si="13"/>
        <v>0</v>
      </c>
      <c r="L27" s="67">
        <f t="shared" si="13"/>
        <v>0</v>
      </c>
      <c r="M27" s="307">
        <f t="shared" si="13"/>
        <v>0</v>
      </c>
    </row>
    <row r="28" spans="1:13" ht="15">
      <c r="A28" s="308" t="s">
        <v>630</v>
      </c>
      <c r="B28" s="309"/>
      <c r="C28" s="310"/>
      <c r="D28" s="72"/>
      <c r="E28" s="305"/>
      <c r="F28" s="306"/>
      <c r="G28" s="311"/>
      <c r="H28" s="311"/>
      <c r="I28" s="312"/>
      <c r="J28" s="311"/>
      <c r="K28" s="64"/>
      <c r="L28" s="270"/>
      <c r="M28" s="313"/>
    </row>
    <row r="29" spans="1:13" ht="40.5" customHeight="1">
      <c r="A29" s="321"/>
      <c r="B29" s="764" t="s">
        <v>651</v>
      </c>
      <c r="C29" s="764"/>
      <c r="D29" s="72" t="s">
        <v>652</v>
      </c>
      <c r="E29" s="305">
        <f t="shared" si="2"/>
        <v>0</v>
      </c>
      <c r="F29" s="306">
        <f>F187</f>
        <v>0</v>
      </c>
      <c r="G29" s="306">
        <f aca="true" t="shared" si="14" ref="G29:M29">G187</f>
        <v>0</v>
      </c>
      <c r="H29" s="306">
        <f t="shared" si="14"/>
        <v>0</v>
      </c>
      <c r="I29" s="306">
        <f t="shared" si="14"/>
        <v>0</v>
      </c>
      <c r="J29" s="306">
        <f t="shared" si="14"/>
        <v>0</v>
      </c>
      <c r="K29" s="67">
        <f t="shared" si="14"/>
        <v>0</v>
      </c>
      <c r="L29" s="67">
        <f t="shared" si="14"/>
        <v>0</v>
      </c>
      <c r="M29" s="307">
        <f t="shared" si="14"/>
        <v>0</v>
      </c>
    </row>
    <row r="30" spans="1:13" ht="15">
      <c r="A30" s="321"/>
      <c r="B30" s="764" t="s">
        <v>653</v>
      </c>
      <c r="C30" s="764"/>
      <c r="D30" s="72" t="s">
        <v>654</v>
      </c>
      <c r="E30" s="305">
        <f t="shared" si="2"/>
        <v>0</v>
      </c>
      <c r="F30" s="306">
        <f aca="true" t="shared" si="15" ref="F30:M30">F188</f>
        <v>0</v>
      </c>
      <c r="G30" s="306">
        <f t="shared" si="15"/>
        <v>0</v>
      </c>
      <c r="H30" s="306">
        <f t="shared" si="15"/>
        <v>0</v>
      </c>
      <c r="I30" s="306">
        <f t="shared" si="15"/>
        <v>0</v>
      </c>
      <c r="J30" s="306">
        <f t="shared" si="15"/>
        <v>0</v>
      </c>
      <c r="K30" s="67">
        <f t="shared" si="15"/>
        <v>0</v>
      </c>
      <c r="L30" s="67">
        <f t="shared" si="15"/>
        <v>0</v>
      </c>
      <c r="M30" s="307">
        <f t="shared" si="15"/>
        <v>0</v>
      </c>
    </row>
    <row r="31" spans="1:13" ht="24" customHeight="1">
      <c r="A31" s="321"/>
      <c r="B31" s="764" t="s">
        <v>655</v>
      </c>
      <c r="C31" s="764"/>
      <c r="D31" s="72" t="s">
        <v>656</v>
      </c>
      <c r="E31" s="305">
        <f t="shared" si="2"/>
        <v>0</v>
      </c>
      <c r="F31" s="306">
        <f aca="true" t="shared" si="16" ref="F31:M31">F189</f>
        <v>0</v>
      </c>
      <c r="G31" s="306">
        <f t="shared" si="16"/>
        <v>0</v>
      </c>
      <c r="H31" s="306">
        <f t="shared" si="16"/>
        <v>0</v>
      </c>
      <c r="I31" s="306">
        <f t="shared" si="16"/>
        <v>0</v>
      </c>
      <c r="J31" s="306">
        <f t="shared" si="16"/>
        <v>0</v>
      </c>
      <c r="K31" s="67">
        <f t="shared" si="16"/>
        <v>0</v>
      </c>
      <c r="L31" s="67">
        <f t="shared" si="16"/>
        <v>0</v>
      </c>
      <c r="M31" s="307">
        <f t="shared" si="16"/>
        <v>0</v>
      </c>
    </row>
    <row r="32" spans="1:13" ht="48" customHeight="1">
      <c r="A32" s="755" t="s">
        <v>657</v>
      </c>
      <c r="B32" s="756"/>
      <c r="C32" s="756"/>
      <c r="D32" s="66" t="s">
        <v>658</v>
      </c>
      <c r="E32" s="322">
        <f t="shared" si="2"/>
        <v>54284</v>
      </c>
      <c r="F32" s="323">
        <f>F33+F36</f>
        <v>0</v>
      </c>
      <c r="G32" s="323">
        <f aca="true" t="shared" si="17" ref="G32:M32">G33+G36</f>
        <v>10035</v>
      </c>
      <c r="H32" s="323">
        <f t="shared" si="17"/>
        <v>22898</v>
      </c>
      <c r="I32" s="323">
        <f t="shared" si="17"/>
        <v>11128</v>
      </c>
      <c r="J32" s="323">
        <f t="shared" si="17"/>
        <v>10223</v>
      </c>
      <c r="K32" s="86">
        <f t="shared" si="17"/>
        <v>57160</v>
      </c>
      <c r="L32" s="86">
        <f t="shared" si="17"/>
        <v>60017</v>
      </c>
      <c r="M32" s="324">
        <f t="shared" si="17"/>
        <v>62718</v>
      </c>
    </row>
    <row r="33" spans="1:13" ht="15.75">
      <c r="A33" s="318" t="s">
        <v>659</v>
      </c>
      <c r="B33" s="325"/>
      <c r="C33" s="326"/>
      <c r="D33" s="66" t="s">
        <v>660</v>
      </c>
      <c r="E33" s="305">
        <f t="shared" si="2"/>
        <v>500</v>
      </c>
      <c r="F33" s="306">
        <f>F35</f>
        <v>0</v>
      </c>
      <c r="G33" s="687">
        <f aca="true" t="shared" si="18" ref="G33:M33">G35</f>
        <v>82</v>
      </c>
      <c r="H33" s="687">
        <f t="shared" si="18"/>
        <v>119</v>
      </c>
      <c r="I33" s="687">
        <f t="shared" si="18"/>
        <v>203</v>
      </c>
      <c r="J33" s="687">
        <f t="shared" si="18"/>
        <v>96</v>
      </c>
      <c r="K33" s="356">
        <f t="shared" si="18"/>
        <v>526</v>
      </c>
      <c r="L33" s="356">
        <f t="shared" si="18"/>
        <v>552</v>
      </c>
      <c r="M33" s="357">
        <f t="shared" si="18"/>
        <v>576</v>
      </c>
    </row>
    <row r="34" spans="1:13" ht="18" customHeight="1">
      <c r="A34" s="308" t="s">
        <v>630</v>
      </c>
      <c r="B34" s="309"/>
      <c r="C34" s="310"/>
      <c r="D34" s="72"/>
      <c r="E34" s="305"/>
      <c r="F34" s="306"/>
      <c r="G34" s="370"/>
      <c r="H34" s="370"/>
      <c r="I34" s="688"/>
      <c r="J34" s="370"/>
      <c r="K34" s="358"/>
      <c r="L34" s="359"/>
      <c r="M34" s="360"/>
    </row>
    <row r="35" spans="1:13" ht="18" customHeight="1">
      <c r="A35" s="314"/>
      <c r="B35" s="251" t="s">
        <v>661</v>
      </c>
      <c r="C35" s="304"/>
      <c r="D35" s="72" t="s">
        <v>662</v>
      </c>
      <c r="E35" s="305">
        <f t="shared" si="2"/>
        <v>500</v>
      </c>
      <c r="F35" s="306">
        <f>F193+F341</f>
        <v>0</v>
      </c>
      <c r="G35" s="687">
        <f aca="true" t="shared" si="19" ref="G35:M35">G193+G341</f>
        <v>82</v>
      </c>
      <c r="H35" s="687">
        <f t="shared" si="19"/>
        <v>119</v>
      </c>
      <c r="I35" s="687">
        <f t="shared" si="19"/>
        <v>203</v>
      </c>
      <c r="J35" s="687">
        <f t="shared" si="19"/>
        <v>96</v>
      </c>
      <c r="K35" s="356">
        <f t="shared" si="19"/>
        <v>526</v>
      </c>
      <c r="L35" s="356">
        <f t="shared" si="19"/>
        <v>552</v>
      </c>
      <c r="M35" s="357">
        <f t="shared" si="19"/>
        <v>576</v>
      </c>
    </row>
    <row r="36" spans="1:13" ht="22.5" customHeight="1">
      <c r="A36" s="755" t="s">
        <v>663</v>
      </c>
      <c r="B36" s="756"/>
      <c r="C36" s="756"/>
      <c r="D36" s="66" t="s">
        <v>664</v>
      </c>
      <c r="E36" s="305">
        <f t="shared" si="2"/>
        <v>53784</v>
      </c>
      <c r="F36" s="306">
        <f>F38+F40+F41</f>
        <v>0</v>
      </c>
      <c r="G36" s="687">
        <f aca="true" t="shared" si="20" ref="G36:M36">G38+G40+G41</f>
        <v>9953</v>
      </c>
      <c r="H36" s="687">
        <f t="shared" si="20"/>
        <v>22779</v>
      </c>
      <c r="I36" s="687">
        <f t="shared" si="20"/>
        <v>10925</v>
      </c>
      <c r="J36" s="687">
        <f t="shared" si="20"/>
        <v>10127</v>
      </c>
      <c r="K36" s="356">
        <f t="shared" si="20"/>
        <v>56634</v>
      </c>
      <c r="L36" s="356">
        <f t="shared" si="20"/>
        <v>59465</v>
      </c>
      <c r="M36" s="357">
        <f t="shared" si="20"/>
        <v>62142</v>
      </c>
    </row>
    <row r="37" spans="1:13" ht="15">
      <c r="A37" s="308" t="s">
        <v>630</v>
      </c>
      <c r="B37" s="309"/>
      <c r="C37" s="310"/>
      <c r="D37" s="72"/>
      <c r="E37" s="305"/>
      <c r="F37" s="306"/>
      <c r="G37" s="370"/>
      <c r="H37" s="370"/>
      <c r="I37" s="688"/>
      <c r="J37" s="370"/>
      <c r="K37" s="358"/>
      <c r="L37" s="359"/>
      <c r="M37" s="360"/>
    </row>
    <row r="38" spans="1:13" ht="15">
      <c r="A38" s="250"/>
      <c r="B38" s="327" t="s">
        <v>665</v>
      </c>
      <c r="C38" s="304"/>
      <c r="D38" s="72" t="s">
        <v>666</v>
      </c>
      <c r="E38" s="305">
        <f t="shared" si="2"/>
        <v>53584</v>
      </c>
      <c r="F38" s="306">
        <f>F39</f>
        <v>0</v>
      </c>
      <c r="G38" s="687">
        <f aca="true" t="shared" si="21" ref="G38:M38">G39</f>
        <v>9924</v>
      </c>
      <c r="H38" s="687">
        <f t="shared" si="21"/>
        <v>22775</v>
      </c>
      <c r="I38" s="687">
        <f t="shared" si="21"/>
        <v>10828</v>
      </c>
      <c r="J38" s="687">
        <f t="shared" si="21"/>
        <v>10057</v>
      </c>
      <c r="K38" s="356">
        <f t="shared" si="21"/>
        <v>56424</v>
      </c>
      <c r="L38" s="356">
        <f t="shared" si="21"/>
        <v>59245</v>
      </c>
      <c r="M38" s="357">
        <f t="shared" si="21"/>
        <v>61912</v>
      </c>
    </row>
    <row r="39" spans="1:13" ht="18" customHeight="1">
      <c r="A39" s="250"/>
      <c r="B39" s="327"/>
      <c r="C39" s="315" t="s">
        <v>667</v>
      </c>
      <c r="D39" s="72" t="s">
        <v>668</v>
      </c>
      <c r="E39" s="305">
        <f t="shared" si="2"/>
        <v>53584</v>
      </c>
      <c r="F39" s="306">
        <f>F197+F345</f>
        <v>0</v>
      </c>
      <c r="G39" s="687">
        <f aca="true" t="shared" si="22" ref="G39:M39">G197+G345</f>
        <v>9924</v>
      </c>
      <c r="H39" s="687">
        <f t="shared" si="22"/>
        <v>22775</v>
      </c>
      <c r="I39" s="687">
        <f t="shared" si="22"/>
        <v>10828</v>
      </c>
      <c r="J39" s="687">
        <f t="shared" si="22"/>
        <v>10057</v>
      </c>
      <c r="K39" s="356">
        <f t="shared" si="22"/>
        <v>56424</v>
      </c>
      <c r="L39" s="356">
        <f t="shared" si="22"/>
        <v>59245</v>
      </c>
      <c r="M39" s="357">
        <f t="shared" si="22"/>
        <v>61912</v>
      </c>
    </row>
    <row r="40" spans="1:13" ht="18" customHeight="1">
      <c r="A40" s="250"/>
      <c r="B40" s="327" t="s">
        <v>669</v>
      </c>
      <c r="C40" s="304"/>
      <c r="D40" s="72" t="s">
        <v>670</v>
      </c>
      <c r="E40" s="305">
        <f t="shared" si="2"/>
        <v>200</v>
      </c>
      <c r="F40" s="306">
        <f aca="true" t="shared" si="23" ref="F40:M40">F198+F346</f>
        <v>0</v>
      </c>
      <c r="G40" s="687">
        <f t="shared" si="23"/>
        <v>29</v>
      </c>
      <c r="H40" s="687">
        <f t="shared" si="23"/>
        <v>4</v>
      </c>
      <c r="I40" s="687">
        <f t="shared" si="23"/>
        <v>97</v>
      </c>
      <c r="J40" s="687">
        <f t="shared" si="23"/>
        <v>70</v>
      </c>
      <c r="K40" s="356">
        <f>K198+K346</f>
        <v>210</v>
      </c>
      <c r="L40" s="356">
        <f t="shared" si="23"/>
        <v>220</v>
      </c>
      <c r="M40" s="357">
        <f t="shared" si="23"/>
        <v>230</v>
      </c>
    </row>
    <row r="41" spans="1:13" ht="18" customHeight="1">
      <c r="A41" s="250"/>
      <c r="B41" s="327" t="s">
        <v>671</v>
      </c>
      <c r="C41" s="304"/>
      <c r="D41" s="72" t="s">
        <v>672</v>
      </c>
      <c r="E41" s="305">
        <f t="shared" si="2"/>
        <v>0</v>
      </c>
      <c r="F41" s="306">
        <f aca="true" t="shared" si="24" ref="F41:M41">F199+F347</f>
        <v>0</v>
      </c>
      <c r="G41" s="687">
        <f t="shared" si="24"/>
        <v>0</v>
      </c>
      <c r="H41" s="687">
        <f t="shared" si="24"/>
        <v>0</v>
      </c>
      <c r="I41" s="687">
        <f t="shared" si="24"/>
        <v>0</v>
      </c>
      <c r="J41" s="687">
        <f t="shared" si="24"/>
        <v>0</v>
      </c>
      <c r="K41" s="356">
        <f>K199+K347</f>
        <v>0</v>
      </c>
      <c r="L41" s="356">
        <f t="shared" si="24"/>
        <v>0</v>
      </c>
      <c r="M41" s="357">
        <f t="shared" si="24"/>
        <v>0</v>
      </c>
    </row>
    <row r="42" spans="1:13" ht="27.75" customHeight="1">
      <c r="A42" s="771" t="s">
        <v>673</v>
      </c>
      <c r="B42" s="772"/>
      <c r="C42" s="772"/>
      <c r="D42" s="66" t="s">
        <v>674</v>
      </c>
      <c r="E42" s="328">
        <f t="shared" si="2"/>
        <v>672346</v>
      </c>
      <c r="F42" s="329">
        <f>F43+F62+F70+F88</f>
        <v>262</v>
      </c>
      <c r="G42" s="689">
        <f aca="true" t="shared" si="25" ref="G42:M42">G43+G62+G70+G88</f>
        <v>120442</v>
      </c>
      <c r="H42" s="689">
        <f t="shared" si="25"/>
        <v>223162</v>
      </c>
      <c r="I42" s="689">
        <f t="shared" si="25"/>
        <v>224239</v>
      </c>
      <c r="J42" s="689">
        <f t="shared" si="25"/>
        <v>104503</v>
      </c>
      <c r="K42" s="361">
        <f t="shared" si="25"/>
        <v>692182.282</v>
      </c>
      <c r="L42" s="361">
        <f t="shared" si="25"/>
        <v>726801</v>
      </c>
      <c r="M42" s="362">
        <f t="shared" si="25"/>
        <v>759504</v>
      </c>
    </row>
    <row r="43" spans="1:13" ht="24.75" customHeight="1">
      <c r="A43" s="771" t="s">
        <v>675</v>
      </c>
      <c r="B43" s="772"/>
      <c r="C43" s="772"/>
      <c r="D43" s="66" t="s">
        <v>676</v>
      </c>
      <c r="E43" s="305">
        <f t="shared" si="2"/>
        <v>229158</v>
      </c>
      <c r="F43" s="306">
        <f>F46+F49+F53+F54+F56+F59+F61</f>
        <v>262</v>
      </c>
      <c r="G43" s="687">
        <f aca="true" t="shared" si="26" ref="G43:M43">G46+G49+G53+G54+G56+G59+G61</f>
        <v>34045</v>
      </c>
      <c r="H43" s="687">
        <f t="shared" si="26"/>
        <v>83847</v>
      </c>
      <c r="I43" s="687">
        <f t="shared" si="26"/>
        <v>100506</v>
      </c>
      <c r="J43" s="687">
        <f t="shared" si="26"/>
        <v>10760</v>
      </c>
      <c r="K43" s="356">
        <f t="shared" si="26"/>
        <v>225503.282</v>
      </c>
      <c r="L43" s="356">
        <f t="shared" si="26"/>
        <v>236781</v>
      </c>
      <c r="M43" s="357">
        <f t="shared" si="26"/>
        <v>247436</v>
      </c>
    </row>
    <row r="44" spans="1:13" ht="18" customHeight="1">
      <c r="A44" s="308" t="s">
        <v>630</v>
      </c>
      <c r="B44" s="309"/>
      <c r="C44" s="310"/>
      <c r="D44" s="72"/>
      <c r="E44" s="305"/>
      <c r="F44" s="306"/>
      <c r="G44" s="370"/>
      <c r="H44" s="370"/>
      <c r="I44" s="688"/>
      <c r="J44" s="370"/>
      <c r="K44" s="358"/>
      <c r="L44" s="359"/>
      <c r="M44" s="360"/>
    </row>
    <row r="45" spans="1:13" s="335" customFormat="1" ht="18" customHeight="1" hidden="1">
      <c r="A45" s="332"/>
      <c r="B45" s="829" t="s">
        <v>677</v>
      </c>
      <c r="C45" s="830"/>
      <c r="D45" s="333" t="s">
        <v>678</v>
      </c>
      <c r="E45" s="305">
        <f t="shared" si="2"/>
        <v>0</v>
      </c>
      <c r="F45" s="334"/>
      <c r="G45" s="370"/>
      <c r="H45" s="370"/>
      <c r="I45" s="688"/>
      <c r="J45" s="370"/>
      <c r="K45" s="358"/>
      <c r="L45" s="359"/>
      <c r="M45" s="360"/>
    </row>
    <row r="46" spans="1:13" ht="15">
      <c r="A46" s="250"/>
      <c r="B46" s="251" t="s">
        <v>679</v>
      </c>
      <c r="C46" s="71"/>
      <c r="D46" s="120" t="s">
        <v>680</v>
      </c>
      <c r="E46" s="305">
        <f t="shared" si="2"/>
        <v>117052</v>
      </c>
      <c r="F46" s="306">
        <f>SUM(F47:F48)</f>
        <v>146</v>
      </c>
      <c r="G46" s="687">
        <f aca="true" t="shared" si="27" ref="G46:L46">SUM(G47:G48)</f>
        <v>13552</v>
      </c>
      <c r="H46" s="687">
        <f t="shared" si="27"/>
        <v>57791</v>
      </c>
      <c r="I46" s="687">
        <f t="shared" si="27"/>
        <v>42858</v>
      </c>
      <c r="J46" s="687">
        <f t="shared" si="27"/>
        <v>2851</v>
      </c>
      <c r="K46" s="356">
        <f t="shared" si="27"/>
        <v>123254</v>
      </c>
      <c r="L46" s="356">
        <f t="shared" si="27"/>
        <v>129418</v>
      </c>
      <c r="M46" s="357">
        <f>SUM(M47:M48)</f>
        <v>135241</v>
      </c>
    </row>
    <row r="47" spans="1:13" ht="15">
      <c r="A47" s="250"/>
      <c r="B47" s="251"/>
      <c r="C47" s="315" t="s">
        <v>681</v>
      </c>
      <c r="D47" s="120" t="s">
        <v>682</v>
      </c>
      <c r="E47" s="305">
        <f t="shared" si="2"/>
        <v>42950</v>
      </c>
      <c r="F47" s="306">
        <f aca="true" t="shared" si="28" ref="F47:L48">F205+F353</f>
        <v>105</v>
      </c>
      <c r="G47" s="687">
        <f t="shared" si="28"/>
        <v>5768</v>
      </c>
      <c r="H47" s="687">
        <f t="shared" si="28"/>
        <v>6677</v>
      </c>
      <c r="I47" s="687">
        <f t="shared" si="28"/>
        <v>28220</v>
      </c>
      <c r="J47" s="687">
        <f t="shared" si="28"/>
        <v>2285</v>
      </c>
      <c r="K47" s="356">
        <f t="shared" si="28"/>
        <v>45225</v>
      </c>
      <c r="L47" s="356">
        <f t="shared" si="28"/>
        <v>47487</v>
      </c>
      <c r="M47" s="357">
        <f>M205+M353</f>
        <v>49626</v>
      </c>
    </row>
    <row r="48" spans="1:13" ht="15">
      <c r="A48" s="250"/>
      <c r="B48" s="251"/>
      <c r="C48" s="315" t="s">
        <v>683</v>
      </c>
      <c r="D48" s="120" t="s">
        <v>684</v>
      </c>
      <c r="E48" s="305">
        <f t="shared" si="2"/>
        <v>74102</v>
      </c>
      <c r="F48" s="306">
        <f t="shared" si="28"/>
        <v>41</v>
      </c>
      <c r="G48" s="687">
        <f t="shared" si="28"/>
        <v>7784</v>
      </c>
      <c r="H48" s="687">
        <f t="shared" si="28"/>
        <v>51114</v>
      </c>
      <c r="I48" s="687">
        <f t="shared" si="28"/>
        <v>14638</v>
      </c>
      <c r="J48" s="687">
        <f t="shared" si="28"/>
        <v>566</v>
      </c>
      <c r="K48" s="356">
        <f t="shared" si="28"/>
        <v>78029</v>
      </c>
      <c r="L48" s="356">
        <f t="shared" si="28"/>
        <v>81931</v>
      </c>
      <c r="M48" s="357">
        <f>M206+M354</f>
        <v>85615</v>
      </c>
    </row>
    <row r="49" spans="1:13" ht="15.75">
      <c r="A49" s="250"/>
      <c r="B49" s="251" t="s">
        <v>685</v>
      </c>
      <c r="C49" s="326"/>
      <c r="D49" s="120" t="s">
        <v>686</v>
      </c>
      <c r="E49" s="305">
        <f t="shared" si="2"/>
        <v>62657</v>
      </c>
      <c r="F49" s="306">
        <f>SUM(F50:F52)</f>
        <v>93</v>
      </c>
      <c r="G49" s="687">
        <f aca="true" t="shared" si="29" ref="G49:L49">SUM(G50:G52)</f>
        <v>12460</v>
      </c>
      <c r="H49" s="687">
        <f t="shared" si="29"/>
        <v>19776</v>
      </c>
      <c r="I49" s="687">
        <f t="shared" si="29"/>
        <v>30410</v>
      </c>
      <c r="J49" s="687">
        <f t="shared" si="29"/>
        <v>11</v>
      </c>
      <c r="K49" s="356">
        <f t="shared" si="29"/>
        <v>65976</v>
      </c>
      <c r="L49" s="356">
        <f t="shared" si="29"/>
        <v>69277</v>
      </c>
      <c r="M49" s="357">
        <f>SUM(M50:M52)</f>
        <v>72393</v>
      </c>
    </row>
    <row r="50" spans="1:13" ht="15">
      <c r="A50" s="250"/>
      <c r="B50" s="251"/>
      <c r="C50" s="315" t="s">
        <v>687</v>
      </c>
      <c r="D50" s="120" t="s">
        <v>688</v>
      </c>
      <c r="E50" s="305">
        <f t="shared" si="2"/>
        <v>35296</v>
      </c>
      <c r="F50" s="306">
        <f aca="true" t="shared" si="30" ref="F50:L51">F208+F356</f>
        <v>28</v>
      </c>
      <c r="G50" s="687">
        <f t="shared" si="30"/>
        <v>6607</v>
      </c>
      <c r="H50" s="687">
        <f t="shared" si="30"/>
        <v>11896</v>
      </c>
      <c r="I50" s="687">
        <f t="shared" si="30"/>
        <v>16793</v>
      </c>
      <c r="J50" s="687">
        <f t="shared" si="30"/>
        <v>0</v>
      </c>
      <c r="K50" s="356">
        <f t="shared" si="30"/>
        <v>37167</v>
      </c>
      <c r="L50" s="356">
        <f t="shared" si="30"/>
        <v>39028</v>
      </c>
      <c r="M50" s="357">
        <f>M208+M356</f>
        <v>40784</v>
      </c>
    </row>
    <row r="51" spans="1:13" ht="18" customHeight="1">
      <c r="A51" s="250"/>
      <c r="B51" s="251"/>
      <c r="C51" s="315" t="s">
        <v>689</v>
      </c>
      <c r="D51" s="120" t="s">
        <v>690</v>
      </c>
      <c r="E51" s="305">
        <f t="shared" si="2"/>
        <v>27361</v>
      </c>
      <c r="F51" s="306">
        <f t="shared" si="30"/>
        <v>65</v>
      </c>
      <c r="G51" s="687">
        <f t="shared" si="30"/>
        <v>5853</v>
      </c>
      <c r="H51" s="687">
        <f t="shared" si="30"/>
        <v>7880</v>
      </c>
      <c r="I51" s="687">
        <f t="shared" si="30"/>
        <v>13617</v>
      </c>
      <c r="J51" s="687">
        <f t="shared" si="30"/>
        <v>11</v>
      </c>
      <c r="K51" s="356">
        <f t="shared" si="30"/>
        <v>28809</v>
      </c>
      <c r="L51" s="356">
        <f t="shared" si="30"/>
        <v>30249</v>
      </c>
      <c r="M51" s="357">
        <f>M209+M357</f>
        <v>31609</v>
      </c>
    </row>
    <row r="52" spans="1:13" ht="18" customHeight="1">
      <c r="A52" s="250"/>
      <c r="B52" s="251"/>
      <c r="C52" s="252" t="s">
        <v>691</v>
      </c>
      <c r="D52" s="120" t="s">
        <v>692</v>
      </c>
      <c r="E52" s="305">
        <f t="shared" si="2"/>
        <v>0</v>
      </c>
      <c r="F52" s="306">
        <f aca="true" t="shared" si="31" ref="F52:L52">F210+F358</f>
        <v>0</v>
      </c>
      <c r="G52" s="687">
        <f t="shared" si="31"/>
        <v>0</v>
      </c>
      <c r="H52" s="687">
        <f t="shared" si="31"/>
        <v>0</v>
      </c>
      <c r="I52" s="687">
        <f t="shared" si="31"/>
        <v>0</v>
      </c>
      <c r="J52" s="687">
        <f t="shared" si="31"/>
        <v>0</v>
      </c>
      <c r="K52" s="356">
        <f t="shared" si="31"/>
        <v>0</v>
      </c>
      <c r="L52" s="356">
        <f t="shared" si="31"/>
        <v>0</v>
      </c>
      <c r="M52" s="357">
        <f>M210+M358</f>
        <v>0</v>
      </c>
    </row>
    <row r="53" spans="1:13" ht="15">
      <c r="A53" s="250"/>
      <c r="B53" s="251" t="s">
        <v>693</v>
      </c>
      <c r="C53" s="315"/>
      <c r="D53" s="120" t="s">
        <v>694</v>
      </c>
      <c r="E53" s="305">
        <f t="shared" si="2"/>
        <v>58</v>
      </c>
      <c r="F53" s="306">
        <f aca="true" t="shared" si="32" ref="F53:M53">F211+F359</f>
        <v>0</v>
      </c>
      <c r="G53" s="687">
        <f t="shared" si="32"/>
        <v>0</v>
      </c>
      <c r="H53" s="687">
        <f t="shared" si="32"/>
        <v>0</v>
      </c>
      <c r="I53" s="687">
        <f t="shared" si="32"/>
        <v>54</v>
      </c>
      <c r="J53" s="687">
        <f t="shared" si="32"/>
        <v>4</v>
      </c>
      <c r="K53" s="687">
        <f t="shared" si="32"/>
        <v>61</v>
      </c>
      <c r="L53" s="687">
        <f t="shared" si="32"/>
        <v>64</v>
      </c>
      <c r="M53" s="687">
        <f t="shared" si="32"/>
        <v>67</v>
      </c>
    </row>
    <row r="54" spans="1:13" ht="15">
      <c r="A54" s="250"/>
      <c r="B54" s="251" t="s">
        <v>695</v>
      </c>
      <c r="C54" s="71"/>
      <c r="D54" s="120" t="s">
        <v>696</v>
      </c>
      <c r="E54" s="305">
        <f t="shared" si="2"/>
        <v>4102</v>
      </c>
      <c r="F54" s="306">
        <f>F55</f>
        <v>23</v>
      </c>
      <c r="G54" s="687">
        <f aca="true" t="shared" si="33" ref="G54:M54">G55</f>
        <v>532</v>
      </c>
      <c r="H54" s="687">
        <f t="shared" si="33"/>
        <v>1230</v>
      </c>
      <c r="I54" s="687">
        <f t="shared" si="33"/>
        <v>1947</v>
      </c>
      <c r="J54" s="687">
        <f t="shared" si="33"/>
        <v>393</v>
      </c>
      <c r="K54" s="356">
        <f t="shared" si="33"/>
        <v>4318.282</v>
      </c>
      <c r="L54" s="356">
        <f t="shared" si="33"/>
        <v>4533</v>
      </c>
      <c r="M54" s="357">
        <f t="shared" si="33"/>
        <v>4738</v>
      </c>
    </row>
    <row r="55" spans="1:13" ht="18" customHeight="1">
      <c r="A55" s="250"/>
      <c r="B55" s="251"/>
      <c r="C55" s="315" t="s">
        <v>697</v>
      </c>
      <c r="D55" s="120" t="s">
        <v>698</v>
      </c>
      <c r="E55" s="305">
        <f t="shared" si="2"/>
        <v>4102</v>
      </c>
      <c r="F55" s="306">
        <f aca="true" t="shared" si="34" ref="F55:M55">F213+F361</f>
        <v>23</v>
      </c>
      <c r="G55" s="687">
        <f t="shared" si="34"/>
        <v>532</v>
      </c>
      <c r="H55" s="687">
        <f t="shared" si="34"/>
        <v>1230</v>
      </c>
      <c r="I55" s="687">
        <f t="shared" si="34"/>
        <v>1947</v>
      </c>
      <c r="J55" s="687">
        <f t="shared" si="34"/>
        <v>393</v>
      </c>
      <c r="K55" s="687">
        <f t="shared" si="34"/>
        <v>4318.282</v>
      </c>
      <c r="L55" s="687">
        <f t="shared" si="34"/>
        <v>4533</v>
      </c>
      <c r="M55" s="687">
        <f t="shared" si="34"/>
        <v>4738</v>
      </c>
    </row>
    <row r="56" spans="1:13" ht="15">
      <c r="A56" s="250"/>
      <c r="B56" s="251" t="s">
        <v>699</v>
      </c>
      <c r="C56" s="315"/>
      <c r="D56" s="120" t="s">
        <v>700</v>
      </c>
      <c r="E56" s="305">
        <f t="shared" si="2"/>
        <v>0</v>
      </c>
      <c r="F56" s="306">
        <f>SUM(F57:F58)</f>
        <v>0</v>
      </c>
      <c r="G56" s="687">
        <f aca="true" t="shared" si="35" ref="G56:L56">SUM(G57:G58)</f>
        <v>0</v>
      </c>
      <c r="H56" s="687">
        <f t="shared" si="35"/>
        <v>0</v>
      </c>
      <c r="I56" s="687">
        <f t="shared" si="35"/>
        <v>0</v>
      </c>
      <c r="J56" s="687">
        <f t="shared" si="35"/>
        <v>0</v>
      </c>
      <c r="K56" s="356">
        <f t="shared" si="35"/>
        <v>0</v>
      </c>
      <c r="L56" s="356">
        <f t="shared" si="35"/>
        <v>0</v>
      </c>
      <c r="M56" s="357">
        <f>SUM(M57:M58)</f>
        <v>0</v>
      </c>
    </row>
    <row r="57" spans="1:13" ht="18" customHeight="1">
      <c r="A57" s="250"/>
      <c r="B57" s="251"/>
      <c r="C57" s="315" t="s">
        <v>701</v>
      </c>
      <c r="D57" s="120" t="s">
        <v>702</v>
      </c>
      <c r="E57" s="305">
        <f t="shared" si="2"/>
        <v>0</v>
      </c>
      <c r="F57" s="306">
        <f aca="true" t="shared" si="36" ref="F57:L58">F215+F363</f>
        <v>0</v>
      </c>
      <c r="G57" s="687">
        <f t="shared" si="36"/>
        <v>0</v>
      </c>
      <c r="H57" s="687">
        <f t="shared" si="36"/>
        <v>0</v>
      </c>
      <c r="I57" s="687">
        <f t="shared" si="36"/>
        <v>0</v>
      </c>
      <c r="J57" s="687">
        <f t="shared" si="36"/>
        <v>0</v>
      </c>
      <c r="K57" s="356">
        <f t="shared" si="36"/>
        <v>0</v>
      </c>
      <c r="L57" s="356">
        <f t="shared" si="36"/>
        <v>0</v>
      </c>
      <c r="M57" s="357">
        <f>M215+M363</f>
        <v>0</v>
      </c>
    </row>
    <row r="58" spans="1:13" ht="18" customHeight="1">
      <c r="A58" s="250"/>
      <c r="B58" s="251"/>
      <c r="C58" s="315" t="s">
        <v>703</v>
      </c>
      <c r="D58" s="120" t="s">
        <v>704</v>
      </c>
      <c r="E58" s="305">
        <f t="shared" si="2"/>
        <v>0</v>
      </c>
      <c r="F58" s="306">
        <f t="shared" si="36"/>
        <v>0</v>
      </c>
      <c r="G58" s="687">
        <f t="shared" si="36"/>
        <v>0</v>
      </c>
      <c r="H58" s="687">
        <f t="shared" si="36"/>
        <v>0</v>
      </c>
      <c r="I58" s="687">
        <f t="shared" si="36"/>
        <v>0</v>
      </c>
      <c r="J58" s="687">
        <f t="shared" si="36"/>
        <v>0</v>
      </c>
      <c r="K58" s="356">
        <f t="shared" si="36"/>
        <v>0</v>
      </c>
      <c r="L58" s="356">
        <f t="shared" si="36"/>
        <v>0</v>
      </c>
      <c r="M58" s="357">
        <f>M216+M364</f>
        <v>0</v>
      </c>
    </row>
    <row r="59" spans="1:14" ht="15">
      <c r="A59" s="250"/>
      <c r="B59" s="251" t="s">
        <v>705</v>
      </c>
      <c r="C59" s="315"/>
      <c r="D59" s="72" t="s">
        <v>706</v>
      </c>
      <c r="E59" s="305">
        <f t="shared" si="2"/>
        <v>15287</v>
      </c>
      <c r="F59" s="306">
        <f>F60</f>
        <v>0</v>
      </c>
      <c r="G59" s="687">
        <f aca="true" t="shared" si="37" ref="G59:M59">G60</f>
        <v>0</v>
      </c>
      <c r="H59" s="687">
        <f t="shared" si="37"/>
        <v>34</v>
      </c>
      <c r="I59" s="687">
        <f t="shared" si="37"/>
        <v>15253</v>
      </c>
      <c r="J59" s="687">
        <f t="shared" si="37"/>
        <v>0</v>
      </c>
      <c r="K59" s="356">
        <f t="shared" si="37"/>
        <v>302</v>
      </c>
      <c r="L59" s="356">
        <f t="shared" si="37"/>
        <v>317</v>
      </c>
      <c r="M59" s="357">
        <f t="shared" si="37"/>
        <v>332</v>
      </c>
      <c r="N59" s="222"/>
    </row>
    <row r="60" spans="1:14" ht="15">
      <c r="A60" s="250"/>
      <c r="B60" s="251"/>
      <c r="C60" s="315" t="s">
        <v>707</v>
      </c>
      <c r="D60" s="72" t="s">
        <v>708</v>
      </c>
      <c r="E60" s="305">
        <f t="shared" si="2"/>
        <v>15287</v>
      </c>
      <c r="F60" s="306">
        <f>F218</f>
        <v>0</v>
      </c>
      <c r="G60" s="687">
        <f aca="true" t="shared" si="38" ref="G60:L60">G218</f>
        <v>0</v>
      </c>
      <c r="H60" s="687">
        <f t="shared" si="38"/>
        <v>34</v>
      </c>
      <c r="I60" s="687">
        <f t="shared" si="38"/>
        <v>15253</v>
      </c>
      <c r="J60" s="687">
        <f t="shared" si="38"/>
        <v>0</v>
      </c>
      <c r="K60" s="356">
        <f t="shared" si="38"/>
        <v>302</v>
      </c>
      <c r="L60" s="356">
        <f t="shared" si="38"/>
        <v>317</v>
      </c>
      <c r="M60" s="357">
        <f>M218</f>
        <v>332</v>
      </c>
      <c r="N60" s="222"/>
    </row>
    <row r="61" spans="1:13" ht="18" customHeight="1">
      <c r="A61" s="250"/>
      <c r="B61" s="319" t="s">
        <v>709</v>
      </c>
      <c r="C61" s="252"/>
      <c r="D61" s="72" t="s">
        <v>710</v>
      </c>
      <c r="E61" s="305">
        <f t="shared" si="2"/>
        <v>30002</v>
      </c>
      <c r="F61" s="306">
        <f aca="true" t="shared" si="39" ref="F61:L61">F219+F367</f>
        <v>0</v>
      </c>
      <c r="G61" s="687">
        <f t="shared" si="39"/>
        <v>7501</v>
      </c>
      <c r="H61" s="687">
        <f t="shared" si="39"/>
        <v>5016</v>
      </c>
      <c r="I61" s="687">
        <f t="shared" si="39"/>
        <v>9984</v>
      </c>
      <c r="J61" s="687">
        <f t="shared" si="39"/>
        <v>7501</v>
      </c>
      <c r="K61" s="356">
        <f t="shared" si="39"/>
        <v>31592</v>
      </c>
      <c r="L61" s="356">
        <f t="shared" si="39"/>
        <v>33172</v>
      </c>
      <c r="M61" s="357">
        <f>M219+M367</f>
        <v>34665</v>
      </c>
    </row>
    <row r="62" spans="1:13" ht="18" customHeight="1">
      <c r="A62" s="318" t="s">
        <v>711</v>
      </c>
      <c r="B62" s="319"/>
      <c r="C62" s="77"/>
      <c r="D62" s="66" t="s">
        <v>712</v>
      </c>
      <c r="E62" s="305">
        <f t="shared" si="2"/>
        <v>6536</v>
      </c>
      <c r="F62" s="306">
        <f>F64+F67+F68</f>
        <v>0</v>
      </c>
      <c r="G62" s="687">
        <f aca="true" t="shared" si="40" ref="G62:M62">G64+G67+G68</f>
        <v>565</v>
      </c>
      <c r="H62" s="687">
        <f t="shared" si="40"/>
        <v>1660</v>
      </c>
      <c r="I62" s="687">
        <f t="shared" si="40"/>
        <v>4300</v>
      </c>
      <c r="J62" s="687">
        <f t="shared" si="40"/>
        <v>11</v>
      </c>
      <c r="K62" s="356">
        <f t="shared" si="40"/>
        <v>6882</v>
      </c>
      <c r="L62" s="356">
        <f t="shared" si="40"/>
        <v>7226</v>
      </c>
      <c r="M62" s="357">
        <f t="shared" si="40"/>
        <v>7551</v>
      </c>
    </row>
    <row r="63" spans="1:13" ht="18" customHeight="1">
      <c r="A63" s="308" t="s">
        <v>630</v>
      </c>
      <c r="B63" s="309"/>
      <c r="C63" s="310"/>
      <c r="D63" s="72"/>
      <c r="E63" s="305"/>
      <c r="F63" s="306"/>
      <c r="G63" s="311"/>
      <c r="H63" s="311"/>
      <c r="I63" s="312"/>
      <c r="J63" s="311"/>
      <c r="K63" s="64"/>
      <c r="L63" s="270"/>
      <c r="M63" s="313"/>
    </row>
    <row r="64" spans="1:13" ht="15">
      <c r="A64" s="254"/>
      <c r="B64" s="762" t="s">
        <v>713</v>
      </c>
      <c r="C64" s="762"/>
      <c r="D64" s="72" t="s">
        <v>714</v>
      </c>
      <c r="E64" s="305">
        <f t="shared" si="2"/>
        <v>0</v>
      </c>
      <c r="F64" s="306">
        <f>F65+F66</f>
        <v>0</v>
      </c>
      <c r="G64" s="306">
        <f aca="true" t="shared" si="41" ref="G64:M64">G65+G66</f>
        <v>0</v>
      </c>
      <c r="H64" s="306">
        <f t="shared" si="41"/>
        <v>0</v>
      </c>
      <c r="I64" s="306">
        <f t="shared" si="41"/>
        <v>0</v>
      </c>
      <c r="J64" s="306">
        <f t="shared" si="41"/>
        <v>0</v>
      </c>
      <c r="K64" s="67">
        <f t="shared" si="41"/>
        <v>0</v>
      </c>
      <c r="L64" s="67">
        <f t="shared" si="41"/>
        <v>0</v>
      </c>
      <c r="M64" s="307">
        <f t="shared" si="41"/>
        <v>0</v>
      </c>
    </row>
    <row r="65" spans="1:13" ht="18" customHeight="1">
      <c r="A65" s="254"/>
      <c r="B65" s="319"/>
      <c r="C65" s="252" t="s">
        <v>715</v>
      </c>
      <c r="D65" s="72" t="s">
        <v>716</v>
      </c>
      <c r="E65" s="305">
        <f t="shared" si="2"/>
        <v>0</v>
      </c>
      <c r="F65" s="306">
        <f>F223+F369</f>
        <v>0</v>
      </c>
      <c r="G65" s="306">
        <f aca="true" t="shared" si="42" ref="G65:M65">G223+G369</f>
        <v>0</v>
      </c>
      <c r="H65" s="306">
        <f t="shared" si="42"/>
        <v>0</v>
      </c>
      <c r="I65" s="306">
        <f t="shared" si="42"/>
        <v>0</v>
      </c>
      <c r="J65" s="306">
        <f t="shared" si="42"/>
        <v>0</v>
      </c>
      <c r="K65" s="67">
        <f t="shared" si="42"/>
        <v>0</v>
      </c>
      <c r="L65" s="67">
        <f t="shared" si="42"/>
        <v>0</v>
      </c>
      <c r="M65" s="307">
        <f t="shared" si="42"/>
        <v>0</v>
      </c>
    </row>
    <row r="66" spans="1:13" ht="18" customHeight="1">
      <c r="A66" s="254"/>
      <c r="B66" s="319"/>
      <c r="C66" s="252" t="s">
        <v>717</v>
      </c>
      <c r="D66" s="72" t="s">
        <v>718</v>
      </c>
      <c r="E66" s="305">
        <f t="shared" si="2"/>
        <v>0</v>
      </c>
      <c r="F66" s="306">
        <f aca="true" t="shared" si="43" ref="F66:M66">F224+F370</f>
        <v>0</v>
      </c>
      <c r="G66" s="306">
        <f t="shared" si="43"/>
        <v>0</v>
      </c>
      <c r="H66" s="306">
        <f t="shared" si="43"/>
        <v>0</v>
      </c>
      <c r="I66" s="306">
        <f t="shared" si="43"/>
        <v>0</v>
      </c>
      <c r="J66" s="306">
        <f t="shared" si="43"/>
        <v>0</v>
      </c>
      <c r="K66" s="67">
        <f t="shared" si="43"/>
        <v>0</v>
      </c>
      <c r="L66" s="67">
        <f t="shared" si="43"/>
        <v>0</v>
      </c>
      <c r="M66" s="307">
        <f t="shared" si="43"/>
        <v>0</v>
      </c>
    </row>
    <row r="67" spans="1:13" ht="18" customHeight="1">
      <c r="A67" s="254"/>
      <c r="B67" s="319" t="s">
        <v>719</v>
      </c>
      <c r="C67" s="252"/>
      <c r="D67" s="72" t="s">
        <v>720</v>
      </c>
      <c r="E67" s="305">
        <f t="shared" si="2"/>
        <v>0</v>
      </c>
      <c r="F67" s="306">
        <f aca="true" t="shared" si="44" ref="F67:M67">F225+F371</f>
        <v>0</v>
      </c>
      <c r="G67" s="306">
        <f t="shared" si="44"/>
        <v>0</v>
      </c>
      <c r="H67" s="306">
        <f t="shared" si="44"/>
        <v>0</v>
      </c>
      <c r="I67" s="306">
        <f t="shared" si="44"/>
        <v>0</v>
      </c>
      <c r="J67" s="306">
        <f t="shared" si="44"/>
        <v>0</v>
      </c>
      <c r="K67" s="67">
        <f t="shared" si="44"/>
        <v>0</v>
      </c>
      <c r="L67" s="67">
        <f t="shared" si="44"/>
        <v>0</v>
      </c>
      <c r="M67" s="307">
        <f t="shared" si="44"/>
        <v>0</v>
      </c>
    </row>
    <row r="68" spans="1:13" ht="15">
      <c r="A68" s="250"/>
      <c r="B68" s="251" t="s">
        <v>721</v>
      </c>
      <c r="C68" s="315"/>
      <c r="D68" s="72" t="s">
        <v>722</v>
      </c>
      <c r="E68" s="305">
        <f t="shared" si="2"/>
        <v>6536</v>
      </c>
      <c r="F68" s="306">
        <f>F69</f>
        <v>0</v>
      </c>
      <c r="G68" s="311">
        <f>G69</f>
        <v>565</v>
      </c>
      <c r="H68" s="311">
        <f aca="true" t="shared" si="45" ref="H68:M68">H69</f>
        <v>1660</v>
      </c>
      <c r="I68" s="311">
        <f t="shared" si="45"/>
        <v>4300</v>
      </c>
      <c r="J68" s="311">
        <f t="shared" si="45"/>
        <v>11</v>
      </c>
      <c r="K68" s="270">
        <f t="shared" si="45"/>
        <v>6882</v>
      </c>
      <c r="L68" s="270">
        <f t="shared" si="45"/>
        <v>7226</v>
      </c>
      <c r="M68" s="271">
        <f t="shared" si="45"/>
        <v>7551</v>
      </c>
    </row>
    <row r="69" spans="1:13" ht="18" customHeight="1">
      <c r="A69" s="250"/>
      <c r="B69" s="251"/>
      <c r="C69" s="252" t="s">
        <v>723</v>
      </c>
      <c r="D69" s="72" t="s">
        <v>724</v>
      </c>
      <c r="E69" s="305">
        <f t="shared" si="2"/>
        <v>6536</v>
      </c>
      <c r="F69" s="306">
        <f>F227+F373</f>
        <v>0</v>
      </c>
      <c r="G69" s="306">
        <f aca="true" t="shared" si="46" ref="G69:M69">G227+G373</f>
        <v>565</v>
      </c>
      <c r="H69" s="306">
        <f t="shared" si="46"/>
        <v>1660</v>
      </c>
      <c r="I69" s="306">
        <f t="shared" si="46"/>
        <v>4300</v>
      </c>
      <c r="J69" s="306">
        <f t="shared" si="46"/>
        <v>11</v>
      </c>
      <c r="K69" s="67">
        <f t="shared" si="46"/>
        <v>6882</v>
      </c>
      <c r="L69" s="67">
        <f t="shared" si="46"/>
        <v>7226</v>
      </c>
      <c r="M69" s="307">
        <f t="shared" si="46"/>
        <v>7551</v>
      </c>
    </row>
    <row r="70" spans="1:13" ht="28.5" customHeight="1">
      <c r="A70" s="771" t="s">
        <v>725</v>
      </c>
      <c r="B70" s="772"/>
      <c r="C70" s="772"/>
      <c r="D70" s="66" t="s">
        <v>726</v>
      </c>
      <c r="E70" s="305">
        <f t="shared" si="2"/>
        <v>155025</v>
      </c>
      <c r="F70" s="306">
        <f>F72+F82+F86+F87</f>
        <v>0</v>
      </c>
      <c r="G70" s="687">
        <f aca="true" t="shared" si="47" ref="G70:M70">G72+G82+G86+G87</f>
        <v>28067</v>
      </c>
      <c r="H70" s="687">
        <f t="shared" si="47"/>
        <v>18635</v>
      </c>
      <c r="I70" s="687">
        <f t="shared" si="47"/>
        <v>56776</v>
      </c>
      <c r="J70" s="687">
        <f t="shared" si="47"/>
        <v>51547</v>
      </c>
      <c r="K70" s="356">
        <f t="shared" si="47"/>
        <v>163242</v>
      </c>
      <c r="L70" s="356">
        <f t="shared" si="47"/>
        <v>171405</v>
      </c>
      <c r="M70" s="357">
        <f t="shared" si="47"/>
        <v>179119</v>
      </c>
    </row>
    <row r="71" spans="1:13" ht="18" customHeight="1">
      <c r="A71" s="308" t="s">
        <v>630</v>
      </c>
      <c r="B71" s="309"/>
      <c r="C71" s="310"/>
      <c r="D71" s="72"/>
      <c r="E71" s="305"/>
      <c r="F71" s="306"/>
      <c r="G71" s="370"/>
      <c r="H71" s="370"/>
      <c r="I71" s="688"/>
      <c r="J71" s="370"/>
      <c r="K71" s="358"/>
      <c r="L71" s="359"/>
      <c r="M71" s="313"/>
    </row>
    <row r="72" spans="1:13" ht="26.25" customHeight="1">
      <c r="A72" s="254"/>
      <c r="B72" s="762" t="s">
        <v>727</v>
      </c>
      <c r="C72" s="762"/>
      <c r="D72" s="72" t="s">
        <v>728</v>
      </c>
      <c r="E72" s="305">
        <f t="shared" si="2"/>
        <v>0</v>
      </c>
      <c r="F72" s="306">
        <f>SUM(F73:F81)</f>
        <v>0</v>
      </c>
      <c r="G72" s="687">
        <f aca="true" t="shared" si="48" ref="G72:M72">SUM(G73:G81)</f>
        <v>0</v>
      </c>
      <c r="H72" s="687">
        <f t="shared" si="48"/>
        <v>0</v>
      </c>
      <c r="I72" s="687">
        <f t="shared" si="48"/>
        <v>0</v>
      </c>
      <c r="J72" s="687">
        <f t="shared" si="48"/>
        <v>0</v>
      </c>
      <c r="K72" s="356">
        <f t="shared" si="48"/>
        <v>0</v>
      </c>
      <c r="L72" s="356">
        <f t="shared" si="48"/>
        <v>0</v>
      </c>
      <c r="M72" s="307">
        <f t="shared" si="48"/>
        <v>0</v>
      </c>
    </row>
    <row r="73" spans="1:13" ht="18" customHeight="1">
      <c r="A73" s="254"/>
      <c r="B73" s="251"/>
      <c r="C73" s="252" t="s">
        <v>729</v>
      </c>
      <c r="D73" s="336" t="s">
        <v>730</v>
      </c>
      <c r="E73" s="305">
        <f t="shared" si="2"/>
        <v>0</v>
      </c>
      <c r="F73" s="306">
        <f>F231+F377</f>
        <v>0</v>
      </c>
      <c r="G73" s="687">
        <f aca="true" t="shared" si="49" ref="G73:M73">G231+G377</f>
        <v>0</v>
      </c>
      <c r="H73" s="687">
        <f t="shared" si="49"/>
        <v>0</v>
      </c>
      <c r="I73" s="687">
        <f t="shared" si="49"/>
        <v>0</v>
      </c>
      <c r="J73" s="687">
        <f t="shared" si="49"/>
        <v>0</v>
      </c>
      <c r="K73" s="356">
        <f t="shared" si="49"/>
        <v>0</v>
      </c>
      <c r="L73" s="356">
        <f t="shared" si="49"/>
        <v>0</v>
      </c>
      <c r="M73" s="307">
        <f t="shared" si="49"/>
        <v>0</v>
      </c>
    </row>
    <row r="74" spans="1:13" ht="18" customHeight="1">
      <c r="A74" s="254"/>
      <c r="B74" s="251"/>
      <c r="C74" s="77" t="s">
        <v>731</v>
      </c>
      <c r="D74" s="336" t="s">
        <v>732</v>
      </c>
      <c r="E74" s="305">
        <f t="shared" si="2"/>
        <v>0</v>
      </c>
      <c r="F74" s="306">
        <f aca="true" t="shared" si="50" ref="F74:M74">F232+F378</f>
        <v>0</v>
      </c>
      <c r="G74" s="687">
        <f t="shared" si="50"/>
        <v>0</v>
      </c>
      <c r="H74" s="687">
        <f t="shared" si="50"/>
        <v>0</v>
      </c>
      <c r="I74" s="687">
        <f t="shared" si="50"/>
        <v>0</v>
      </c>
      <c r="J74" s="687">
        <f t="shared" si="50"/>
        <v>0</v>
      </c>
      <c r="K74" s="356">
        <f t="shared" si="50"/>
        <v>0</v>
      </c>
      <c r="L74" s="356">
        <f t="shared" si="50"/>
        <v>0</v>
      </c>
      <c r="M74" s="307">
        <f t="shared" si="50"/>
        <v>0</v>
      </c>
    </row>
    <row r="75" spans="1:13" ht="18" customHeight="1">
      <c r="A75" s="254"/>
      <c r="B75" s="251"/>
      <c r="C75" s="252" t="s">
        <v>733</v>
      </c>
      <c r="D75" s="336" t="s">
        <v>734</v>
      </c>
      <c r="E75" s="305">
        <f t="shared" si="2"/>
        <v>0</v>
      </c>
      <c r="F75" s="306">
        <f aca="true" t="shared" si="51" ref="F75:M75">F233+F379</f>
        <v>0</v>
      </c>
      <c r="G75" s="687">
        <f t="shared" si="51"/>
        <v>0</v>
      </c>
      <c r="H75" s="687">
        <f t="shared" si="51"/>
        <v>0</v>
      </c>
      <c r="I75" s="687">
        <f t="shared" si="51"/>
        <v>0</v>
      </c>
      <c r="J75" s="687">
        <f t="shared" si="51"/>
        <v>0</v>
      </c>
      <c r="K75" s="356">
        <f t="shared" si="51"/>
        <v>0</v>
      </c>
      <c r="L75" s="356">
        <f t="shared" si="51"/>
        <v>0</v>
      </c>
      <c r="M75" s="307">
        <f t="shared" si="51"/>
        <v>0</v>
      </c>
    </row>
    <row r="76" spans="1:13" ht="18" customHeight="1">
      <c r="A76" s="254"/>
      <c r="B76" s="251"/>
      <c r="C76" s="77" t="s">
        <v>735</v>
      </c>
      <c r="D76" s="336" t="s">
        <v>736</v>
      </c>
      <c r="E76" s="305">
        <f t="shared" si="2"/>
        <v>0</v>
      </c>
      <c r="F76" s="306">
        <f aca="true" t="shared" si="52" ref="F76:M76">F234+F380</f>
        <v>0</v>
      </c>
      <c r="G76" s="687">
        <f t="shared" si="52"/>
        <v>0</v>
      </c>
      <c r="H76" s="687">
        <f t="shared" si="52"/>
        <v>0</v>
      </c>
      <c r="I76" s="687">
        <f t="shared" si="52"/>
        <v>0</v>
      </c>
      <c r="J76" s="687">
        <f t="shared" si="52"/>
        <v>0</v>
      </c>
      <c r="K76" s="356">
        <f t="shared" si="52"/>
        <v>0</v>
      </c>
      <c r="L76" s="356">
        <f t="shared" si="52"/>
        <v>0</v>
      </c>
      <c r="M76" s="307">
        <f t="shared" si="52"/>
        <v>0</v>
      </c>
    </row>
    <row r="77" spans="1:13" ht="18" customHeight="1">
      <c r="A77" s="254"/>
      <c r="B77" s="251"/>
      <c r="C77" s="77" t="s">
        <v>737</v>
      </c>
      <c r="D77" s="336" t="s">
        <v>738</v>
      </c>
      <c r="E77" s="305">
        <f t="shared" si="2"/>
        <v>0</v>
      </c>
      <c r="F77" s="306">
        <f aca="true" t="shared" si="53" ref="F77:M77">F235+F381</f>
        <v>0</v>
      </c>
      <c r="G77" s="687">
        <f t="shared" si="53"/>
        <v>0</v>
      </c>
      <c r="H77" s="687">
        <f t="shared" si="53"/>
        <v>0</v>
      </c>
      <c r="I77" s="687">
        <f t="shared" si="53"/>
        <v>0</v>
      </c>
      <c r="J77" s="687">
        <f t="shared" si="53"/>
        <v>0</v>
      </c>
      <c r="K77" s="356">
        <f t="shared" si="53"/>
        <v>0</v>
      </c>
      <c r="L77" s="356">
        <f t="shared" si="53"/>
        <v>0</v>
      </c>
      <c r="M77" s="307">
        <f t="shared" si="53"/>
        <v>0</v>
      </c>
    </row>
    <row r="78" spans="1:13" ht="18" customHeight="1">
      <c r="A78" s="254"/>
      <c r="B78" s="251"/>
      <c r="C78" s="77" t="s">
        <v>739</v>
      </c>
      <c r="D78" s="336" t="s">
        <v>740</v>
      </c>
      <c r="E78" s="305">
        <f t="shared" si="2"/>
        <v>0</v>
      </c>
      <c r="F78" s="306">
        <f aca="true" t="shared" si="54" ref="F78:M78">F236+F382</f>
        <v>0</v>
      </c>
      <c r="G78" s="687">
        <f t="shared" si="54"/>
        <v>0</v>
      </c>
      <c r="H78" s="687">
        <f t="shared" si="54"/>
        <v>0</v>
      </c>
      <c r="I78" s="687">
        <f t="shared" si="54"/>
        <v>0</v>
      </c>
      <c r="J78" s="687">
        <f t="shared" si="54"/>
        <v>0</v>
      </c>
      <c r="K78" s="356">
        <f t="shared" si="54"/>
        <v>0</v>
      </c>
      <c r="L78" s="356">
        <f t="shared" si="54"/>
        <v>0</v>
      </c>
      <c r="M78" s="307">
        <f t="shared" si="54"/>
        <v>0</v>
      </c>
    </row>
    <row r="79" spans="1:13" ht="18" customHeight="1">
      <c r="A79" s="254"/>
      <c r="B79" s="251"/>
      <c r="C79" s="77" t="s">
        <v>741</v>
      </c>
      <c r="D79" s="336" t="s">
        <v>742</v>
      </c>
      <c r="E79" s="305">
        <f aca="true" t="shared" si="55" ref="E79:E143">G79+H79+I79+J79</f>
        <v>0</v>
      </c>
      <c r="F79" s="306">
        <f aca="true" t="shared" si="56" ref="F79:M79">F237+F383</f>
        <v>0</v>
      </c>
      <c r="G79" s="687">
        <f t="shared" si="56"/>
        <v>0</v>
      </c>
      <c r="H79" s="687">
        <f t="shared" si="56"/>
        <v>0</v>
      </c>
      <c r="I79" s="687">
        <f t="shared" si="56"/>
        <v>0</v>
      </c>
      <c r="J79" s="687">
        <f t="shared" si="56"/>
        <v>0</v>
      </c>
      <c r="K79" s="356">
        <f t="shared" si="56"/>
        <v>0</v>
      </c>
      <c r="L79" s="356">
        <f t="shared" si="56"/>
        <v>0</v>
      </c>
      <c r="M79" s="307">
        <f t="shared" si="56"/>
        <v>0</v>
      </c>
    </row>
    <row r="80" spans="1:13" ht="18" customHeight="1">
      <c r="A80" s="254"/>
      <c r="B80" s="251"/>
      <c r="C80" s="77" t="s">
        <v>743</v>
      </c>
      <c r="D80" s="336" t="s">
        <v>744</v>
      </c>
      <c r="E80" s="305">
        <f t="shared" si="55"/>
        <v>0</v>
      </c>
      <c r="F80" s="306">
        <f aca="true" t="shared" si="57" ref="F80:M80">F238+F384</f>
        <v>0</v>
      </c>
      <c r="G80" s="687">
        <f t="shared" si="57"/>
        <v>0</v>
      </c>
      <c r="H80" s="687">
        <f t="shared" si="57"/>
        <v>0</v>
      </c>
      <c r="I80" s="687">
        <f t="shared" si="57"/>
        <v>0</v>
      </c>
      <c r="J80" s="687">
        <f t="shared" si="57"/>
        <v>0</v>
      </c>
      <c r="K80" s="356">
        <f t="shared" si="57"/>
        <v>0</v>
      </c>
      <c r="L80" s="356">
        <f t="shared" si="57"/>
        <v>0</v>
      </c>
      <c r="M80" s="307">
        <f t="shared" si="57"/>
        <v>0</v>
      </c>
    </row>
    <row r="81" spans="1:13" ht="15">
      <c r="A81" s="254"/>
      <c r="B81" s="251"/>
      <c r="C81" s="252" t="s">
        <v>745</v>
      </c>
      <c r="D81" s="336" t="s">
        <v>746</v>
      </c>
      <c r="E81" s="305">
        <f t="shared" si="55"/>
        <v>0</v>
      </c>
      <c r="F81" s="306">
        <f aca="true" t="shared" si="58" ref="F81:M81">F239+F385</f>
        <v>0</v>
      </c>
      <c r="G81" s="687">
        <f t="shared" si="58"/>
        <v>0</v>
      </c>
      <c r="H81" s="687">
        <f t="shared" si="58"/>
        <v>0</v>
      </c>
      <c r="I81" s="687">
        <f t="shared" si="58"/>
        <v>0</v>
      </c>
      <c r="J81" s="687">
        <f t="shared" si="58"/>
        <v>0</v>
      </c>
      <c r="K81" s="356">
        <f t="shared" si="58"/>
        <v>0</v>
      </c>
      <c r="L81" s="356">
        <f t="shared" si="58"/>
        <v>0</v>
      </c>
      <c r="M81" s="307">
        <f t="shared" si="58"/>
        <v>0</v>
      </c>
    </row>
    <row r="82" spans="1:13" ht="15">
      <c r="A82" s="254"/>
      <c r="B82" s="251" t="s">
        <v>747</v>
      </c>
      <c r="C82" s="252"/>
      <c r="D82" s="72" t="s">
        <v>748</v>
      </c>
      <c r="E82" s="305">
        <f t="shared" si="55"/>
        <v>149175</v>
      </c>
      <c r="F82" s="306">
        <f>SUM(F83:F85)</f>
        <v>0</v>
      </c>
      <c r="G82" s="687">
        <f aca="true" t="shared" si="59" ref="G82:M82">SUM(G83:G85)</f>
        <v>26448</v>
      </c>
      <c r="H82" s="687">
        <f t="shared" si="59"/>
        <v>17387</v>
      </c>
      <c r="I82" s="687">
        <f t="shared" si="59"/>
        <v>54534</v>
      </c>
      <c r="J82" s="687">
        <f t="shared" si="59"/>
        <v>50806</v>
      </c>
      <c r="K82" s="356">
        <f t="shared" si="59"/>
        <v>157082</v>
      </c>
      <c r="L82" s="356">
        <f t="shared" si="59"/>
        <v>164937</v>
      </c>
      <c r="M82" s="307">
        <f t="shared" si="59"/>
        <v>172360</v>
      </c>
    </row>
    <row r="83" spans="1:13" ht="18" customHeight="1">
      <c r="A83" s="254"/>
      <c r="B83" s="251"/>
      <c r="C83" s="252" t="s">
        <v>749</v>
      </c>
      <c r="D83" s="336" t="s">
        <v>750</v>
      </c>
      <c r="E83" s="305">
        <f t="shared" si="55"/>
        <v>0</v>
      </c>
      <c r="F83" s="306">
        <f aca="true" t="shared" si="60" ref="F83:M83">F241+F387</f>
        <v>0</v>
      </c>
      <c r="G83" s="687">
        <f t="shared" si="60"/>
        <v>0</v>
      </c>
      <c r="H83" s="687">
        <f t="shared" si="60"/>
        <v>0</v>
      </c>
      <c r="I83" s="687">
        <f t="shared" si="60"/>
        <v>0</v>
      </c>
      <c r="J83" s="687">
        <f t="shared" si="60"/>
        <v>0</v>
      </c>
      <c r="K83" s="356">
        <f t="shared" si="60"/>
        <v>0</v>
      </c>
      <c r="L83" s="356">
        <f t="shared" si="60"/>
        <v>0</v>
      </c>
      <c r="M83" s="307">
        <f t="shared" si="60"/>
        <v>0</v>
      </c>
    </row>
    <row r="84" spans="1:13" ht="18" customHeight="1">
      <c r="A84" s="254"/>
      <c r="B84" s="251"/>
      <c r="C84" s="252" t="s">
        <v>751</v>
      </c>
      <c r="D84" s="336" t="s">
        <v>752</v>
      </c>
      <c r="E84" s="305">
        <f t="shared" si="55"/>
        <v>0</v>
      </c>
      <c r="F84" s="306">
        <f aca="true" t="shared" si="61" ref="F84:M84">F242+F388</f>
        <v>0</v>
      </c>
      <c r="G84" s="687">
        <f t="shared" si="61"/>
        <v>0</v>
      </c>
      <c r="H84" s="687">
        <f t="shared" si="61"/>
        <v>0</v>
      </c>
      <c r="I84" s="687">
        <f t="shared" si="61"/>
        <v>0</v>
      </c>
      <c r="J84" s="687">
        <f t="shared" si="61"/>
        <v>0</v>
      </c>
      <c r="K84" s="356">
        <f t="shared" si="61"/>
        <v>0</v>
      </c>
      <c r="L84" s="356">
        <f t="shared" si="61"/>
        <v>0</v>
      </c>
      <c r="M84" s="307">
        <f t="shared" si="61"/>
        <v>0</v>
      </c>
    </row>
    <row r="85" spans="1:13" ht="26.25" customHeight="1">
      <c r="A85" s="254"/>
      <c r="B85" s="251"/>
      <c r="C85" s="77" t="s">
        <v>753</v>
      </c>
      <c r="D85" s="336" t="s">
        <v>754</v>
      </c>
      <c r="E85" s="305">
        <f t="shared" si="55"/>
        <v>149175</v>
      </c>
      <c r="F85" s="306">
        <f aca="true" t="shared" si="62" ref="F85:M85">F243+F389</f>
        <v>0</v>
      </c>
      <c r="G85" s="687">
        <f t="shared" si="62"/>
        <v>26448</v>
      </c>
      <c r="H85" s="687">
        <f t="shared" si="62"/>
        <v>17387</v>
      </c>
      <c r="I85" s="687">
        <f t="shared" si="62"/>
        <v>54534</v>
      </c>
      <c r="J85" s="687">
        <f t="shared" si="62"/>
        <v>50806</v>
      </c>
      <c r="K85" s="356">
        <f t="shared" si="62"/>
        <v>157082</v>
      </c>
      <c r="L85" s="356">
        <f t="shared" si="62"/>
        <v>164937</v>
      </c>
      <c r="M85" s="307">
        <f t="shared" si="62"/>
        <v>172360</v>
      </c>
    </row>
    <row r="86" spans="1:13" ht="18" customHeight="1">
      <c r="A86" s="254"/>
      <c r="B86" s="251" t="s">
        <v>755</v>
      </c>
      <c r="C86" s="326"/>
      <c r="D86" s="72" t="s">
        <v>756</v>
      </c>
      <c r="E86" s="305">
        <f t="shared" si="55"/>
        <v>2000</v>
      </c>
      <c r="F86" s="306">
        <f aca="true" t="shared" si="63" ref="F86:M86">F244+F390</f>
        <v>0</v>
      </c>
      <c r="G86" s="687">
        <f t="shared" si="63"/>
        <v>450</v>
      </c>
      <c r="H86" s="687">
        <f t="shared" si="63"/>
        <v>350</v>
      </c>
      <c r="I86" s="687">
        <f t="shared" si="63"/>
        <v>1200</v>
      </c>
      <c r="J86" s="687">
        <f t="shared" si="63"/>
        <v>0</v>
      </c>
      <c r="K86" s="356">
        <f t="shared" si="63"/>
        <v>2106</v>
      </c>
      <c r="L86" s="356">
        <f t="shared" si="63"/>
        <v>2211</v>
      </c>
      <c r="M86" s="307">
        <f t="shared" si="63"/>
        <v>2310</v>
      </c>
    </row>
    <row r="87" spans="1:13" ht="24" customHeight="1">
      <c r="A87" s="254"/>
      <c r="B87" s="251" t="s">
        <v>757</v>
      </c>
      <c r="C87" s="326"/>
      <c r="D87" s="72" t="s">
        <v>758</v>
      </c>
      <c r="E87" s="305">
        <f t="shared" si="55"/>
        <v>3850</v>
      </c>
      <c r="F87" s="306">
        <f aca="true" t="shared" si="64" ref="F87:M87">F245+F391</f>
        <v>0</v>
      </c>
      <c r="G87" s="687">
        <f t="shared" si="64"/>
        <v>1169</v>
      </c>
      <c r="H87" s="687">
        <f t="shared" si="64"/>
        <v>898</v>
      </c>
      <c r="I87" s="687">
        <f t="shared" si="64"/>
        <v>1042</v>
      </c>
      <c r="J87" s="687">
        <f t="shared" si="64"/>
        <v>741</v>
      </c>
      <c r="K87" s="356">
        <f t="shared" si="64"/>
        <v>4054</v>
      </c>
      <c r="L87" s="356">
        <f t="shared" si="64"/>
        <v>4257</v>
      </c>
      <c r="M87" s="307">
        <f t="shared" si="64"/>
        <v>4449</v>
      </c>
    </row>
    <row r="88" spans="1:13" ht="42" customHeight="1">
      <c r="A88" s="771" t="s">
        <v>759</v>
      </c>
      <c r="B88" s="772"/>
      <c r="C88" s="772"/>
      <c r="D88" s="66" t="s">
        <v>760</v>
      </c>
      <c r="E88" s="305">
        <f t="shared" si="55"/>
        <v>281627</v>
      </c>
      <c r="F88" s="306">
        <f>F90+F91+F93+F94+F95+F96+F97+F100</f>
        <v>0</v>
      </c>
      <c r="G88" s="687">
        <f aca="true" t="shared" si="65" ref="G88:M88">G90+G91+G93+G94+G95+G96+G97+G100</f>
        <v>57765</v>
      </c>
      <c r="H88" s="687">
        <f t="shared" si="65"/>
        <v>119020</v>
      </c>
      <c r="I88" s="687">
        <f t="shared" si="65"/>
        <v>62657</v>
      </c>
      <c r="J88" s="687">
        <f t="shared" si="65"/>
        <v>42185</v>
      </c>
      <c r="K88" s="356">
        <f t="shared" si="65"/>
        <v>296555</v>
      </c>
      <c r="L88" s="356">
        <f t="shared" si="65"/>
        <v>311389</v>
      </c>
      <c r="M88" s="307">
        <f t="shared" si="65"/>
        <v>325398</v>
      </c>
    </row>
    <row r="89" spans="1:13" ht="18" customHeight="1">
      <c r="A89" s="308" t="s">
        <v>630</v>
      </c>
      <c r="B89" s="309"/>
      <c r="C89" s="310"/>
      <c r="D89" s="72"/>
      <c r="E89" s="305"/>
      <c r="F89" s="306"/>
      <c r="G89" s="311"/>
      <c r="H89" s="311"/>
      <c r="I89" s="312"/>
      <c r="J89" s="311"/>
      <c r="K89" s="64"/>
      <c r="L89" s="270"/>
      <c r="M89" s="313"/>
    </row>
    <row r="90" spans="1:13" ht="18" customHeight="1">
      <c r="A90" s="250"/>
      <c r="B90" s="251" t="s">
        <v>761</v>
      </c>
      <c r="C90" s="315"/>
      <c r="D90" s="72" t="s">
        <v>762</v>
      </c>
      <c r="E90" s="305">
        <f t="shared" si="55"/>
        <v>11936</v>
      </c>
      <c r="F90" s="306">
        <f aca="true" t="shared" si="66" ref="F90:M90">F248+F394</f>
        <v>0</v>
      </c>
      <c r="G90" s="306">
        <f t="shared" si="66"/>
        <v>2061</v>
      </c>
      <c r="H90" s="306">
        <f t="shared" si="66"/>
        <v>6388</v>
      </c>
      <c r="I90" s="306">
        <f t="shared" si="66"/>
        <v>2256</v>
      </c>
      <c r="J90" s="306">
        <f t="shared" si="66"/>
        <v>1231</v>
      </c>
      <c r="K90" s="67">
        <f t="shared" si="66"/>
        <v>12569</v>
      </c>
      <c r="L90" s="67">
        <f t="shared" si="66"/>
        <v>13198</v>
      </c>
      <c r="M90" s="307">
        <f t="shared" si="66"/>
        <v>13792</v>
      </c>
    </row>
    <row r="91" spans="1:13" ht="15">
      <c r="A91" s="250"/>
      <c r="B91" s="319" t="s">
        <v>763</v>
      </c>
      <c r="C91" s="315"/>
      <c r="D91" s="72" t="s">
        <v>764</v>
      </c>
      <c r="E91" s="305">
        <f t="shared" si="55"/>
        <v>102099</v>
      </c>
      <c r="F91" s="306">
        <f>F92</f>
        <v>0</v>
      </c>
      <c r="G91" s="306">
        <f aca="true" t="shared" si="67" ref="G91:M91">G92</f>
        <v>23528</v>
      </c>
      <c r="H91" s="306">
        <f t="shared" si="67"/>
        <v>33002</v>
      </c>
      <c r="I91" s="306">
        <f t="shared" si="67"/>
        <v>26079</v>
      </c>
      <c r="J91" s="306">
        <f t="shared" si="67"/>
        <v>19490</v>
      </c>
      <c r="K91" s="67">
        <f t="shared" si="67"/>
        <v>107510</v>
      </c>
      <c r="L91" s="67">
        <f t="shared" si="67"/>
        <v>112885</v>
      </c>
      <c r="M91" s="307">
        <f t="shared" si="67"/>
        <v>117964</v>
      </c>
    </row>
    <row r="92" spans="1:13" ht="15">
      <c r="A92" s="250"/>
      <c r="B92" s="319"/>
      <c r="C92" s="315" t="s">
        <v>765</v>
      </c>
      <c r="D92" s="72" t="s">
        <v>766</v>
      </c>
      <c r="E92" s="305">
        <f t="shared" si="55"/>
        <v>102099</v>
      </c>
      <c r="F92" s="306">
        <f aca="true" t="shared" si="68" ref="F92:M92">F250+F396</f>
        <v>0</v>
      </c>
      <c r="G92" s="306">
        <f t="shared" si="68"/>
        <v>23528</v>
      </c>
      <c r="H92" s="306">
        <f t="shared" si="68"/>
        <v>33002</v>
      </c>
      <c r="I92" s="306">
        <f t="shared" si="68"/>
        <v>26079</v>
      </c>
      <c r="J92" s="306">
        <f t="shared" si="68"/>
        <v>19490</v>
      </c>
      <c r="K92" s="67">
        <f t="shared" si="68"/>
        <v>107510</v>
      </c>
      <c r="L92" s="67">
        <f t="shared" si="68"/>
        <v>112885</v>
      </c>
      <c r="M92" s="307">
        <f t="shared" si="68"/>
        <v>117964</v>
      </c>
    </row>
    <row r="93" spans="1:13" ht="15">
      <c r="A93" s="250"/>
      <c r="B93" s="319" t="s">
        <v>767</v>
      </c>
      <c r="C93" s="252"/>
      <c r="D93" s="72" t="s">
        <v>768</v>
      </c>
      <c r="E93" s="305">
        <f t="shared" si="55"/>
        <v>31790</v>
      </c>
      <c r="F93" s="306">
        <f aca="true" t="shared" si="69" ref="F93:M93">F251+F397</f>
        <v>0</v>
      </c>
      <c r="G93" s="306">
        <f t="shared" si="69"/>
        <v>5880</v>
      </c>
      <c r="H93" s="306">
        <f t="shared" si="69"/>
        <v>13941</v>
      </c>
      <c r="I93" s="306">
        <f t="shared" si="69"/>
        <v>7109</v>
      </c>
      <c r="J93" s="306">
        <f t="shared" si="69"/>
        <v>4860</v>
      </c>
      <c r="K93" s="67">
        <f t="shared" si="69"/>
        <v>33474</v>
      </c>
      <c r="L93" s="67">
        <f t="shared" si="69"/>
        <v>35149</v>
      </c>
      <c r="M93" s="307">
        <f t="shared" si="69"/>
        <v>36731</v>
      </c>
    </row>
    <row r="94" spans="1:13" ht="15">
      <c r="A94" s="254"/>
      <c r="B94" s="319" t="s">
        <v>769</v>
      </c>
      <c r="C94" s="252"/>
      <c r="D94" s="72" t="s">
        <v>770</v>
      </c>
      <c r="E94" s="305">
        <f t="shared" si="55"/>
        <v>0</v>
      </c>
      <c r="F94" s="306">
        <f aca="true" t="shared" si="70" ref="F94:M94">F252+F398</f>
        <v>0</v>
      </c>
      <c r="G94" s="306">
        <f t="shared" si="70"/>
        <v>0</v>
      </c>
      <c r="H94" s="306">
        <f t="shared" si="70"/>
        <v>0</v>
      </c>
      <c r="I94" s="306">
        <f t="shared" si="70"/>
        <v>0</v>
      </c>
      <c r="J94" s="306">
        <f t="shared" si="70"/>
        <v>0</v>
      </c>
      <c r="K94" s="67">
        <f t="shared" si="70"/>
        <v>0</v>
      </c>
      <c r="L94" s="67">
        <f t="shared" si="70"/>
        <v>0</v>
      </c>
      <c r="M94" s="307">
        <f t="shared" si="70"/>
        <v>0</v>
      </c>
    </row>
    <row r="95" spans="1:13" ht="15">
      <c r="A95" s="254"/>
      <c r="B95" s="822" t="s">
        <v>1434</v>
      </c>
      <c r="C95" s="823"/>
      <c r="D95" s="72" t="s">
        <v>1433</v>
      </c>
      <c r="E95" s="305">
        <f t="shared" si="55"/>
        <v>35641</v>
      </c>
      <c r="F95" s="306">
        <f>F253+F399</f>
        <v>0</v>
      </c>
      <c r="G95" s="306">
        <f aca="true" t="shared" si="71" ref="G95:M95">G253+G399</f>
        <v>5319</v>
      </c>
      <c r="H95" s="306">
        <f t="shared" si="71"/>
        <v>20989</v>
      </c>
      <c r="I95" s="306">
        <f t="shared" si="71"/>
        <v>5515</v>
      </c>
      <c r="J95" s="306">
        <f t="shared" si="71"/>
        <v>3818</v>
      </c>
      <c r="K95" s="67">
        <f t="shared" si="71"/>
        <v>37529</v>
      </c>
      <c r="L95" s="67">
        <f t="shared" si="71"/>
        <v>39406</v>
      </c>
      <c r="M95" s="307">
        <f t="shared" si="71"/>
        <v>41178</v>
      </c>
    </row>
    <row r="96" spans="1:13" ht="15">
      <c r="A96" s="254"/>
      <c r="B96" s="319" t="s">
        <v>771</v>
      </c>
      <c r="C96" s="319"/>
      <c r="D96" s="72" t="s">
        <v>772</v>
      </c>
      <c r="E96" s="305">
        <f t="shared" si="55"/>
        <v>11350</v>
      </c>
      <c r="F96" s="306">
        <f aca="true" t="shared" si="72" ref="F96:M96">F254+F400</f>
        <v>0</v>
      </c>
      <c r="G96" s="306">
        <f t="shared" si="72"/>
        <v>2347</v>
      </c>
      <c r="H96" s="306">
        <f t="shared" si="72"/>
        <v>3008</v>
      </c>
      <c r="I96" s="306">
        <f t="shared" si="72"/>
        <v>3037</v>
      </c>
      <c r="J96" s="306">
        <f t="shared" si="72"/>
        <v>2958</v>
      </c>
      <c r="K96" s="67">
        <f t="shared" si="72"/>
        <v>11952</v>
      </c>
      <c r="L96" s="67">
        <f t="shared" si="72"/>
        <v>12551</v>
      </c>
      <c r="M96" s="307">
        <f t="shared" si="72"/>
        <v>13115</v>
      </c>
    </row>
    <row r="97" spans="1:13" ht="15">
      <c r="A97" s="254"/>
      <c r="B97" s="319" t="s">
        <v>773</v>
      </c>
      <c r="C97" s="252"/>
      <c r="D97" s="72" t="s">
        <v>774</v>
      </c>
      <c r="E97" s="305">
        <f t="shared" si="55"/>
        <v>6700</v>
      </c>
      <c r="F97" s="306">
        <f>F98+F99</f>
        <v>0</v>
      </c>
      <c r="G97" s="306">
        <f aca="true" t="shared" si="73" ref="G97:M97">G98+G99</f>
        <v>1866</v>
      </c>
      <c r="H97" s="306">
        <f t="shared" si="73"/>
        <v>2134</v>
      </c>
      <c r="I97" s="306">
        <f t="shared" si="73"/>
        <v>1700</v>
      </c>
      <c r="J97" s="306">
        <f t="shared" si="73"/>
        <v>1000</v>
      </c>
      <c r="K97" s="67">
        <f t="shared" si="73"/>
        <v>7055</v>
      </c>
      <c r="L97" s="67">
        <f t="shared" si="73"/>
        <v>7408</v>
      </c>
      <c r="M97" s="307">
        <f t="shared" si="73"/>
        <v>7741</v>
      </c>
    </row>
    <row r="98" spans="1:13" ht="15">
      <c r="A98" s="254"/>
      <c r="B98" s="319"/>
      <c r="C98" s="315" t="s">
        <v>775</v>
      </c>
      <c r="D98" s="72" t="s">
        <v>776</v>
      </c>
      <c r="E98" s="305">
        <f t="shared" si="55"/>
        <v>6700</v>
      </c>
      <c r="F98" s="306">
        <f aca="true" t="shared" si="74" ref="F98:M99">F256+F402</f>
        <v>0</v>
      </c>
      <c r="G98" s="306">
        <f t="shared" si="74"/>
        <v>1866</v>
      </c>
      <c r="H98" s="306">
        <f t="shared" si="74"/>
        <v>2134</v>
      </c>
      <c r="I98" s="306">
        <f t="shared" si="74"/>
        <v>1700</v>
      </c>
      <c r="J98" s="306">
        <f t="shared" si="74"/>
        <v>1000</v>
      </c>
      <c r="K98" s="67">
        <f t="shared" si="74"/>
        <v>7055</v>
      </c>
      <c r="L98" s="67">
        <f t="shared" si="74"/>
        <v>7408</v>
      </c>
      <c r="M98" s="307">
        <f t="shared" si="74"/>
        <v>7741</v>
      </c>
    </row>
    <row r="99" spans="1:13" ht="15">
      <c r="A99" s="254"/>
      <c r="B99" s="319"/>
      <c r="C99" s="315" t="s">
        <v>777</v>
      </c>
      <c r="D99" s="72" t="s">
        <v>778</v>
      </c>
      <c r="E99" s="305">
        <f t="shared" si="55"/>
        <v>0</v>
      </c>
      <c r="F99" s="306">
        <f t="shared" si="74"/>
        <v>0</v>
      </c>
      <c r="G99" s="306">
        <f t="shared" si="74"/>
        <v>0</v>
      </c>
      <c r="H99" s="306">
        <f t="shared" si="74"/>
        <v>0</v>
      </c>
      <c r="I99" s="306">
        <f t="shared" si="74"/>
        <v>0</v>
      </c>
      <c r="J99" s="306">
        <f t="shared" si="74"/>
        <v>0</v>
      </c>
      <c r="K99" s="67">
        <f t="shared" si="74"/>
        <v>0</v>
      </c>
      <c r="L99" s="67">
        <f t="shared" si="74"/>
        <v>0</v>
      </c>
      <c r="M99" s="307">
        <f t="shared" si="74"/>
        <v>0</v>
      </c>
    </row>
    <row r="100" spans="1:13" ht="26.25" customHeight="1">
      <c r="A100" s="250"/>
      <c r="B100" s="764" t="s">
        <v>779</v>
      </c>
      <c r="C100" s="764"/>
      <c r="D100" s="72" t="s">
        <v>780</v>
      </c>
      <c r="E100" s="305">
        <f t="shared" si="55"/>
        <v>82111</v>
      </c>
      <c r="F100" s="306">
        <f>F101</f>
        <v>0</v>
      </c>
      <c r="G100" s="306">
        <f aca="true" t="shared" si="75" ref="G100:M100">G101</f>
        <v>16764</v>
      </c>
      <c r="H100" s="306">
        <f t="shared" si="75"/>
        <v>39558</v>
      </c>
      <c r="I100" s="306">
        <f t="shared" si="75"/>
        <v>16961</v>
      </c>
      <c r="J100" s="306">
        <f t="shared" si="75"/>
        <v>8828</v>
      </c>
      <c r="K100" s="67">
        <f t="shared" si="75"/>
        <v>86466</v>
      </c>
      <c r="L100" s="67">
        <f t="shared" si="75"/>
        <v>90792</v>
      </c>
      <c r="M100" s="307">
        <f t="shared" si="75"/>
        <v>94877</v>
      </c>
    </row>
    <row r="101" spans="1:13" ht="18" customHeight="1">
      <c r="A101" s="250"/>
      <c r="B101" s="251"/>
      <c r="C101" s="252" t="s">
        <v>781</v>
      </c>
      <c r="D101" s="72" t="s">
        <v>782</v>
      </c>
      <c r="E101" s="305">
        <f t="shared" si="55"/>
        <v>82111</v>
      </c>
      <c r="F101" s="306">
        <f aca="true" t="shared" si="76" ref="F101:M101">F259+F405</f>
        <v>0</v>
      </c>
      <c r="G101" s="306">
        <f t="shared" si="76"/>
        <v>16764</v>
      </c>
      <c r="H101" s="306">
        <f t="shared" si="76"/>
        <v>39558</v>
      </c>
      <c r="I101" s="306">
        <f t="shared" si="76"/>
        <v>16961</v>
      </c>
      <c r="J101" s="306">
        <f t="shared" si="76"/>
        <v>8828</v>
      </c>
      <c r="K101" s="67">
        <f t="shared" si="76"/>
        <v>86466</v>
      </c>
      <c r="L101" s="67">
        <f t="shared" si="76"/>
        <v>90792</v>
      </c>
      <c r="M101" s="307">
        <f t="shared" si="76"/>
        <v>94877</v>
      </c>
    </row>
    <row r="102" spans="1:13" ht="38.25" customHeight="1">
      <c r="A102" s="771" t="s">
        <v>783</v>
      </c>
      <c r="B102" s="772"/>
      <c r="C102" s="772"/>
      <c r="D102" s="66"/>
      <c r="E102" s="305"/>
      <c r="F102" s="306"/>
      <c r="G102" s="311"/>
      <c r="H102" s="311"/>
      <c r="I102" s="312"/>
      <c r="J102" s="311"/>
      <c r="K102" s="64"/>
      <c r="L102" s="270"/>
      <c r="M102" s="313"/>
    </row>
    <row r="103" spans="1:13" ht="26.25" customHeight="1">
      <c r="A103" s="771" t="s">
        <v>784</v>
      </c>
      <c r="B103" s="772"/>
      <c r="C103" s="772"/>
      <c r="D103" s="66" t="s">
        <v>785</v>
      </c>
      <c r="E103" s="305">
        <f t="shared" si="55"/>
        <v>200977</v>
      </c>
      <c r="F103" s="306">
        <f>F105+F108+F111+F112+F113</f>
        <v>0</v>
      </c>
      <c r="G103" s="687">
        <f aca="true" t="shared" si="77" ref="G103:M103">G105+G108+G111+G112+G113</f>
        <v>18173</v>
      </c>
      <c r="H103" s="687">
        <f t="shared" si="77"/>
        <v>69988</v>
      </c>
      <c r="I103" s="687">
        <f t="shared" si="77"/>
        <v>57177</v>
      </c>
      <c r="J103" s="687">
        <f t="shared" si="77"/>
        <v>55639</v>
      </c>
      <c r="K103" s="356">
        <f t="shared" si="77"/>
        <v>211627</v>
      </c>
      <c r="L103" s="356">
        <f t="shared" si="77"/>
        <v>222209</v>
      </c>
      <c r="M103" s="357">
        <f t="shared" si="77"/>
        <v>232209</v>
      </c>
    </row>
    <row r="104" spans="1:13" ht="18" customHeight="1">
      <c r="A104" s="308" t="s">
        <v>630</v>
      </c>
      <c r="B104" s="309"/>
      <c r="C104" s="310"/>
      <c r="D104" s="72"/>
      <c r="E104" s="305"/>
      <c r="F104" s="306"/>
      <c r="G104" s="370"/>
      <c r="H104" s="370"/>
      <c r="I104" s="688"/>
      <c r="J104" s="370"/>
      <c r="K104" s="358"/>
      <c r="L104" s="359"/>
      <c r="M104" s="360"/>
    </row>
    <row r="105" spans="1:13" ht="15.75">
      <c r="A105" s="254"/>
      <c r="B105" s="251" t="s">
        <v>786</v>
      </c>
      <c r="C105" s="326"/>
      <c r="D105" s="72" t="s">
        <v>787</v>
      </c>
      <c r="E105" s="305">
        <f t="shared" si="55"/>
        <v>92309</v>
      </c>
      <c r="F105" s="306">
        <f>SUM(F106:F107)</f>
        <v>0</v>
      </c>
      <c r="G105" s="687">
        <f aca="true" t="shared" si="78" ref="G105:M105">SUM(G106:G107)</f>
        <v>5715</v>
      </c>
      <c r="H105" s="687">
        <f t="shared" si="78"/>
        <v>32000</v>
      </c>
      <c r="I105" s="687">
        <f t="shared" si="78"/>
        <v>32147</v>
      </c>
      <c r="J105" s="687">
        <f t="shared" si="78"/>
        <v>22447</v>
      </c>
      <c r="K105" s="356">
        <f t="shared" si="78"/>
        <v>97201</v>
      </c>
      <c r="L105" s="356">
        <f t="shared" si="78"/>
        <v>102062</v>
      </c>
      <c r="M105" s="357">
        <f t="shared" si="78"/>
        <v>106655</v>
      </c>
    </row>
    <row r="106" spans="1:13" ht="15">
      <c r="A106" s="254"/>
      <c r="B106" s="251"/>
      <c r="C106" s="252" t="s">
        <v>788</v>
      </c>
      <c r="D106" s="72" t="s">
        <v>789</v>
      </c>
      <c r="E106" s="305">
        <f t="shared" si="55"/>
        <v>26200</v>
      </c>
      <c r="F106" s="306">
        <f aca="true" t="shared" si="79" ref="F106:M107">F264+F410</f>
        <v>0</v>
      </c>
      <c r="G106" s="687">
        <f t="shared" si="79"/>
        <v>4000</v>
      </c>
      <c r="H106" s="687">
        <f t="shared" si="79"/>
        <v>10000</v>
      </c>
      <c r="I106" s="687">
        <f t="shared" si="79"/>
        <v>8200</v>
      </c>
      <c r="J106" s="687">
        <f t="shared" si="79"/>
        <v>4000</v>
      </c>
      <c r="K106" s="356">
        <f t="shared" si="79"/>
        <v>27589</v>
      </c>
      <c r="L106" s="356">
        <f t="shared" si="79"/>
        <v>28969</v>
      </c>
      <c r="M106" s="357">
        <f t="shared" si="79"/>
        <v>30273</v>
      </c>
    </row>
    <row r="107" spans="1:13" ht="15">
      <c r="A107" s="254"/>
      <c r="B107" s="251"/>
      <c r="C107" s="71" t="s">
        <v>790</v>
      </c>
      <c r="D107" s="72" t="s">
        <v>791</v>
      </c>
      <c r="E107" s="305">
        <f t="shared" si="55"/>
        <v>66109</v>
      </c>
      <c r="F107" s="306">
        <f t="shared" si="79"/>
        <v>0</v>
      </c>
      <c r="G107" s="687">
        <f t="shared" si="79"/>
        <v>1715</v>
      </c>
      <c r="H107" s="687">
        <f t="shared" si="79"/>
        <v>22000</v>
      </c>
      <c r="I107" s="687">
        <f t="shared" si="79"/>
        <v>23947</v>
      </c>
      <c r="J107" s="687">
        <f t="shared" si="79"/>
        <v>18447</v>
      </c>
      <c r="K107" s="356">
        <f t="shared" si="79"/>
        <v>69612</v>
      </c>
      <c r="L107" s="356">
        <f t="shared" si="79"/>
        <v>73093</v>
      </c>
      <c r="M107" s="357">
        <f t="shared" si="79"/>
        <v>76382</v>
      </c>
    </row>
    <row r="108" spans="1:13" ht="30" customHeight="1">
      <c r="A108" s="254"/>
      <c r="B108" s="764" t="s">
        <v>792</v>
      </c>
      <c r="C108" s="764"/>
      <c r="D108" s="72" t="s">
        <v>793</v>
      </c>
      <c r="E108" s="305">
        <f t="shared" si="55"/>
        <v>3160</v>
      </c>
      <c r="F108" s="306">
        <f>SUM(F109:F110)</f>
        <v>0</v>
      </c>
      <c r="G108" s="687">
        <f aca="true" t="shared" si="80" ref="G108:M108">SUM(G109:G110)</f>
        <v>142</v>
      </c>
      <c r="H108" s="687">
        <f t="shared" si="80"/>
        <v>1920</v>
      </c>
      <c r="I108" s="687">
        <f t="shared" si="80"/>
        <v>945</v>
      </c>
      <c r="J108" s="687">
        <f t="shared" si="80"/>
        <v>153</v>
      </c>
      <c r="K108" s="356">
        <f t="shared" si="80"/>
        <v>3327</v>
      </c>
      <c r="L108" s="356">
        <f t="shared" si="80"/>
        <v>3493</v>
      </c>
      <c r="M108" s="357">
        <f t="shared" si="80"/>
        <v>3651</v>
      </c>
    </row>
    <row r="109" spans="1:13" ht="18" customHeight="1">
      <c r="A109" s="254"/>
      <c r="B109" s="319"/>
      <c r="C109" s="315" t="s">
        <v>794</v>
      </c>
      <c r="D109" s="72" t="s">
        <v>795</v>
      </c>
      <c r="E109" s="305">
        <f t="shared" si="55"/>
        <v>3160</v>
      </c>
      <c r="F109" s="306">
        <f aca="true" t="shared" si="81" ref="F109:M113">F267+F413</f>
        <v>0</v>
      </c>
      <c r="G109" s="687">
        <f t="shared" si="81"/>
        <v>142</v>
      </c>
      <c r="H109" s="687">
        <f t="shared" si="81"/>
        <v>1920</v>
      </c>
      <c r="I109" s="687">
        <f t="shared" si="81"/>
        <v>945</v>
      </c>
      <c r="J109" s="687">
        <f t="shared" si="81"/>
        <v>153</v>
      </c>
      <c r="K109" s="356">
        <f t="shared" si="81"/>
        <v>3327</v>
      </c>
      <c r="L109" s="356">
        <f t="shared" si="81"/>
        <v>3493</v>
      </c>
      <c r="M109" s="357">
        <f t="shared" si="81"/>
        <v>3651</v>
      </c>
    </row>
    <row r="110" spans="1:13" ht="18" customHeight="1">
      <c r="A110" s="254"/>
      <c r="B110" s="319"/>
      <c r="C110" s="315" t="s">
        <v>796</v>
      </c>
      <c r="D110" s="72" t="s">
        <v>797</v>
      </c>
      <c r="E110" s="305">
        <f t="shared" si="55"/>
        <v>0</v>
      </c>
      <c r="F110" s="306">
        <f t="shared" si="81"/>
        <v>0</v>
      </c>
      <c r="G110" s="687">
        <f t="shared" si="81"/>
        <v>0</v>
      </c>
      <c r="H110" s="687">
        <f t="shared" si="81"/>
        <v>0</v>
      </c>
      <c r="I110" s="687">
        <f t="shared" si="81"/>
        <v>0</v>
      </c>
      <c r="J110" s="687">
        <f t="shared" si="81"/>
        <v>0</v>
      </c>
      <c r="K110" s="356">
        <f t="shared" si="81"/>
        <v>0</v>
      </c>
      <c r="L110" s="356">
        <f t="shared" si="81"/>
        <v>0</v>
      </c>
      <c r="M110" s="357">
        <f t="shared" si="81"/>
        <v>0</v>
      </c>
    </row>
    <row r="111" spans="1:13" ht="18" customHeight="1">
      <c r="A111" s="254"/>
      <c r="B111" s="251" t="s">
        <v>798</v>
      </c>
      <c r="C111" s="315"/>
      <c r="D111" s="72" t="s">
        <v>799</v>
      </c>
      <c r="E111" s="305">
        <f t="shared" si="55"/>
        <v>1000</v>
      </c>
      <c r="F111" s="306">
        <f t="shared" si="81"/>
        <v>0</v>
      </c>
      <c r="G111" s="687">
        <f t="shared" si="81"/>
        <v>0</v>
      </c>
      <c r="H111" s="687">
        <f t="shared" si="81"/>
        <v>200</v>
      </c>
      <c r="I111" s="687">
        <f t="shared" si="81"/>
        <v>450</v>
      </c>
      <c r="J111" s="687">
        <f t="shared" si="81"/>
        <v>350</v>
      </c>
      <c r="K111" s="356">
        <f t="shared" si="81"/>
        <v>1053</v>
      </c>
      <c r="L111" s="356">
        <f t="shared" si="81"/>
        <v>1106</v>
      </c>
      <c r="M111" s="357">
        <f t="shared" si="81"/>
        <v>1156</v>
      </c>
    </row>
    <row r="112" spans="1:13" ht="18" customHeight="1">
      <c r="A112" s="254"/>
      <c r="B112" s="251" t="s">
        <v>800</v>
      </c>
      <c r="C112" s="315"/>
      <c r="D112" s="72" t="s">
        <v>801</v>
      </c>
      <c r="E112" s="305">
        <f t="shared" si="55"/>
        <v>0</v>
      </c>
      <c r="F112" s="306">
        <f t="shared" si="81"/>
        <v>0</v>
      </c>
      <c r="G112" s="687">
        <f t="shared" si="81"/>
        <v>0</v>
      </c>
      <c r="H112" s="687">
        <f t="shared" si="81"/>
        <v>0</v>
      </c>
      <c r="I112" s="687">
        <f t="shared" si="81"/>
        <v>0</v>
      </c>
      <c r="J112" s="687">
        <f t="shared" si="81"/>
        <v>0</v>
      </c>
      <c r="K112" s="356">
        <f t="shared" si="81"/>
        <v>0</v>
      </c>
      <c r="L112" s="356">
        <f t="shared" si="81"/>
        <v>0</v>
      </c>
      <c r="M112" s="357">
        <f t="shared" si="81"/>
        <v>0</v>
      </c>
    </row>
    <row r="113" spans="1:13" ht="18" customHeight="1">
      <c r="A113" s="254"/>
      <c r="B113" s="251" t="s">
        <v>802</v>
      </c>
      <c r="C113" s="326"/>
      <c r="D113" s="72" t="s">
        <v>803</v>
      </c>
      <c r="E113" s="305">
        <f t="shared" si="55"/>
        <v>104508</v>
      </c>
      <c r="F113" s="306">
        <f t="shared" si="81"/>
        <v>0</v>
      </c>
      <c r="G113" s="687">
        <f t="shared" si="81"/>
        <v>12316</v>
      </c>
      <c r="H113" s="687">
        <f t="shared" si="81"/>
        <v>35868</v>
      </c>
      <c r="I113" s="687">
        <f t="shared" si="81"/>
        <v>23635</v>
      </c>
      <c r="J113" s="687">
        <f t="shared" si="81"/>
        <v>32689</v>
      </c>
      <c r="K113" s="356">
        <f t="shared" si="81"/>
        <v>110046</v>
      </c>
      <c r="L113" s="356">
        <f t="shared" si="81"/>
        <v>115548</v>
      </c>
      <c r="M113" s="357">
        <f t="shared" si="81"/>
        <v>120747</v>
      </c>
    </row>
    <row r="114" spans="1:13" ht="15.75">
      <c r="A114" s="318" t="s">
        <v>804</v>
      </c>
      <c r="B114" s="319"/>
      <c r="C114" s="326"/>
      <c r="D114" s="66" t="s">
        <v>805</v>
      </c>
      <c r="E114" s="305">
        <f t="shared" si="55"/>
        <v>110847</v>
      </c>
      <c r="F114" s="306">
        <f>F116+F117+F120+F121</f>
        <v>0</v>
      </c>
      <c r="G114" s="687">
        <f aca="true" t="shared" si="82" ref="G114:M114">G116+G117+G120+G121</f>
        <v>14054</v>
      </c>
      <c r="H114" s="687">
        <f t="shared" si="82"/>
        <v>22890</v>
      </c>
      <c r="I114" s="687">
        <f t="shared" si="82"/>
        <v>69401</v>
      </c>
      <c r="J114" s="687">
        <f t="shared" si="82"/>
        <v>4502</v>
      </c>
      <c r="K114" s="356">
        <f t="shared" si="82"/>
        <v>116721</v>
      </c>
      <c r="L114" s="356">
        <f t="shared" si="82"/>
        <v>122557</v>
      </c>
      <c r="M114" s="357">
        <f t="shared" si="82"/>
        <v>128072</v>
      </c>
    </row>
    <row r="115" spans="1:13" ht="18" customHeight="1">
      <c r="A115" s="308" t="s">
        <v>630</v>
      </c>
      <c r="B115" s="309"/>
      <c r="C115" s="310"/>
      <c r="D115" s="72"/>
      <c r="E115" s="305">
        <f t="shared" si="55"/>
        <v>0</v>
      </c>
      <c r="F115" s="306"/>
      <c r="G115" s="370"/>
      <c r="H115" s="370"/>
      <c r="I115" s="688"/>
      <c r="J115" s="370"/>
      <c r="K115" s="358"/>
      <c r="L115" s="359"/>
      <c r="M115" s="360"/>
    </row>
    <row r="116" spans="1:13" ht="18" customHeight="1">
      <c r="A116" s="308"/>
      <c r="B116" s="337" t="s">
        <v>806</v>
      </c>
      <c r="C116" s="310"/>
      <c r="D116" s="72" t="s">
        <v>807</v>
      </c>
      <c r="E116" s="305">
        <f t="shared" si="55"/>
        <v>0</v>
      </c>
      <c r="F116" s="306">
        <f aca="true" t="shared" si="83" ref="F116:M116">F274+F420</f>
        <v>0</v>
      </c>
      <c r="G116" s="687">
        <f t="shared" si="83"/>
        <v>0</v>
      </c>
      <c r="H116" s="687">
        <f t="shared" si="83"/>
        <v>0</v>
      </c>
      <c r="I116" s="687">
        <f t="shared" si="83"/>
        <v>0</v>
      </c>
      <c r="J116" s="687">
        <f t="shared" si="83"/>
        <v>0</v>
      </c>
      <c r="K116" s="356">
        <f t="shared" si="83"/>
        <v>0</v>
      </c>
      <c r="L116" s="356">
        <f t="shared" si="83"/>
        <v>0</v>
      </c>
      <c r="M116" s="357">
        <f t="shared" si="83"/>
        <v>0</v>
      </c>
    </row>
    <row r="117" spans="1:13" ht="15">
      <c r="A117" s="254"/>
      <c r="B117" s="251" t="s">
        <v>808</v>
      </c>
      <c r="C117" s="315"/>
      <c r="D117" s="72" t="s">
        <v>809</v>
      </c>
      <c r="E117" s="305">
        <f t="shared" si="55"/>
        <v>105980</v>
      </c>
      <c r="F117" s="306">
        <f>SUM(F118:F119)</f>
        <v>0</v>
      </c>
      <c r="G117" s="687">
        <f aca="true" t="shared" si="84" ref="G117:M117">SUM(G118:G119)</f>
        <v>13644</v>
      </c>
      <c r="H117" s="687">
        <f t="shared" si="84"/>
        <v>22790</v>
      </c>
      <c r="I117" s="687">
        <f t="shared" si="84"/>
        <v>67546</v>
      </c>
      <c r="J117" s="687">
        <f t="shared" si="84"/>
        <v>2000</v>
      </c>
      <c r="K117" s="356">
        <f t="shared" si="84"/>
        <v>111597</v>
      </c>
      <c r="L117" s="356">
        <f t="shared" si="84"/>
        <v>117177</v>
      </c>
      <c r="M117" s="357">
        <f t="shared" si="84"/>
        <v>122450</v>
      </c>
    </row>
    <row r="118" spans="1:13" ht="15">
      <c r="A118" s="254"/>
      <c r="B118" s="251"/>
      <c r="C118" s="315" t="s">
        <v>810</v>
      </c>
      <c r="D118" s="72" t="s">
        <v>811</v>
      </c>
      <c r="E118" s="305">
        <f t="shared" si="55"/>
        <v>100700</v>
      </c>
      <c r="F118" s="306">
        <f aca="true" t="shared" si="85" ref="F118:M121">F276+F422</f>
        <v>0</v>
      </c>
      <c r="G118" s="687">
        <f t="shared" si="85"/>
        <v>13644</v>
      </c>
      <c r="H118" s="687">
        <f t="shared" si="85"/>
        <v>21010</v>
      </c>
      <c r="I118" s="687">
        <f t="shared" si="85"/>
        <v>66046</v>
      </c>
      <c r="J118" s="687">
        <f t="shared" si="85"/>
        <v>0</v>
      </c>
      <c r="K118" s="356">
        <f t="shared" si="85"/>
        <v>106037</v>
      </c>
      <c r="L118" s="356">
        <f t="shared" si="85"/>
        <v>111339</v>
      </c>
      <c r="M118" s="357">
        <f t="shared" si="85"/>
        <v>116349</v>
      </c>
    </row>
    <row r="119" spans="1:13" ht="15">
      <c r="A119" s="254"/>
      <c r="B119" s="251"/>
      <c r="C119" s="315" t="s">
        <v>812</v>
      </c>
      <c r="D119" s="72" t="s">
        <v>813</v>
      </c>
      <c r="E119" s="305">
        <f t="shared" si="55"/>
        <v>5280</v>
      </c>
      <c r="F119" s="306">
        <f t="shared" si="85"/>
        <v>0</v>
      </c>
      <c r="G119" s="687">
        <f t="shared" si="85"/>
        <v>0</v>
      </c>
      <c r="H119" s="687">
        <f t="shared" si="85"/>
        <v>1780</v>
      </c>
      <c r="I119" s="687">
        <f t="shared" si="85"/>
        <v>1500</v>
      </c>
      <c r="J119" s="687">
        <f t="shared" si="85"/>
        <v>2000</v>
      </c>
      <c r="K119" s="356">
        <f t="shared" si="85"/>
        <v>5560</v>
      </c>
      <c r="L119" s="356">
        <f t="shared" si="85"/>
        <v>5838</v>
      </c>
      <c r="M119" s="357">
        <f t="shared" si="85"/>
        <v>6101</v>
      </c>
    </row>
    <row r="120" spans="1:13" ht="15">
      <c r="A120" s="254"/>
      <c r="B120" s="251" t="s">
        <v>814</v>
      </c>
      <c r="C120" s="315"/>
      <c r="D120" s="72" t="s">
        <v>815</v>
      </c>
      <c r="E120" s="305">
        <f t="shared" si="55"/>
        <v>4867</v>
      </c>
      <c r="F120" s="306">
        <f t="shared" si="85"/>
        <v>0</v>
      </c>
      <c r="G120" s="687">
        <f t="shared" si="85"/>
        <v>410</v>
      </c>
      <c r="H120" s="687">
        <f t="shared" si="85"/>
        <v>100</v>
      </c>
      <c r="I120" s="687">
        <f t="shared" si="85"/>
        <v>1855</v>
      </c>
      <c r="J120" s="687">
        <f t="shared" si="85"/>
        <v>2502</v>
      </c>
      <c r="K120" s="356">
        <f t="shared" si="85"/>
        <v>5124</v>
      </c>
      <c r="L120" s="356">
        <f t="shared" si="85"/>
        <v>5380</v>
      </c>
      <c r="M120" s="357">
        <f t="shared" si="85"/>
        <v>5622</v>
      </c>
    </row>
    <row r="121" spans="1:13" ht="15">
      <c r="A121" s="254"/>
      <c r="B121" s="251" t="s">
        <v>816</v>
      </c>
      <c r="C121" s="315"/>
      <c r="D121" s="72" t="s">
        <v>817</v>
      </c>
      <c r="E121" s="305">
        <f t="shared" si="55"/>
        <v>0</v>
      </c>
      <c r="F121" s="306">
        <f t="shared" si="85"/>
        <v>0</v>
      </c>
      <c r="G121" s="687">
        <f t="shared" si="85"/>
        <v>0</v>
      </c>
      <c r="H121" s="687">
        <f t="shared" si="85"/>
        <v>0</v>
      </c>
      <c r="I121" s="687">
        <f t="shared" si="85"/>
        <v>0</v>
      </c>
      <c r="J121" s="687">
        <f t="shared" si="85"/>
        <v>0</v>
      </c>
      <c r="K121" s="356">
        <f t="shared" si="85"/>
        <v>0</v>
      </c>
      <c r="L121" s="356">
        <f t="shared" si="85"/>
        <v>0</v>
      </c>
      <c r="M121" s="357">
        <f t="shared" si="85"/>
        <v>0</v>
      </c>
    </row>
    <row r="122" spans="1:13" ht="29.25" customHeight="1">
      <c r="A122" s="771" t="s">
        <v>818</v>
      </c>
      <c r="B122" s="772"/>
      <c r="C122" s="772"/>
      <c r="D122" s="66" t="s">
        <v>819</v>
      </c>
      <c r="E122" s="328">
        <f t="shared" si="55"/>
        <v>163968</v>
      </c>
      <c r="F122" s="329">
        <f>F123+F132+F137+F144+F156</f>
        <v>0</v>
      </c>
      <c r="G122" s="689">
        <f aca="true" t="shared" si="86" ref="G122:M122">G123+G132+G137+G144+G156</f>
        <v>12084</v>
      </c>
      <c r="H122" s="689">
        <f t="shared" si="86"/>
        <v>60571</v>
      </c>
      <c r="I122" s="689">
        <f t="shared" si="86"/>
        <v>68703</v>
      </c>
      <c r="J122" s="689">
        <f t="shared" si="86"/>
        <v>22610</v>
      </c>
      <c r="K122" s="361">
        <f t="shared" si="86"/>
        <v>172660</v>
      </c>
      <c r="L122" s="361">
        <f t="shared" si="86"/>
        <v>181292</v>
      </c>
      <c r="M122" s="362">
        <f t="shared" si="86"/>
        <v>189450</v>
      </c>
    </row>
    <row r="123" spans="1:13" ht="27.75" customHeight="1">
      <c r="A123" s="771" t="s">
        <v>820</v>
      </c>
      <c r="B123" s="772"/>
      <c r="C123" s="772"/>
      <c r="D123" s="66" t="s">
        <v>821</v>
      </c>
      <c r="E123" s="305">
        <f t="shared" si="55"/>
        <v>0</v>
      </c>
      <c r="F123" s="306">
        <f>F125+F130+F131</f>
        <v>0</v>
      </c>
      <c r="G123" s="687">
        <f aca="true" t="shared" si="87" ref="G123:M123">G125+G130+G131</f>
        <v>0</v>
      </c>
      <c r="H123" s="687">
        <f t="shared" si="87"/>
        <v>0</v>
      </c>
      <c r="I123" s="687">
        <f t="shared" si="87"/>
        <v>0</v>
      </c>
      <c r="J123" s="687">
        <f t="shared" si="87"/>
        <v>0</v>
      </c>
      <c r="K123" s="356">
        <f t="shared" si="87"/>
        <v>0</v>
      </c>
      <c r="L123" s="356">
        <f t="shared" si="87"/>
        <v>0</v>
      </c>
      <c r="M123" s="357">
        <f t="shared" si="87"/>
        <v>0</v>
      </c>
    </row>
    <row r="124" spans="1:13" ht="15">
      <c r="A124" s="308" t="s">
        <v>630</v>
      </c>
      <c r="B124" s="309"/>
      <c r="C124" s="310"/>
      <c r="D124" s="72"/>
      <c r="E124" s="305"/>
      <c r="F124" s="306"/>
      <c r="G124" s="370"/>
      <c r="H124" s="370"/>
      <c r="I124" s="688"/>
      <c r="J124" s="370"/>
      <c r="K124" s="358"/>
      <c r="L124" s="359"/>
      <c r="M124" s="360"/>
    </row>
    <row r="125" spans="1:13" ht="15">
      <c r="A125" s="254"/>
      <c r="B125" s="762" t="s">
        <v>822</v>
      </c>
      <c r="C125" s="762"/>
      <c r="D125" s="72" t="s">
        <v>823</v>
      </c>
      <c r="E125" s="305">
        <f t="shared" si="55"/>
        <v>0</v>
      </c>
      <c r="F125" s="306">
        <f>SUM(F126:F129)</f>
        <v>0</v>
      </c>
      <c r="G125" s="687">
        <f aca="true" t="shared" si="88" ref="G125:M125">SUM(G126:G129)</f>
        <v>0</v>
      </c>
      <c r="H125" s="687">
        <f t="shared" si="88"/>
        <v>0</v>
      </c>
      <c r="I125" s="687">
        <f t="shared" si="88"/>
        <v>0</v>
      </c>
      <c r="J125" s="687">
        <f t="shared" si="88"/>
        <v>0</v>
      </c>
      <c r="K125" s="356">
        <f t="shared" si="88"/>
        <v>0</v>
      </c>
      <c r="L125" s="356">
        <f t="shared" si="88"/>
        <v>0</v>
      </c>
      <c r="M125" s="357">
        <f t="shared" si="88"/>
        <v>0</v>
      </c>
    </row>
    <row r="126" spans="1:13" ht="15">
      <c r="A126" s="254"/>
      <c r="B126" s="251"/>
      <c r="C126" s="315" t="s">
        <v>824</v>
      </c>
      <c r="D126" s="72" t="s">
        <v>825</v>
      </c>
      <c r="E126" s="305">
        <f t="shared" si="55"/>
        <v>0</v>
      </c>
      <c r="F126" s="306">
        <f aca="true" t="shared" si="89" ref="F126:M129">F284+F430</f>
        <v>0</v>
      </c>
      <c r="G126" s="687">
        <f t="shared" si="89"/>
        <v>0</v>
      </c>
      <c r="H126" s="687">
        <f t="shared" si="89"/>
        <v>0</v>
      </c>
      <c r="I126" s="687">
        <f t="shared" si="89"/>
        <v>0</v>
      </c>
      <c r="J126" s="687">
        <f t="shared" si="89"/>
        <v>0</v>
      </c>
      <c r="K126" s="356">
        <f t="shared" si="89"/>
        <v>0</v>
      </c>
      <c r="L126" s="356">
        <f t="shared" si="89"/>
        <v>0</v>
      </c>
      <c r="M126" s="357">
        <f t="shared" si="89"/>
        <v>0</v>
      </c>
    </row>
    <row r="127" spans="1:13" ht="15">
      <c r="A127" s="254"/>
      <c r="B127" s="251"/>
      <c r="C127" s="315" t="s">
        <v>826</v>
      </c>
      <c r="D127" s="72" t="s">
        <v>827</v>
      </c>
      <c r="E127" s="305">
        <f t="shared" si="55"/>
        <v>0</v>
      </c>
      <c r="F127" s="306">
        <f t="shared" si="89"/>
        <v>0</v>
      </c>
      <c r="G127" s="687">
        <f t="shared" si="89"/>
        <v>0</v>
      </c>
      <c r="H127" s="687">
        <f t="shared" si="89"/>
        <v>0</v>
      </c>
      <c r="I127" s="687">
        <f t="shared" si="89"/>
        <v>0</v>
      </c>
      <c r="J127" s="687">
        <f t="shared" si="89"/>
        <v>0</v>
      </c>
      <c r="K127" s="356">
        <f t="shared" si="89"/>
        <v>0</v>
      </c>
      <c r="L127" s="356">
        <f t="shared" si="89"/>
        <v>0</v>
      </c>
      <c r="M127" s="357">
        <f t="shared" si="89"/>
        <v>0</v>
      </c>
    </row>
    <row r="128" spans="1:13" ht="15">
      <c r="A128" s="254"/>
      <c r="B128" s="251"/>
      <c r="C128" s="315" t="s">
        <v>828</v>
      </c>
      <c r="D128" s="72" t="s">
        <v>829</v>
      </c>
      <c r="E128" s="305">
        <f t="shared" si="55"/>
        <v>0</v>
      </c>
      <c r="F128" s="306">
        <f t="shared" si="89"/>
        <v>0</v>
      </c>
      <c r="G128" s="687">
        <f t="shared" si="89"/>
        <v>0</v>
      </c>
      <c r="H128" s="687">
        <f t="shared" si="89"/>
        <v>0</v>
      </c>
      <c r="I128" s="687">
        <f t="shared" si="89"/>
        <v>0</v>
      </c>
      <c r="J128" s="687">
        <f t="shared" si="89"/>
        <v>0</v>
      </c>
      <c r="K128" s="356">
        <f t="shared" si="89"/>
        <v>0</v>
      </c>
      <c r="L128" s="356">
        <f t="shared" si="89"/>
        <v>0</v>
      </c>
      <c r="M128" s="357">
        <f t="shared" si="89"/>
        <v>0</v>
      </c>
    </row>
    <row r="129" spans="1:13" ht="15">
      <c r="A129" s="254"/>
      <c r="B129" s="251"/>
      <c r="C129" s="252" t="s">
        <v>830</v>
      </c>
      <c r="D129" s="72" t="s">
        <v>831</v>
      </c>
      <c r="E129" s="305">
        <f t="shared" si="55"/>
        <v>0</v>
      </c>
      <c r="F129" s="306">
        <f t="shared" si="89"/>
        <v>0</v>
      </c>
      <c r="G129" s="687">
        <f t="shared" si="89"/>
        <v>0</v>
      </c>
      <c r="H129" s="687">
        <f t="shared" si="89"/>
        <v>0</v>
      </c>
      <c r="I129" s="687">
        <f t="shared" si="89"/>
        <v>0</v>
      </c>
      <c r="J129" s="687">
        <f t="shared" si="89"/>
        <v>0</v>
      </c>
      <c r="K129" s="356">
        <f t="shared" si="89"/>
        <v>0</v>
      </c>
      <c r="L129" s="356">
        <f t="shared" si="89"/>
        <v>0</v>
      </c>
      <c r="M129" s="357">
        <f t="shared" si="89"/>
        <v>0</v>
      </c>
    </row>
    <row r="130" spans="1:13" ht="15">
      <c r="A130" s="254"/>
      <c r="B130" s="251" t="s">
        <v>832</v>
      </c>
      <c r="C130" s="252"/>
      <c r="D130" s="72" t="s">
        <v>833</v>
      </c>
      <c r="E130" s="305">
        <f t="shared" si="55"/>
        <v>0</v>
      </c>
      <c r="F130" s="306">
        <f>F131</f>
        <v>0</v>
      </c>
      <c r="G130" s="687">
        <f aca="true" t="shared" si="90" ref="G130:M130">G131</f>
        <v>0</v>
      </c>
      <c r="H130" s="687">
        <f t="shared" si="90"/>
        <v>0</v>
      </c>
      <c r="I130" s="687">
        <f t="shared" si="90"/>
        <v>0</v>
      </c>
      <c r="J130" s="687">
        <f t="shared" si="90"/>
        <v>0</v>
      </c>
      <c r="K130" s="356">
        <f t="shared" si="90"/>
        <v>0</v>
      </c>
      <c r="L130" s="356">
        <f t="shared" si="90"/>
        <v>0</v>
      </c>
      <c r="M130" s="357">
        <f t="shared" si="90"/>
        <v>0</v>
      </c>
    </row>
    <row r="131" spans="1:13" ht="15">
      <c r="A131" s="254"/>
      <c r="B131" s="251"/>
      <c r="C131" s="252" t="s">
        <v>834</v>
      </c>
      <c r="D131" s="72" t="s">
        <v>835</v>
      </c>
      <c r="E131" s="305">
        <f t="shared" si="55"/>
        <v>0</v>
      </c>
      <c r="F131" s="306">
        <f aca="true" t="shared" si="91" ref="F131:M131">F289+F435</f>
        <v>0</v>
      </c>
      <c r="G131" s="687">
        <f t="shared" si="91"/>
        <v>0</v>
      </c>
      <c r="H131" s="687">
        <f t="shared" si="91"/>
        <v>0</v>
      </c>
      <c r="I131" s="687">
        <f t="shared" si="91"/>
        <v>0</v>
      </c>
      <c r="J131" s="687">
        <f t="shared" si="91"/>
        <v>0</v>
      </c>
      <c r="K131" s="356">
        <f t="shared" si="91"/>
        <v>0</v>
      </c>
      <c r="L131" s="356">
        <f t="shared" si="91"/>
        <v>0</v>
      </c>
      <c r="M131" s="357">
        <f t="shared" si="91"/>
        <v>0</v>
      </c>
    </row>
    <row r="132" spans="1:13" ht="15.75">
      <c r="A132" s="318" t="s">
        <v>836</v>
      </c>
      <c r="B132" s="251"/>
      <c r="C132" s="326"/>
      <c r="D132" s="66" t="s">
        <v>837</v>
      </c>
      <c r="E132" s="305">
        <f t="shared" si="55"/>
        <v>0</v>
      </c>
      <c r="F132" s="306">
        <f>F134+F135+F136</f>
        <v>0</v>
      </c>
      <c r="G132" s="687">
        <f aca="true" t="shared" si="92" ref="G132:M132">G134+G135+G136</f>
        <v>0</v>
      </c>
      <c r="H132" s="687">
        <f t="shared" si="92"/>
        <v>0</v>
      </c>
      <c r="I132" s="687">
        <f t="shared" si="92"/>
        <v>0</v>
      </c>
      <c r="J132" s="687">
        <f t="shared" si="92"/>
        <v>0</v>
      </c>
      <c r="K132" s="356">
        <f t="shared" si="92"/>
        <v>0</v>
      </c>
      <c r="L132" s="356">
        <f t="shared" si="92"/>
        <v>0</v>
      </c>
      <c r="M132" s="357">
        <f t="shared" si="92"/>
        <v>0</v>
      </c>
    </row>
    <row r="133" spans="1:13" ht="15">
      <c r="A133" s="308" t="s">
        <v>630</v>
      </c>
      <c r="B133" s="309"/>
      <c r="C133" s="310"/>
      <c r="D133" s="72"/>
      <c r="E133" s="305"/>
      <c r="F133" s="306"/>
      <c r="G133" s="370"/>
      <c r="H133" s="370"/>
      <c r="I133" s="688"/>
      <c r="J133" s="370"/>
      <c r="K133" s="358"/>
      <c r="L133" s="359"/>
      <c r="M133" s="360"/>
    </row>
    <row r="134" spans="1:13" ht="15.75">
      <c r="A134" s="318"/>
      <c r="B134" s="251" t="s">
        <v>838</v>
      </c>
      <c r="C134" s="252"/>
      <c r="D134" s="72" t="s">
        <v>839</v>
      </c>
      <c r="E134" s="305">
        <f t="shared" si="55"/>
        <v>0</v>
      </c>
      <c r="F134" s="306">
        <f aca="true" t="shared" si="93" ref="F134:M136">F292+F438</f>
        <v>0</v>
      </c>
      <c r="G134" s="306">
        <f t="shared" si="93"/>
        <v>0</v>
      </c>
      <c r="H134" s="306">
        <f t="shared" si="93"/>
        <v>0</v>
      </c>
      <c r="I134" s="306">
        <f t="shared" si="93"/>
        <v>0</v>
      </c>
      <c r="J134" s="306">
        <f t="shared" si="93"/>
        <v>0</v>
      </c>
      <c r="K134" s="67">
        <f t="shared" si="93"/>
        <v>0</v>
      </c>
      <c r="L134" s="67">
        <f t="shared" si="93"/>
        <v>0</v>
      </c>
      <c r="M134" s="307">
        <f t="shared" si="93"/>
        <v>0</v>
      </c>
    </row>
    <row r="135" spans="1:13" ht="15.75">
      <c r="A135" s="318"/>
      <c r="B135" s="251" t="s">
        <v>840</v>
      </c>
      <c r="C135" s="252"/>
      <c r="D135" s="72" t="s">
        <v>841</v>
      </c>
      <c r="E135" s="305">
        <f t="shared" si="55"/>
        <v>0</v>
      </c>
      <c r="F135" s="306">
        <f t="shared" si="93"/>
        <v>0</v>
      </c>
      <c r="G135" s="306">
        <f t="shared" si="93"/>
        <v>0</v>
      </c>
      <c r="H135" s="306">
        <f t="shared" si="93"/>
        <v>0</v>
      </c>
      <c r="I135" s="306">
        <f t="shared" si="93"/>
        <v>0</v>
      </c>
      <c r="J135" s="306">
        <f t="shared" si="93"/>
        <v>0</v>
      </c>
      <c r="K135" s="67">
        <f t="shared" si="93"/>
        <v>0</v>
      </c>
      <c r="L135" s="67">
        <f t="shared" si="93"/>
        <v>0</v>
      </c>
      <c r="M135" s="307">
        <f t="shared" si="93"/>
        <v>0</v>
      </c>
    </row>
    <row r="136" spans="1:13" ht="15.75">
      <c r="A136" s="318"/>
      <c r="B136" s="319" t="s">
        <v>842</v>
      </c>
      <c r="C136" s="252"/>
      <c r="D136" s="72" t="s">
        <v>843</v>
      </c>
      <c r="E136" s="305">
        <f t="shared" si="55"/>
        <v>0</v>
      </c>
      <c r="F136" s="306">
        <f t="shared" si="93"/>
        <v>0</v>
      </c>
      <c r="G136" s="306">
        <f t="shared" si="93"/>
        <v>0</v>
      </c>
      <c r="H136" s="306">
        <f t="shared" si="93"/>
        <v>0</v>
      </c>
      <c r="I136" s="306">
        <f t="shared" si="93"/>
        <v>0</v>
      </c>
      <c r="J136" s="306">
        <f t="shared" si="93"/>
        <v>0</v>
      </c>
      <c r="K136" s="67">
        <f t="shared" si="93"/>
        <v>0</v>
      </c>
      <c r="L136" s="67">
        <f t="shared" si="93"/>
        <v>0</v>
      </c>
      <c r="M136" s="307">
        <f t="shared" si="93"/>
        <v>0</v>
      </c>
    </row>
    <row r="137" spans="1:13" ht="15.75">
      <c r="A137" s="760" t="s">
        <v>844</v>
      </c>
      <c r="B137" s="761"/>
      <c r="C137" s="761"/>
      <c r="D137" s="66" t="s">
        <v>845</v>
      </c>
      <c r="E137" s="305">
        <f t="shared" si="55"/>
        <v>0</v>
      </c>
      <c r="F137" s="306">
        <f>F139+F143</f>
        <v>0</v>
      </c>
      <c r="G137" s="306">
        <f aca="true" t="shared" si="94" ref="G137:M137">G139+G143</f>
        <v>0</v>
      </c>
      <c r="H137" s="306">
        <f t="shared" si="94"/>
        <v>0</v>
      </c>
      <c r="I137" s="306">
        <f t="shared" si="94"/>
        <v>0</v>
      </c>
      <c r="J137" s="306">
        <f t="shared" si="94"/>
        <v>0</v>
      </c>
      <c r="K137" s="67">
        <f t="shared" si="94"/>
        <v>0</v>
      </c>
      <c r="L137" s="67">
        <f t="shared" si="94"/>
        <v>0</v>
      </c>
      <c r="M137" s="307">
        <f t="shared" si="94"/>
        <v>0</v>
      </c>
    </row>
    <row r="138" spans="1:13" ht="18" customHeight="1">
      <c r="A138" s="308" t="s">
        <v>630</v>
      </c>
      <c r="B138" s="309"/>
      <c r="C138" s="310"/>
      <c r="D138" s="72"/>
      <c r="E138" s="305"/>
      <c r="F138" s="306"/>
      <c r="G138" s="311"/>
      <c r="H138" s="311"/>
      <c r="I138" s="312"/>
      <c r="J138" s="311"/>
      <c r="K138" s="64"/>
      <c r="L138" s="270"/>
      <c r="M138" s="313"/>
    </row>
    <row r="139" spans="1:13" ht="15.75">
      <c r="A139" s="254"/>
      <c r="B139" s="319" t="s">
        <v>846</v>
      </c>
      <c r="C139" s="326"/>
      <c r="D139" s="72" t="s">
        <v>847</v>
      </c>
      <c r="E139" s="305">
        <f t="shared" si="55"/>
        <v>0</v>
      </c>
      <c r="F139" s="306">
        <f>SUM(F140:F142)</f>
        <v>0</v>
      </c>
      <c r="G139" s="306">
        <f aca="true" t="shared" si="95" ref="G139:M139">SUM(G140:G142)</f>
        <v>0</v>
      </c>
      <c r="H139" s="306">
        <f t="shared" si="95"/>
        <v>0</v>
      </c>
      <c r="I139" s="306">
        <f t="shared" si="95"/>
        <v>0</v>
      </c>
      <c r="J139" s="306">
        <f t="shared" si="95"/>
        <v>0</v>
      </c>
      <c r="K139" s="67">
        <f t="shared" si="95"/>
        <v>0</v>
      </c>
      <c r="L139" s="67">
        <f t="shared" si="95"/>
        <v>0</v>
      </c>
      <c r="M139" s="307">
        <f t="shared" si="95"/>
        <v>0</v>
      </c>
    </row>
    <row r="140" spans="1:13" ht="15">
      <c r="A140" s="254"/>
      <c r="B140" s="319"/>
      <c r="C140" s="315" t="s">
        <v>848</v>
      </c>
      <c r="D140" s="72" t="s">
        <v>849</v>
      </c>
      <c r="E140" s="305">
        <f t="shared" si="55"/>
        <v>0</v>
      </c>
      <c r="F140" s="306">
        <f aca="true" t="shared" si="96" ref="F140:M143">F296+F444</f>
        <v>0</v>
      </c>
      <c r="G140" s="306">
        <f t="shared" si="96"/>
        <v>0</v>
      </c>
      <c r="H140" s="306">
        <f t="shared" si="96"/>
        <v>0</v>
      </c>
      <c r="I140" s="306">
        <f t="shared" si="96"/>
        <v>0</v>
      </c>
      <c r="J140" s="306">
        <f t="shared" si="96"/>
        <v>0</v>
      </c>
      <c r="K140" s="67">
        <f t="shared" si="96"/>
        <v>0</v>
      </c>
      <c r="L140" s="67">
        <f t="shared" si="96"/>
        <v>0</v>
      </c>
      <c r="M140" s="307">
        <f t="shared" si="96"/>
        <v>0</v>
      </c>
    </row>
    <row r="141" spans="1:13" ht="15">
      <c r="A141" s="254"/>
      <c r="B141" s="319"/>
      <c r="C141" s="315" t="s">
        <v>850</v>
      </c>
      <c r="D141" s="72" t="s">
        <v>851</v>
      </c>
      <c r="E141" s="305">
        <f t="shared" si="55"/>
        <v>0</v>
      </c>
      <c r="F141" s="306">
        <f t="shared" si="96"/>
        <v>0</v>
      </c>
      <c r="G141" s="306">
        <f t="shared" si="96"/>
        <v>0</v>
      </c>
      <c r="H141" s="306">
        <f t="shared" si="96"/>
        <v>0</v>
      </c>
      <c r="I141" s="306">
        <f t="shared" si="96"/>
        <v>0</v>
      </c>
      <c r="J141" s="306">
        <f t="shared" si="96"/>
        <v>0</v>
      </c>
      <c r="K141" s="67">
        <f t="shared" si="96"/>
        <v>0</v>
      </c>
      <c r="L141" s="67">
        <f t="shared" si="96"/>
        <v>0</v>
      </c>
      <c r="M141" s="307">
        <f t="shared" si="96"/>
        <v>0</v>
      </c>
    </row>
    <row r="142" spans="1:13" ht="15">
      <c r="A142" s="254"/>
      <c r="B142" s="319"/>
      <c r="C142" s="252" t="s">
        <v>852</v>
      </c>
      <c r="D142" s="255" t="s">
        <v>853</v>
      </c>
      <c r="E142" s="305">
        <f t="shared" si="55"/>
        <v>0</v>
      </c>
      <c r="F142" s="306">
        <f t="shared" si="96"/>
        <v>0</v>
      </c>
      <c r="G142" s="306">
        <f t="shared" si="96"/>
        <v>0</v>
      </c>
      <c r="H142" s="306">
        <f t="shared" si="96"/>
        <v>0</v>
      </c>
      <c r="I142" s="306">
        <f t="shared" si="96"/>
        <v>0</v>
      </c>
      <c r="J142" s="306">
        <f t="shared" si="96"/>
        <v>0</v>
      </c>
      <c r="K142" s="67">
        <f t="shared" si="96"/>
        <v>0</v>
      </c>
      <c r="L142" s="67">
        <f t="shared" si="96"/>
        <v>0</v>
      </c>
      <c r="M142" s="307">
        <f t="shared" si="96"/>
        <v>0</v>
      </c>
    </row>
    <row r="143" spans="1:13" ht="15">
      <c r="A143" s="254"/>
      <c r="B143" s="763" t="s">
        <v>854</v>
      </c>
      <c r="C143" s="743"/>
      <c r="D143" s="255" t="s">
        <v>855</v>
      </c>
      <c r="E143" s="305">
        <f t="shared" si="55"/>
        <v>0</v>
      </c>
      <c r="F143" s="306">
        <f t="shared" si="96"/>
        <v>0</v>
      </c>
      <c r="G143" s="306">
        <f t="shared" si="96"/>
        <v>0</v>
      </c>
      <c r="H143" s="306">
        <f t="shared" si="96"/>
        <v>0</v>
      </c>
      <c r="I143" s="306">
        <f t="shared" si="96"/>
        <v>0</v>
      </c>
      <c r="J143" s="306">
        <f t="shared" si="96"/>
        <v>0</v>
      </c>
      <c r="K143" s="67">
        <f t="shared" si="96"/>
        <v>0</v>
      </c>
      <c r="L143" s="67">
        <f t="shared" si="96"/>
        <v>0</v>
      </c>
      <c r="M143" s="307">
        <f t="shared" si="96"/>
        <v>0</v>
      </c>
    </row>
    <row r="144" spans="1:13" ht="15.75">
      <c r="A144" s="318" t="s">
        <v>856</v>
      </c>
      <c r="B144" s="319"/>
      <c r="C144" s="326"/>
      <c r="D144" s="66" t="s">
        <v>857</v>
      </c>
      <c r="E144" s="305">
        <f aca="true" t="shared" si="97" ref="E144:E170">G144+H144+I144+J144</f>
        <v>163968</v>
      </c>
      <c r="F144" s="306">
        <f>F146+F150+F152+F155</f>
        <v>0</v>
      </c>
      <c r="G144" s="306">
        <f aca="true" t="shared" si="98" ref="G144:M144">G146+G150+G152+G155</f>
        <v>12084</v>
      </c>
      <c r="H144" s="306">
        <f t="shared" si="98"/>
        <v>60571</v>
      </c>
      <c r="I144" s="306">
        <f t="shared" si="98"/>
        <v>68703</v>
      </c>
      <c r="J144" s="306">
        <f t="shared" si="98"/>
        <v>22610</v>
      </c>
      <c r="K144" s="67">
        <f t="shared" si="98"/>
        <v>172660</v>
      </c>
      <c r="L144" s="67">
        <f t="shared" si="98"/>
        <v>181292</v>
      </c>
      <c r="M144" s="307">
        <f t="shared" si="98"/>
        <v>189450</v>
      </c>
    </row>
    <row r="145" spans="1:13" ht="15">
      <c r="A145" s="308" t="s">
        <v>630</v>
      </c>
      <c r="B145" s="309"/>
      <c r="C145" s="310"/>
      <c r="D145" s="72"/>
      <c r="E145" s="305"/>
      <c r="F145" s="306"/>
      <c r="G145" s="311"/>
      <c r="H145" s="311"/>
      <c r="I145" s="312"/>
      <c r="J145" s="311"/>
      <c r="K145" s="64"/>
      <c r="L145" s="270"/>
      <c r="M145" s="313"/>
    </row>
    <row r="146" spans="1:13" ht="15.75">
      <c r="A146" s="254"/>
      <c r="B146" s="251" t="s">
        <v>858</v>
      </c>
      <c r="C146" s="326"/>
      <c r="D146" s="72" t="s">
        <v>859</v>
      </c>
      <c r="E146" s="305">
        <f t="shared" si="97"/>
        <v>163968</v>
      </c>
      <c r="F146" s="306">
        <f>SUM(F147:F149)</f>
        <v>0</v>
      </c>
      <c r="G146" s="306">
        <f aca="true" t="shared" si="99" ref="G146:M146">SUM(G147:G149)</f>
        <v>12084</v>
      </c>
      <c r="H146" s="306">
        <f t="shared" si="99"/>
        <v>60571</v>
      </c>
      <c r="I146" s="306">
        <f t="shared" si="99"/>
        <v>68703</v>
      </c>
      <c r="J146" s="306">
        <f t="shared" si="99"/>
        <v>22610</v>
      </c>
      <c r="K146" s="67">
        <f t="shared" si="99"/>
        <v>172660</v>
      </c>
      <c r="L146" s="67">
        <f t="shared" si="99"/>
        <v>181292</v>
      </c>
      <c r="M146" s="307">
        <f t="shared" si="99"/>
        <v>189450</v>
      </c>
    </row>
    <row r="147" spans="1:13" ht="15">
      <c r="A147" s="254"/>
      <c r="B147" s="251"/>
      <c r="C147" s="252" t="s">
        <v>860</v>
      </c>
      <c r="D147" s="255" t="s">
        <v>861</v>
      </c>
      <c r="E147" s="305">
        <f t="shared" si="97"/>
        <v>27935</v>
      </c>
      <c r="F147" s="306">
        <f aca="true" t="shared" si="100" ref="F147:M149">F305+F451</f>
        <v>0</v>
      </c>
      <c r="G147" s="306">
        <f t="shared" si="100"/>
        <v>7824</v>
      </c>
      <c r="H147" s="306">
        <f t="shared" si="100"/>
        <v>3867</v>
      </c>
      <c r="I147" s="306">
        <f t="shared" si="100"/>
        <v>9184</v>
      </c>
      <c r="J147" s="306">
        <f t="shared" si="100"/>
        <v>7060</v>
      </c>
      <c r="K147" s="67">
        <f t="shared" si="100"/>
        <v>29416</v>
      </c>
      <c r="L147" s="67">
        <f t="shared" si="100"/>
        <v>30886</v>
      </c>
      <c r="M147" s="307">
        <f t="shared" si="100"/>
        <v>32276</v>
      </c>
    </row>
    <row r="148" spans="1:13" ht="15">
      <c r="A148" s="254"/>
      <c r="B148" s="251"/>
      <c r="C148" s="252" t="s">
        <v>862</v>
      </c>
      <c r="D148" s="255" t="s">
        <v>863</v>
      </c>
      <c r="E148" s="305">
        <f t="shared" si="97"/>
        <v>0</v>
      </c>
      <c r="F148" s="306">
        <f t="shared" si="100"/>
        <v>0</v>
      </c>
      <c r="G148" s="306">
        <f t="shared" si="100"/>
        <v>0</v>
      </c>
      <c r="H148" s="306">
        <f t="shared" si="100"/>
        <v>0</v>
      </c>
      <c r="I148" s="306">
        <f t="shared" si="100"/>
        <v>0</v>
      </c>
      <c r="J148" s="306">
        <f t="shared" si="100"/>
        <v>0</v>
      </c>
      <c r="K148" s="67">
        <f t="shared" si="100"/>
        <v>0</v>
      </c>
      <c r="L148" s="67">
        <f t="shared" si="100"/>
        <v>0</v>
      </c>
      <c r="M148" s="307">
        <f t="shared" si="100"/>
        <v>0</v>
      </c>
    </row>
    <row r="149" spans="1:13" ht="15">
      <c r="A149" s="254"/>
      <c r="B149" s="251"/>
      <c r="C149" s="315" t="s">
        <v>864</v>
      </c>
      <c r="D149" s="255" t="s">
        <v>865</v>
      </c>
      <c r="E149" s="305">
        <f t="shared" si="97"/>
        <v>136033</v>
      </c>
      <c r="F149" s="306">
        <f t="shared" si="100"/>
        <v>0</v>
      </c>
      <c r="G149" s="306">
        <f t="shared" si="100"/>
        <v>4260</v>
      </c>
      <c r="H149" s="306">
        <f t="shared" si="100"/>
        <v>56704</v>
      </c>
      <c r="I149" s="306">
        <f t="shared" si="100"/>
        <v>59519</v>
      </c>
      <c r="J149" s="306">
        <f t="shared" si="100"/>
        <v>15550</v>
      </c>
      <c r="K149" s="67">
        <f t="shared" si="100"/>
        <v>143244</v>
      </c>
      <c r="L149" s="67">
        <f t="shared" si="100"/>
        <v>150406</v>
      </c>
      <c r="M149" s="307">
        <f t="shared" si="100"/>
        <v>157174</v>
      </c>
    </row>
    <row r="150" spans="1:13" ht="15">
      <c r="A150" s="339"/>
      <c r="B150" s="251" t="s">
        <v>866</v>
      </c>
      <c r="C150" s="315"/>
      <c r="D150" s="72" t="s">
        <v>867</v>
      </c>
      <c r="E150" s="305">
        <f t="shared" si="97"/>
        <v>0</v>
      </c>
      <c r="F150" s="306">
        <f>F151</f>
        <v>0</v>
      </c>
      <c r="G150" s="306">
        <f aca="true" t="shared" si="101" ref="G150:M150">G151</f>
        <v>0</v>
      </c>
      <c r="H150" s="306">
        <f t="shared" si="101"/>
        <v>0</v>
      </c>
      <c r="I150" s="306">
        <f t="shared" si="101"/>
        <v>0</v>
      </c>
      <c r="J150" s="306">
        <f t="shared" si="101"/>
        <v>0</v>
      </c>
      <c r="K150" s="67">
        <f t="shared" si="101"/>
        <v>0</v>
      </c>
      <c r="L150" s="67">
        <f t="shared" si="101"/>
        <v>0</v>
      </c>
      <c r="M150" s="307">
        <f t="shared" si="101"/>
        <v>0</v>
      </c>
    </row>
    <row r="151" spans="1:13" ht="15">
      <c r="A151" s="339"/>
      <c r="B151" s="251"/>
      <c r="C151" s="315" t="s">
        <v>868</v>
      </c>
      <c r="D151" s="72" t="s">
        <v>869</v>
      </c>
      <c r="E151" s="305">
        <f t="shared" si="97"/>
        <v>0</v>
      </c>
      <c r="F151" s="306">
        <f aca="true" t="shared" si="102" ref="F151:M151">F309+F455</f>
        <v>0</v>
      </c>
      <c r="G151" s="306">
        <f t="shared" si="102"/>
        <v>0</v>
      </c>
      <c r="H151" s="306">
        <f t="shared" si="102"/>
        <v>0</v>
      </c>
      <c r="I151" s="306">
        <f t="shared" si="102"/>
        <v>0</v>
      </c>
      <c r="J151" s="306">
        <f t="shared" si="102"/>
        <v>0</v>
      </c>
      <c r="K151" s="67">
        <f t="shared" si="102"/>
        <v>0</v>
      </c>
      <c r="L151" s="67">
        <f t="shared" si="102"/>
        <v>0</v>
      </c>
      <c r="M151" s="307">
        <f t="shared" si="102"/>
        <v>0</v>
      </c>
    </row>
    <row r="152" spans="1:13" ht="15">
      <c r="A152" s="254"/>
      <c r="B152" s="251" t="s">
        <v>870</v>
      </c>
      <c r="C152" s="315"/>
      <c r="D152" s="72" t="s">
        <v>871</v>
      </c>
      <c r="E152" s="305">
        <f t="shared" si="97"/>
        <v>0</v>
      </c>
      <c r="F152" s="306">
        <f>SUM(F153:F154)</f>
        <v>0</v>
      </c>
      <c r="G152" s="306">
        <f aca="true" t="shared" si="103" ref="G152:M152">SUM(G153:G154)</f>
        <v>0</v>
      </c>
      <c r="H152" s="306">
        <f t="shared" si="103"/>
        <v>0</v>
      </c>
      <c r="I152" s="306">
        <f t="shared" si="103"/>
        <v>0</v>
      </c>
      <c r="J152" s="306">
        <f t="shared" si="103"/>
        <v>0</v>
      </c>
      <c r="K152" s="67">
        <f t="shared" si="103"/>
        <v>0</v>
      </c>
      <c r="L152" s="67">
        <f t="shared" si="103"/>
        <v>0</v>
      </c>
      <c r="M152" s="307">
        <f t="shared" si="103"/>
        <v>0</v>
      </c>
    </row>
    <row r="153" spans="1:13" ht="15">
      <c r="A153" s="254"/>
      <c r="B153" s="251"/>
      <c r="C153" s="315" t="s">
        <v>872</v>
      </c>
      <c r="D153" s="72" t="s">
        <v>873</v>
      </c>
      <c r="E153" s="305">
        <f t="shared" si="97"/>
        <v>0</v>
      </c>
      <c r="F153" s="306">
        <f aca="true" t="shared" si="104" ref="F153:M155">F311+F457</f>
        <v>0</v>
      </c>
      <c r="G153" s="306">
        <f t="shared" si="104"/>
        <v>0</v>
      </c>
      <c r="H153" s="306">
        <f t="shared" si="104"/>
        <v>0</v>
      </c>
      <c r="I153" s="306">
        <f t="shared" si="104"/>
        <v>0</v>
      </c>
      <c r="J153" s="306">
        <f t="shared" si="104"/>
        <v>0</v>
      </c>
      <c r="K153" s="67">
        <f t="shared" si="104"/>
        <v>0</v>
      </c>
      <c r="L153" s="67">
        <f t="shared" si="104"/>
        <v>0</v>
      </c>
      <c r="M153" s="307">
        <f t="shared" si="104"/>
        <v>0</v>
      </c>
    </row>
    <row r="154" spans="1:13" ht="15">
      <c r="A154" s="254"/>
      <c r="B154" s="251"/>
      <c r="C154" s="315" t="s">
        <v>874</v>
      </c>
      <c r="D154" s="72" t="s">
        <v>875</v>
      </c>
      <c r="E154" s="305">
        <f t="shared" si="97"/>
        <v>0</v>
      </c>
      <c r="F154" s="306">
        <f t="shared" si="104"/>
        <v>0</v>
      </c>
      <c r="G154" s="306">
        <f t="shared" si="104"/>
        <v>0</v>
      </c>
      <c r="H154" s="306">
        <f t="shared" si="104"/>
        <v>0</v>
      </c>
      <c r="I154" s="306">
        <f t="shared" si="104"/>
        <v>0</v>
      </c>
      <c r="J154" s="306">
        <f t="shared" si="104"/>
        <v>0</v>
      </c>
      <c r="K154" s="67">
        <f t="shared" si="104"/>
        <v>0</v>
      </c>
      <c r="L154" s="67">
        <f t="shared" si="104"/>
        <v>0</v>
      </c>
      <c r="M154" s="307">
        <f t="shared" si="104"/>
        <v>0</v>
      </c>
    </row>
    <row r="155" spans="1:13" ht="15">
      <c r="A155" s="340"/>
      <c r="B155" s="251" t="s">
        <v>876</v>
      </c>
      <c r="C155" s="310"/>
      <c r="D155" s="72" t="s">
        <v>877</v>
      </c>
      <c r="E155" s="305">
        <f t="shared" si="97"/>
        <v>0</v>
      </c>
      <c r="F155" s="306">
        <f t="shared" si="104"/>
        <v>0</v>
      </c>
      <c r="G155" s="306">
        <f t="shared" si="104"/>
        <v>0</v>
      </c>
      <c r="H155" s="306">
        <f t="shared" si="104"/>
        <v>0</v>
      </c>
      <c r="I155" s="306">
        <f t="shared" si="104"/>
        <v>0</v>
      </c>
      <c r="J155" s="306">
        <f t="shared" si="104"/>
        <v>0</v>
      </c>
      <c r="K155" s="67">
        <f t="shared" si="104"/>
        <v>0</v>
      </c>
      <c r="L155" s="67">
        <f t="shared" si="104"/>
        <v>0</v>
      </c>
      <c r="M155" s="307">
        <f t="shared" si="104"/>
        <v>0</v>
      </c>
    </row>
    <row r="156" spans="1:13" ht="15.75">
      <c r="A156" s="788" t="s">
        <v>878</v>
      </c>
      <c r="B156" s="742"/>
      <c r="C156" s="743"/>
      <c r="D156" s="66" t="s">
        <v>879</v>
      </c>
      <c r="E156" s="305">
        <f t="shared" si="97"/>
        <v>0</v>
      </c>
      <c r="F156" s="306">
        <f>F158+F159+F160+F161+F162</f>
        <v>0</v>
      </c>
      <c r="G156" s="306">
        <f aca="true" t="shared" si="105" ref="G156:M156">G158+G159+G160+G161+G162</f>
        <v>0</v>
      </c>
      <c r="H156" s="306">
        <f t="shared" si="105"/>
        <v>0</v>
      </c>
      <c r="I156" s="306">
        <f t="shared" si="105"/>
        <v>0</v>
      </c>
      <c r="J156" s="306">
        <f t="shared" si="105"/>
        <v>0</v>
      </c>
      <c r="K156" s="67">
        <f t="shared" si="105"/>
        <v>0</v>
      </c>
      <c r="L156" s="67">
        <f t="shared" si="105"/>
        <v>0</v>
      </c>
      <c r="M156" s="307">
        <f t="shared" si="105"/>
        <v>0</v>
      </c>
    </row>
    <row r="157" spans="1:13" ht="15">
      <c r="A157" s="308" t="s">
        <v>630</v>
      </c>
      <c r="B157" s="309"/>
      <c r="C157" s="310"/>
      <c r="D157" s="72"/>
      <c r="E157" s="305"/>
      <c r="F157" s="306"/>
      <c r="G157" s="311"/>
      <c r="H157" s="311"/>
      <c r="I157" s="312"/>
      <c r="J157" s="311"/>
      <c r="K157" s="64"/>
      <c r="L157" s="270"/>
      <c r="M157" s="313"/>
    </row>
    <row r="158" spans="1:13" ht="15.75">
      <c r="A158" s="318"/>
      <c r="B158" s="827" t="s">
        <v>880</v>
      </c>
      <c r="C158" s="827"/>
      <c r="D158" s="72" t="s">
        <v>881</v>
      </c>
      <c r="E158" s="305">
        <f t="shared" si="97"/>
        <v>0</v>
      </c>
      <c r="F158" s="306">
        <f aca="true" t="shared" si="106" ref="F158:M162">F316+F462</f>
        <v>0</v>
      </c>
      <c r="G158" s="306">
        <f t="shared" si="106"/>
        <v>0</v>
      </c>
      <c r="H158" s="306">
        <f t="shared" si="106"/>
        <v>0</v>
      </c>
      <c r="I158" s="306">
        <f t="shared" si="106"/>
        <v>0</v>
      </c>
      <c r="J158" s="306">
        <f t="shared" si="106"/>
        <v>0</v>
      </c>
      <c r="K158" s="67">
        <f t="shared" si="106"/>
        <v>0</v>
      </c>
      <c r="L158" s="67">
        <f t="shared" si="106"/>
        <v>0</v>
      </c>
      <c r="M158" s="307">
        <f t="shared" si="106"/>
        <v>0</v>
      </c>
    </row>
    <row r="159" spans="1:13" ht="15.75">
      <c r="A159" s="341"/>
      <c r="B159" s="251" t="s">
        <v>882</v>
      </c>
      <c r="C159" s="252"/>
      <c r="D159" s="72" t="s">
        <v>883</v>
      </c>
      <c r="E159" s="305">
        <f t="shared" si="97"/>
        <v>0</v>
      </c>
      <c r="F159" s="306">
        <f t="shared" si="106"/>
        <v>0</v>
      </c>
      <c r="G159" s="306">
        <f t="shared" si="106"/>
        <v>0</v>
      </c>
      <c r="H159" s="306">
        <f t="shared" si="106"/>
        <v>0</v>
      </c>
      <c r="I159" s="306">
        <f t="shared" si="106"/>
        <v>0</v>
      </c>
      <c r="J159" s="306">
        <f t="shared" si="106"/>
        <v>0</v>
      </c>
      <c r="K159" s="67">
        <f t="shared" si="106"/>
        <v>0</v>
      </c>
      <c r="L159" s="67">
        <f t="shared" si="106"/>
        <v>0</v>
      </c>
      <c r="M159" s="307">
        <f t="shared" si="106"/>
        <v>0</v>
      </c>
    </row>
    <row r="160" spans="1:13" ht="15.75">
      <c r="A160" s="318"/>
      <c r="B160" s="251" t="s">
        <v>884</v>
      </c>
      <c r="C160" s="252"/>
      <c r="D160" s="72" t="s">
        <v>885</v>
      </c>
      <c r="E160" s="305">
        <f t="shared" si="97"/>
        <v>0</v>
      </c>
      <c r="F160" s="306">
        <f t="shared" si="106"/>
        <v>0</v>
      </c>
      <c r="G160" s="306">
        <f t="shared" si="106"/>
        <v>0</v>
      </c>
      <c r="H160" s="306">
        <f t="shared" si="106"/>
        <v>0</v>
      </c>
      <c r="I160" s="306">
        <f t="shared" si="106"/>
        <v>0</v>
      </c>
      <c r="J160" s="306">
        <f t="shared" si="106"/>
        <v>0</v>
      </c>
      <c r="K160" s="67">
        <f t="shared" si="106"/>
        <v>0</v>
      </c>
      <c r="L160" s="67">
        <f t="shared" si="106"/>
        <v>0</v>
      </c>
      <c r="M160" s="307">
        <f t="shared" si="106"/>
        <v>0</v>
      </c>
    </row>
    <row r="161" spans="1:13" ht="15.75">
      <c r="A161" s="318"/>
      <c r="B161" s="251" t="s">
        <v>886</v>
      </c>
      <c r="C161" s="252"/>
      <c r="D161" s="72" t="s">
        <v>887</v>
      </c>
      <c r="E161" s="305">
        <f t="shared" si="97"/>
        <v>0</v>
      </c>
      <c r="F161" s="306">
        <f t="shared" si="106"/>
        <v>0</v>
      </c>
      <c r="G161" s="306">
        <f t="shared" si="106"/>
        <v>0</v>
      </c>
      <c r="H161" s="306">
        <f t="shared" si="106"/>
        <v>0</v>
      </c>
      <c r="I161" s="306">
        <f t="shared" si="106"/>
        <v>0</v>
      </c>
      <c r="J161" s="306">
        <f t="shared" si="106"/>
        <v>0</v>
      </c>
      <c r="K161" s="67">
        <f t="shared" si="106"/>
        <v>0</v>
      </c>
      <c r="L161" s="67">
        <f t="shared" si="106"/>
        <v>0</v>
      </c>
      <c r="M161" s="307">
        <f t="shared" si="106"/>
        <v>0</v>
      </c>
    </row>
    <row r="162" spans="1:13" ht="15.75">
      <c r="A162" s="318"/>
      <c r="B162" s="319" t="s">
        <v>888</v>
      </c>
      <c r="C162" s="252"/>
      <c r="D162" s="72" t="s">
        <v>889</v>
      </c>
      <c r="E162" s="305">
        <f t="shared" si="97"/>
        <v>0</v>
      </c>
      <c r="F162" s="306">
        <f t="shared" si="106"/>
        <v>0</v>
      </c>
      <c r="G162" s="306">
        <f t="shared" si="106"/>
        <v>0</v>
      </c>
      <c r="H162" s="306">
        <f t="shared" si="106"/>
        <v>0</v>
      </c>
      <c r="I162" s="306">
        <f t="shared" si="106"/>
        <v>0</v>
      </c>
      <c r="J162" s="306">
        <f t="shared" si="106"/>
        <v>0</v>
      </c>
      <c r="K162" s="67">
        <f t="shared" si="106"/>
        <v>0</v>
      </c>
      <c r="L162" s="67">
        <f t="shared" si="106"/>
        <v>0</v>
      </c>
      <c r="M162" s="307">
        <f t="shared" si="106"/>
        <v>0</v>
      </c>
    </row>
    <row r="163" spans="1:13" ht="15.75">
      <c r="A163" s="342" t="s">
        <v>890</v>
      </c>
      <c r="B163" s="343"/>
      <c r="C163" s="344"/>
      <c r="D163" s="66" t="s">
        <v>891</v>
      </c>
      <c r="E163" s="305">
        <f t="shared" si="97"/>
        <v>0</v>
      </c>
      <c r="F163" s="306">
        <f>F165+F168</f>
        <v>0</v>
      </c>
      <c r="G163" s="306">
        <f aca="true" t="shared" si="107" ref="G163:M163">G165+G168</f>
        <v>0</v>
      </c>
      <c r="H163" s="306">
        <f t="shared" si="107"/>
        <v>0</v>
      </c>
      <c r="I163" s="306">
        <f t="shared" si="107"/>
        <v>0</v>
      </c>
      <c r="J163" s="306">
        <f t="shared" si="107"/>
        <v>0</v>
      </c>
      <c r="K163" s="67">
        <f t="shared" si="107"/>
        <v>0</v>
      </c>
      <c r="L163" s="67">
        <f t="shared" si="107"/>
        <v>0</v>
      </c>
      <c r="M163" s="307">
        <f t="shared" si="107"/>
        <v>0</v>
      </c>
    </row>
    <row r="164" spans="1:13" ht="15">
      <c r="A164" s="308" t="s">
        <v>892</v>
      </c>
      <c r="B164" s="309"/>
      <c r="C164" s="310"/>
      <c r="D164" s="72" t="s">
        <v>893</v>
      </c>
      <c r="E164" s="305">
        <f t="shared" si="97"/>
        <v>0</v>
      </c>
      <c r="F164" s="306">
        <f aca="true" t="shared" si="108" ref="F164:M164">F320+F466</f>
        <v>0</v>
      </c>
      <c r="G164" s="306">
        <f t="shared" si="108"/>
        <v>0</v>
      </c>
      <c r="H164" s="306">
        <f t="shared" si="108"/>
        <v>0</v>
      </c>
      <c r="I164" s="306">
        <f t="shared" si="108"/>
        <v>0</v>
      </c>
      <c r="J164" s="306">
        <f t="shared" si="108"/>
        <v>0</v>
      </c>
      <c r="K164" s="67">
        <f t="shared" si="108"/>
        <v>0</v>
      </c>
      <c r="L164" s="67">
        <f t="shared" si="108"/>
        <v>0</v>
      </c>
      <c r="M164" s="307">
        <f t="shared" si="108"/>
        <v>0</v>
      </c>
    </row>
    <row r="165" spans="1:13" ht="15">
      <c r="A165" s="308" t="s">
        <v>894</v>
      </c>
      <c r="B165" s="309"/>
      <c r="C165" s="310"/>
      <c r="D165" s="72" t="s">
        <v>895</v>
      </c>
      <c r="E165" s="305">
        <f t="shared" si="97"/>
        <v>-46503.98999999996</v>
      </c>
      <c r="F165" s="306">
        <f>F166+F167</f>
        <v>0</v>
      </c>
      <c r="G165" s="306">
        <f aca="true" t="shared" si="109" ref="G165:M165">G166+G167</f>
        <v>211801.59999999998</v>
      </c>
      <c r="H165" s="306">
        <f t="shared" si="109"/>
        <v>-168161.43</v>
      </c>
      <c r="I165" s="306">
        <f t="shared" si="109"/>
        <v>-202712.45999999996</v>
      </c>
      <c r="J165" s="306">
        <f t="shared" si="109"/>
        <v>112568.30000000002</v>
      </c>
      <c r="K165" s="67">
        <f t="shared" si="109"/>
        <v>-70948.55200000003</v>
      </c>
      <c r="L165" s="67">
        <f t="shared" si="109"/>
        <v>-152634.45999999996</v>
      </c>
      <c r="M165" s="307">
        <f t="shared" si="109"/>
        <v>-232856.1100000001</v>
      </c>
    </row>
    <row r="166" spans="1:13" ht="15">
      <c r="A166" s="261"/>
      <c r="B166" s="828" t="s">
        <v>896</v>
      </c>
      <c r="C166" s="828"/>
      <c r="D166" s="111" t="s">
        <v>897</v>
      </c>
      <c r="E166" s="305">
        <f t="shared" si="97"/>
        <v>2.9103830456733704E-11</v>
      </c>
      <c r="F166" s="306">
        <f>F322</f>
        <v>0</v>
      </c>
      <c r="G166" s="306">
        <f aca="true" t="shared" si="110" ref="G166:M166">G322</f>
        <v>227045.59999999998</v>
      </c>
      <c r="H166" s="306">
        <f t="shared" si="110"/>
        <v>11083.570000000007</v>
      </c>
      <c r="I166" s="306">
        <f t="shared" si="110"/>
        <v>-235411.45999999996</v>
      </c>
      <c r="J166" s="306">
        <f t="shared" si="110"/>
        <v>-2717.709999999992</v>
      </c>
      <c r="K166" s="67">
        <f t="shared" si="110"/>
        <v>273965.73</v>
      </c>
      <c r="L166" s="67">
        <f t="shared" si="110"/>
        <v>220080.54000000004</v>
      </c>
      <c r="M166" s="307">
        <f t="shared" si="110"/>
        <v>166543.8899999999</v>
      </c>
    </row>
    <row r="167" spans="1:13" ht="15">
      <c r="A167" s="261"/>
      <c r="B167" s="828" t="s">
        <v>898</v>
      </c>
      <c r="C167" s="828"/>
      <c r="D167" s="111" t="s">
        <v>899</v>
      </c>
      <c r="E167" s="305">
        <f t="shared" si="97"/>
        <v>-46503.98999999999</v>
      </c>
      <c r="F167" s="306">
        <f>F468</f>
        <v>0</v>
      </c>
      <c r="G167" s="306">
        <f aca="true" t="shared" si="111" ref="G167:M167">G468</f>
        <v>-15244</v>
      </c>
      <c r="H167" s="306">
        <f t="shared" si="111"/>
        <v>-179245</v>
      </c>
      <c r="I167" s="306">
        <f t="shared" si="111"/>
        <v>32699</v>
      </c>
      <c r="J167" s="306">
        <f t="shared" si="111"/>
        <v>115286.01000000001</v>
      </c>
      <c r="K167" s="67">
        <f t="shared" si="111"/>
        <v>-344914.282</v>
      </c>
      <c r="L167" s="67">
        <f t="shared" si="111"/>
        <v>-372715</v>
      </c>
      <c r="M167" s="307">
        <f t="shared" si="111"/>
        <v>-399400</v>
      </c>
    </row>
    <row r="168" spans="1:13" ht="18">
      <c r="A168" s="345" t="s">
        <v>1438</v>
      </c>
      <c r="B168" s="346"/>
      <c r="C168" s="347"/>
      <c r="D168" s="111" t="s">
        <v>900</v>
      </c>
      <c r="E168" s="305">
        <f t="shared" si="97"/>
        <v>46503.98999999996</v>
      </c>
      <c r="F168" s="306">
        <f>F169+F170</f>
        <v>0</v>
      </c>
      <c r="G168" s="306">
        <f aca="true" t="shared" si="112" ref="G168:M168">G169+G170</f>
        <v>-211801.59999999998</v>
      </c>
      <c r="H168" s="306">
        <f t="shared" si="112"/>
        <v>168161.43</v>
      </c>
      <c r="I168" s="306">
        <f t="shared" si="112"/>
        <v>202712.45999999996</v>
      </c>
      <c r="J168" s="306">
        <f t="shared" si="112"/>
        <v>-112568.30000000002</v>
      </c>
      <c r="K168" s="67">
        <f t="shared" si="112"/>
        <v>70948.55200000003</v>
      </c>
      <c r="L168" s="67">
        <f t="shared" si="112"/>
        <v>152634.45999999996</v>
      </c>
      <c r="M168" s="307">
        <f t="shared" si="112"/>
        <v>232856.1100000001</v>
      </c>
    </row>
    <row r="169" spans="1:13" ht="15">
      <c r="A169" s="254"/>
      <c r="B169" s="764" t="s">
        <v>901</v>
      </c>
      <c r="C169" s="764"/>
      <c r="D169" s="72" t="s">
        <v>902</v>
      </c>
      <c r="E169" s="348">
        <f t="shared" si="97"/>
        <v>-2.9103830456733704E-11</v>
      </c>
      <c r="F169" s="306">
        <f>F324</f>
        <v>0</v>
      </c>
      <c r="G169" s="306">
        <f aca="true" t="shared" si="113" ref="G169:M169">G324</f>
        <v>-227045.59999999998</v>
      </c>
      <c r="H169" s="306">
        <f t="shared" si="113"/>
        <v>-11083.570000000007</v>
      </c>
      <c r="I169" s="306">
        <f t="shared" si="113"/>
        <v>235411.45999999996</v>
      </c>
      <c r="J169" s="306">
        <f t="shared" si="113"/>
        <v>2717.709999999992</v>
      </c>
      <c r="K169" s="67">
        <f t="shared" si="113"/>
        <v>-273965.73</v>
      </c>
      <c r="L169" s="67">
        <f t="shared" si="113"/>
        <v>-220080.54000000004</v>
      </c>
      <c r="M169" s="307">
        <f t="shared" si="113"/>
        <v>-166543.8899999999</v>
      </c>
    </row>
    <row r="170" spans="1:13" ht="15">
      <c r="A170" s="345"/>
      <c r="B170" s="841" t="s">
        <v>903</v>
      </c>
      <c r="C170" s="841"/>
      <c r="D170" s="111" t="s">
        <v>904</v>
      </c>
      <c r="E170" s="348">
        <f t="shared" si="97"/>
        <v>46503.98999999999</v>
      </c>
      <c r="F170" s="349">
        <f>F470</f>
        <v>0</v>
      </c>
      <c r="G170" s="349">
        <f aca="true" t="shared" si="114" ref="G170:M170">G470</f>
        <v>15244</v>
      </c>
      <c r="H170" s="349">
        <f t="shared" si="114"/>
        <v>179245</v>
      </c>
      <c r="I170" s="349">
        <f t="shared" si="114"/>
        <v>-32699</v>
      </c>
      <c r="J170" s="349">
        <f t="shared" si="114"/>
        <v>-115286.01000000001</v>
      </c>
      <c r="K170" s="274">
        <f t="shared" si="114"/>
        <v>344914.282</v>
      </c>
      <c r="L170" s="274">
        <f t="shared" si="114"/>
        <v>372715</v>
      </c>
      <c r="M170" s="275">
        <f t="shared" si="114"/>
        <v>399400</v>
      </c>
    </row>
    <row r="171" spans="1:13" ht="51" customHeight="1">
      <c r="A171" s="784" t="s">
        <v>905</v>
      </c>
      <c r="B171" s="785"/>
      <c r="C171" s="785"/>
      <c r="D171" s="294" t="s">
        <v>906</v>
      </c>
      <c r="E171" s="350">
        <f>G171+H171+I171+J171</f>
        <v>969229</v>
      </c>
      <c r="F171" s="350">
        <f>F172+F190+F200+F261+F272+F280</f>
        <v>262</v>
      </c>
      <c r="G171" s="350">
        <f aca="true" t="shared" si="115" ref="G171:M171">G172+G190+G200+G261+G272+G280</f>
        <v>182648</v>
      </c>
      <c r="H171" s="350">
        <f t="shared" si="115"/>
        <v>256803</v>
      </c>
      <c r="I171" s="350">
        <f t="shared" si="115"/>
        <v>375187</v>
      </c>
      <c r="J171" s="350">
        <f t="shared" si="115"/>
        <v>154591</v>
      </c>
      <c r="K171" s="351">
        <f t="shared" si="115"/>
        <v>1004646</v>
      </c>
      <c r="L171" s="351">
        <f t="shared" si="115"/>
        <v>1054888</v>
      </c>
      <c r="M171" s="352">
        <f t="shared" si="115"/>
        <v>1102355</v>
      </c>
    </row>
    <row r="172" spans="1:13" ht="27.75" customHeight="1">
      <c r="A172" s="771" t="s">
        <v>626</v>
      </c>
      <c r="B172" s="772"/>
      <c r="C172" s="772"/>
      <c r="D172" s="66" t="s">
        <v>627</v>
      </c>
      <c r="E172" s="329">
        <f>G172+H172+I172+J172</f>
        <v>195908</v>
      </c>
      <c r="F172" s="329">
        <f>F173+F177+F184</f>
        <v>0</v>
      </c>
      <c r="G172" s="329">
        <f aca="true" t="shared" si="116" ref="G172:M172">G173+G177+G184</f>
        <v>29420</v>
      </c>
      <c r="H172" s="329">
        <f t="shared" si="116"/>
        <v>40071</v>
      </c>
      <c r="I172" s="329">
        <f t="shared" si="116"/>
        <v>97946</v>
      </c>
      <c r="J172" s="329">
        <f t="shared" si="116"/>
        <v>28471</v>
      </c>
      <c r="K172" s="330">
        <f t="shared" si="116"/>
        <v>206139</v>
      </c>
      <c r="L172" s="330">
        <f t="shared" si="116"/>
        <v>216448</v>
      </c>
      <c r="M172" s="331">
        <f t="shared" si="116"/>
        <v>226190</v>
      </c>
    </row>
    <row r="173" spans="1:13" ht="18" customHeight="1">
      <c r="A173" s="74" t="s">
        <v>628</v>
      </c>
      <c r="B173" s="303"/>
      <c r="C173" s="304"/>
      <c r="D173" s="66" t="s">
        <v>629</v>
      </c>
      <c r="E173" s="306">
        <f aca="true" t="shared" si="117" ref="E173:E236">G173+H173+I173+J173</f>
        <v>142242</v>
      </c>
      <c r="F173" s="306">
        <f>F175</f>
        <v>0</v>
      </c>
      <c r="G173" s="306">
        <f aca="true" t="shared" si="118" ref="G173:M173">G175</f>
        <v>18265</v>
      </c>
      <c r="H173" s="306">
        <f t="shared" si="118"/>
        <v>24682</v>
      </c>
      <c r="I173" s="306">
        <f t="shared" si="118"/>
        <v>75305</v>
      </c>
      <c r="J173" s="306">
        <f t="shared" si="118"/>
        <v>23990</v>
      </c>
      <c r="K173" s="67">
        <f t="shared" si="118"/>
        <v>149785</v>
      </c>
      <c r="L173" s="67">
        <f t="shared" si="118"/>
        <v>157277</v>
      </c>
      <c r="M173" s="307">
        <f t="shared" si="118"/>
        <v>164357</v>
      </c>
    </row>
    <row r="174" spans="1:13" ht="18" customHeight="1">
      <c r="A174" s="308" t="s">
        <v>630</v>
      </c>
      <c r="B174" s="309"/>
      <c r="C174" s="310"/>
      <c r="D174" s="72"/>
      <c r="E174" s="306"/>
      <c r="F174" s="306"/>
      <c r="G174" s="311"/>
      <c r="H174" s="311"/>
      <c r="I174" s="312"/>
      <c r="J174" s="311"/>
      <c r="K174" s="64"/>
      <c r="L174" s="270"/>
      <c r="M174" s="313"/>
    </row>
    <row r="175" spans="1:13" ht="15">
      <c r="A175" s="314"/>
      <c r="B175" s="251" t="s">
        <v>631</v>
      </c>
      <c r="C175" s="304"/>
      <c r="D175" s="120" t="s">
        <v>632</v>
      </c>
      <c r="E175" s="306">
        <f t="shared" si="117"/>
        <v>142242</v>
      </c>
      <c r="F175" s="306">
        <f>F176</f>
        <v>0</v>
      </c>
      <c r="G175" s="306">
        <f aca="true" t="shared" si="119" ref="G175:M175">G176</f>
        <v>18265</v>
      </c>
      <c r="H175" s="306">
        <f t="shared" si="119"/>
        <v>24682</v>
      </c>
      <c r="I175" s="306">
        <f t="shared" si="119"/>
        <v>75305</v>
      </c>
      <c r="J175" s="306">
        <f t="shared" si="119"/>
        <v>23990</v>
      </c>
      <c r="K175" s="67">
        <f t="shared" si="119"/>
        <v>149785</v>
      </c>
      <c r="L175" s="67">
        <f t="shared" si="119"/>
        <v>157277</v>
      </c>
      <c r="M175" s="307">
        <f t="shared" si="119"/>
        <v>164357</v>
      </c>
    </row>
    <row r="176" spans="1:13" ht="15">
      <c r="A176" s="690"/>
      <c r="B176" s="691"/>
      <c r="C176" s="692" t="s">
        <v>633</v>
      </c>
      <c r="D176" s="120" t="s">
        <v>634</v>
      </c>
      <c r="E176" s="687">
        <f t="shared" si="117"/>
        <v>142242</v>
      </c>
      <c r="F176" s="687"/>
      <c r="G176" s="370">
        <v>18265</v>
      </c>
      <c r="H176" s="370">
        <v>24682</v>
      </c>
      <c r="I176" s="688">
        <v>75305</v>
      </c>
      <c r="J176" s="370">
        <v>23990</v>
      </c>
      <c r="K176" s="353">
        <v>149785</v>
      </c>
      <c r="L176" s="353">
        <v>157277</v>
      </c>
      <c r="M176" s="354">
        <v>164357</v>
      </c>
    </row>
    <row r="177" spans="1:13" ht="15.75">
      <c r="A177" s="842" t="s">
        <v>635</v>
      </c>
      <c r="B177" s="843"/>
      <c r="C177" s="843"/>
      <c r="D177" s="355" t="s">
        <v>636</v>
      </c>
      <c r="E177" s="687">
        <f t="shared" si="117"/>
        <v>11765</v>
      </c>
      <c r="F177" s="687">
        <f>F179+F180+F181+F182+F183</f>
        <v>0</v>
      </c>
      <c r="G177" s="687">
        <f aca="true" t="shared" si="120" ref="G177:M177">G179+G180+G181+G182+G183</f>
        <v>2521</v>
      </c>
      <c r="H177" s="687">
        <f t="shared" si="120"/>
        <v>3024</v>
      </c>
      <c r="I177" s="687">
        <f t="shared" si="120"/>
        <v>3539</v>
      </c>
      <c r="J177" s="687">
        <f t="shared" si="120"/>
        <v>2681</v>
      </c>
      <c r="K177" s="356">
        <f t="shared" si="120"/>
        <v>12231</v>
      </c>
      <c r="L177" s="356">
        <f t="shared" si="120"/>
        <v>12842</v>
      </c>
      <c r="M177" s="357">
        <f t="shared" si="120"/>
        <v>13420</v>
      </c>
    </row>
    <row r="178" spans="1:13" ht="15">
      <c r="A178" s="693" t="s">
        <v>630</v>
      </c>
      <c r="B178" s="694"/>
      <c r="C178" s="695"/>
      <c r="D178" s="120"/>
      <c r="E178" s="687"/>
      <c r="F178" s="687"/>
      <c r="G178" s="370"/>
      <c r="H178" s="370"/>
      <c r="I178" s="688"/>
      <c r="J178" s="370"/>
      <c r="K178" s="358"/>
      <c r="L178" s="359"/>
      <c r="M178" s="360"/>
    </row>
    <row r="179" spans="1:13" ht="15.75">
      <c r="A179" s="696"/>
      <c r="B179" s="697" t="s">
        <v>637</v>
      </c>
      <c r="C179" s="698"/>
      <c r="D179" s="120" t="s">
        <v>638</v>
      </c>
      <c r="E179" s="687">
        <f t="shared" si="117"/>
        <v>500</v>
      </c>
      <c r="F179" s="687"/>
      <c r="G179" s="370">
        <v>0</v>
      </c>
      <c r="H179" s="370">
        <v>0</v>
      </c>
      <c r="I179" s="688">
        <v>500</v>
      </c>
      <c r="J179" s="370"/>
      <c r="K179" s="353">
        <v>527</v>
      </c>
      <c r="L179" s="353">
        <v>553</v>
      </c>
      <c r="M179" s="354">
        <v>578</v>
      </c>
    </row>
    <row r="180" spans="1:13" ht="15.75">
      <c r="A180" s="699"/>
      <c r="B180" s="745" t="s">
        <v>639</v>
      </c>
      <c r="C180" s="745"/>
      <c r="D180" s="120" t="s">
        <v>640</v>
      </c>
      <c r="E180" s="687">
        <f t="shared" si="117"/>
        <v>0</v>
      </c>
      <c r="F180" s="687"/>
      <c r="G180" s="370"/>
      <c r="H180" s="370"/>
      <c r="I180" s="688"/>
      <c r="J180" s="370"/>
      <c r="K180" s="358"/>
      <c r="L180" s="359"/>
      <c r="M180" s="360"/>
    </row>
    <row r="181" spans="1:13" ht="15.75">
      <c r="A181" s="699"/>
      <c r="B181" s="745" t="s">
        <v>641</v>
      </c>
      <c r="C181" s="745"/>
      <c r="D181" s="120" t="s">
        <v>642</v>
      </c>
      <c r="E181" s="687">
        <f t="shared" si="117"/>
        <v>0</v>
      </c>
      <c r="F181" s="687"/>
      <c r="G181" s="370"/>
      <c r="H181" s="370"/>
      <c r="I181" s="688"/>
      <c r="J181" s="370"/>
      <c r="K181" s="358"/>
      <c r="L181" s="359"/>
      <c r="M181" s="360"/>
    </row>
    <row r="182" spans="1:13" ht="15.75">
      <c r="A182" s="699"/>
      <c r="B182" s="700" t="s">
        <v>643</v>
      </c>
      <c r="C182" s="698"/>
      <c r="D182" s="120" t="s">
        <v>644</v>
      </c>
      <c r="E182" s="687">
        <f t="shared" si="117"/>
        <v>11265</v>
      </c>
      <c r="F182" s="687"/>
      <c r="G182" s="370">
        <v>2521</v>
      </c>
      <c r="H182" s="370">
        <v>3024</v>
      </c>
      <c r="I182" s="688">
        <f>2889+150</f>
        <v>3039</v>
      </c>
      <c r="J182" s="370">
        <v>2681</v>
      </c>
      <c r="K182" s="353">
        <v>11704</v>
      </c>
      <c r="L182" s="353">
        <v>12289</v>
      </c>
      <c r="M182" s="354">
        <v>12842</v>
      </c>
    </row>
    <row r="183" spans="1:13" ht="15">
      <c r="A183" s="701"/>
      <c r="B183" s="691" t="s">
        <v>645</v>
      </c>
      <c r="C183" s="702"/>
      <c r="D183" s="120" t="s">
        <v>646</v>
      </c>
      <c r="E183" s="687">
        <f t="shared" si="117"/>
        <v>0</v>
      </c>
      <c r="F183" s="687"/>
      <c r="G183" s="370"/>
      <c r="H183" s="370"/>
      <c r="I183" s="688"/>
      <c r="J183" s="370"/>
      <c r="K183" s="358"/>
      <c r="L183" s="359"/>
      <c r="M183" s="360"/>
    </row>
    <row r="184" spans="1:13" ht="18" customHeight="1">
      <c r="A184" s="696" t="s">
        <v>647</v>
      </c>
      <c r="B184" s="697"/>
      <c r="C184" s="698"/>
      <c r="D184" s="355" t="s">
        <v>648</v>
      </c>
      <c r="E184" s="687">
        <f t="shared" si="117"/>
        <v>41901</v>
      </c>
      <c r="F184" s="687"/>
      <c r="G184" s="370">
        <v>8634</v>
      </c>
      <c r="H184" s="370">
        <v>12365</v>
      </c>
      <c r="I184" s="688">
        <v>19102</v>
      </c>
      <c r="J184" s="370">
        <v>1800</v>
      </c>
      <c r="K184" s="358">
        <v>44123</v>
      </c>
      <c r="L184" s="359">
        <v>46329</v>
      </c>
      <c r="M184" s="360">
        <v>48413</v>
      </c>
    </row>
    <row r="185" spans="1:13" ht="39" customHeight="1">
      <c r="A185" s="838" t="s">
        <v>907</v>
      </c>
      <c r="B185" s="839"/>
      <c r="C185" s="839"/>
      <c r="D185" s="355" t="s">
        <v>650</v>
      </c>
      <c r="E185" s="687">
        <f t="shared" si="117"/>
        <v>0</v>
      </c>
      <c r="F185" s="687">
        <f>F187+F188+F189</f>
        <v>0</v>
      </c>
      <c r="G185" s="687">
        <f aca="true" t="shared" si="121" ref="G185:M185">G187+G188+G189</f>
        <v>0</v>
      </c>
      <c r="H185" s="687">
        <f t="shared" si="121"/>
        <v>0</v>
      </c>
      <c r="I185" s="687">
        <f t="shared" si="121"/>
        <v>0</v>
      </c>
      <c r="J185" s="687">
        <f t="shared" si="121"/>
        <v>0</v>
      </c>
      <c r="K185" s="356">
        <f t="shared" si="121"/>
        <v>0</v>
      </c>
      <c r="L185" s="356">
        <f t="shared" si="121"/>
        <v>0</v>
      </c>
      <c r="M185" s="357">
        <f t="shared" si="121"/>
        <v>0</v>
      </c>
    </row>
    <row r="186" spans="1:13" ht="15">
      <c r="A186" s="693" t="s">
        <v>630</v>
      </c>
      <c r="B186" s="694"/>
      <c r="C186" s="695"/>
      <c r="D186" s="120"/>
      <c r="E186" s="687"/>
      <c r="F186" s="687"/>
      <c r="G186" s="370"/>
      <c r="H186" s="370"/>
      <c r="I186" s="688"/>
      <c r="J186" s="370"/>
      <c r="K186" s="358"/>
      <c r="L186" s="359"/>
      <c r="M186" s="360"/>
    </row>
    <row r="187" spans="1:13" ht="18" customHeight="1">
      <c r="A187" s="703"/>
      <c r="B187" s="745" t="s">
        <v>908</v>
      </c>
      <c r="C187" s="745"/>
      <c r="D187" s="120" t="s">
        <v>652</v>
      </c>
      <c r="E187" s="687">
        <f t="shared" si="117"/>
        <v>0</v>
      </c>
      <c r="F187" s="687"/>
      <c r="G187" s="370"/>
      <c r="H187" s="370"/>
      <c r="I187" s="688"/>
      <c r="J187" s="370"/>
      <c r="K187" s="358"/>
      <c r="L187" s="359"/>
      <c r="M187" s="360"/>
    </row>
    <row r="188" spans="1:13" ht="40.5" customHeight="1">
      <c r="A188" s="703"/>
      <c r="B188" s="745" t="s">
        <v>653</v>
      </c>
      <c r="C188" s="745"/>
      <c r="D188" s="120" t="s">
        <v>654</v>
      </c>
      <c r="E188" s="687">
        <f t="shared" si="117"/>
        <v>0</v>
      </c>
      <c r="F188" s="687"/>
      <c r="G188" s="370"/>
      <c r="H188" s="370"/>
      <c r="I188" s="688"/>
      <c r="J188" s="370"/>
      <c r="K188" s="358"/>
      <c r="L188" s="359"/>
      <c r="M188" s="360"/>
    </row>
    <row r="189" spans="1:13" ht="15">
      <c r="A189" s="703"/>
      <c r="B189" s="745" t="s">
        <v>655</v>
      </c>
      <c r="C189" s="745"/>
      <c r="D189" s="120" t="s">
        <v>656</v>
      </c>
      <c r="E189" s="687">
        <f t="shared" si="117"/>
        <v>0</v>
      </c>
      <c r="F189" s="687"/>
      <c r="G189" s="704"/>
      <c r="H189" s="704"/>
      <c r="I189" s="705"/>
      <c r="J189" s="704"/>
      <c r="K189" s="358"/>
      <c r="L189" s="98"/>
      <c r="M189" s="360"/>
    </row>
    <row r="190" spans="1:13" ht="45" customHeight="1">
      <c r="A190" s="836" t="s">
        <v>657</v>
      </c>
      <c r="B190" s="837"/>
      <c r="C190" s="837"/>
      <c r="D190" s="355" t="s">
        <v>658</v>
      </c>
      <c r="E190" s="689">
        <f t="shared" si="117"/>
        <v>50897</v>
      </c>
      <c r="F190" s="689">
        <f>F191+F194</f>
        <v>0</v>
      </c>
      <c r="G190" s="689">
        <f aca="true" t="shared" si="122" ref="G190:M190">G191+G194</f>
        <v>10031</v>
      </c>
      <c r="H190" s="689">
        <f t="shared" si="122"/>
        <v>19546</v>
      </c>
      <c r="I190" s="689">
        <f t="shared" si="122"/>
        <v>11106</v>
      </c>
      <c r="J190" s="689">
        <f t="shared" si="122"/>
        <v>10214</v>
      </c>
      <c r="K190" s="361">
        <f t="shared" si="122"/>
        <v>53593</v>
      </c>
      <c r="L190" s="361">
        <f t="shared" si="122"/>
        <v>56272</v>
      </c>
      <c r="M190" s="362">
        <f t="shared" si="122"/>
        <v>58804</v>
      </c>
    </row>
    <row r="191" spans="1:13" ht="27" customHeight="1">
      <c r="A191" s="699" t="s">
        <v>659</v>
      </c>
      <c r="B191" s="706"/>
      <c r="C191" s="707"/>
      <c r="D191" s="355" t="s">
        <v>660</v>
      </c>
      <c r="E191" s="687">
        <f t="shared" si="117"/>
        <v>500</v>
      </c>
      <c r="F191" s="687">
        <f>F193</f>
        <v>0</v>
      </c>
      <c r="G191" s="687">
        <f aca="true" t="shared" si="123" ref="G191:M191">G193</f>
        <v>82</v>
      </c>
      <c r="H191" s="687">
        <f t="shared" si="123"/>
        <v>119</v>
      </c>
      <c r="I191" s="687">
        <f t="shared" si="123"/>
        <v>203</v>
      </c>
      <c r="J191" s="687">
        <f t="shared" si="123"/>
        <v>96</v>
      </c>
      <c r="K191" s="356">
        <f t="shared" si="123"/>
        <v>526</v>
      </c>
      <c r="L191" s="356">
        <f t="shared" si="123"/>
        <v>552</v>
      </c>
      <c r="M191" s="357">
        <f t="shared" si="123"/>
        <v>576</v>
      </c>
    </row>
    <row r="192" spans="1:13" ht="15">
      <c r="A192" s="693" t="s">
        <v>630</v>
      </c>
      <c r="B192" s="694"/>
      <c r="C192" s="695"/>
      <c r="D192" s="120"/>
      <c r="E192" s="687"/>
      <c r="F192" s="687"/>
      <c r="G192" s="370"/>
      <c r="H192" s="370"/>
      <c r="I192" s="688"/>
      <c r="J192" s="370"/>
      <c r="K192" s="358"/>
      <c r="L192" s="359"/>
      <c r="M192" s="360"/>
    </row>
    <row r="193" spans="1:13" ht="18" customHeight="1">
      <c r="A193" s="690"/>
      <c r="B193" s="691" t="s">
        <v>661</v>
      </c>
      <c r="C193" s="698"/>
      <c r="D193" s="120" t="s">
        <v>662</v>
      </c>
      <c r="E193" s="687">
        <f t="shared" si="117"/>
        <v>500</v>
      </c>
      <c r="F193" s="687"/>
      <c r="G193" s="370">
        <v>82</v>
      </c>
      <c r="H193" s="370">
        <v>119</v>
      </c>
      <c r="I193" s="688">
        <v>203</v>
      </c>
      <c r="J193" s="370">
        <v>96</v>
      </c>
      <c r="K193" s="353">
        <v>526</v>
      </c>
      <c r="L193" s="353">
        <v>552</v>
      </c>
      <c r="M193" s="354">
        <v>576</v>
      </c>
    </row>
    <row r="194" spans="1:13" ht="30.75" customHeight="1">
      <c r="A194" s="836" t="s">
        <v>663</v>
      </c>
      <c r="B194" s="837"/>
      <c r="C194" s="837"/>
      <c r="D194" s="355" t="s">
        <v>664</v>
      </c>
      <c r="E194" s="687">
        <f t="shared" si="117"/>
        <v>50397</v>
      </c>
      <c r="F194" s="687">
        <f>F196+F198+F199</f>
        <v>0</v>
      </c>
      <c r="G194" s="687">
        <f aca="true" t="shared" si="124" ref="G194:M194">G196+G198+G199</f>
        <v>9949</v>
      </c>
      <c r="H194" s="687">
        <f t="shared" si="124"/>
        <v>19427</v>
      </c>
      <c r="I194" s="687">
        <f t="shared" si="124"/>
        <v>10903</v>
      </c>
      <c r="J194" s="687">
        <f t="shared" si="124"/>
        <v>10118</v>
      </c>
      <c r="K194" s="356">
        <f>K196+K198+K199</f>
        <v>53067</v>
      </c>
      <c r="L194" s="356">
        <f t="shared" si="124"/>
        <v>55720</v>
      </c>
      <c r="M194" s="357">
        <f t="shared" si="124"/>
        <v>58228</v>
      </c>
    </row>
    <row r="195" spans="1:13" ht="15">
      <c r="A195" s="693" t="s">
        <v>630</v>
      </c>
      <c r="B195" s="694"/>
      <c r="C195" s="695"/>
      <c r="D195" s="120"/>
      <c r="E195" s="687"/>
      <c r="F195" s="687"/>
      <c r="G195" s="370"/>
      <c r="H195" s="370"/>
      <c r="I195" s="688"/>
      <c r="J195" s="370"/>
      <c r="K195" s="358"/>
      <c r="L195" s="359"/>
      <c r="M195" s="360"/>
    </row>
    <row r="196" spans="1:13" ht="15">
      <c r="A196" s="701"/>
      <c r="B196" s="708" t="s">
        <v>665</v>
      </c>
      <c r="C196" s="698"/>
      <c r="D196" s="120" t="s">
        <v>666</v>
      </c>
      <c r="E196" s="687">
        <f t="shared" si="117"/>
        <v>50197</v>
      </c>
      <c r="F196" s="687">
        <f>F197</f>
        <v>0</v>
      </c>
      <c r="G196" s="687">
        <f aca="true" t="shared" si="125" ref="G196:M196">G197</f>
        <v>9920</v>
      </c>
      <c r="H196" s="687">
        <f t="shared" si="125"/>
        <v>19423</v>
      </c>
      <c r="I196" s="687">
        <f t="shared" si="125"/>
        <v>10806</v>
      </c>
      <c r="J196" s="687">
        <f t="shared" si="125"/>
        <v>10048</v>
      </c>
      <c r="K196" s="356">
        <f t="shared" si="125"/>
        <v>52857</v>
      </c>
      <c r="L196" s="356">
        <f t="shared" si="125"/>
        <v>55500</v>
      </c>
      <c r="M196" s="357">
        <f t="shared" si="125"/>
        <v>57998</v>
      </c>
    </row>
    <row r="197" spans="1:13" ht="15">
      <c r="A197" s="701"/>
      <c r="B197" s="708"/>
      <c r="C197" s="692" t="s">
        <v>667</v>
      </c>
      <c r="D197" s="120" t="s">
        <v>668</v>
      </c>
      <c r="E197" s="687">
        <f t="shared" si="117"/>
        <v>50197</v>
      </c>
      <c r="F197" s="687"/>
      <c r="G197" s="370">
        <v>9920</v>
      </c>
      <c r="H197" s="370">
        <v>19423</v>
      </c>
      <c r="I197" s="688">
        <v>10806</v>
      </c>
      <c r="J197" s="370">
        <v>10048</v>
      </c>
      <c r="K197" s="353">
        <v>52857</v>
      </c>
      <c r="L197" s="353">
        <v>55500</v>
      </c>
      <c r="M197" s="354">
        <v>57998</v>
      </c>
    </row>
    <row r="198" spans="1:13" ht="15">
      <c r="A198" s="701"/>
      <c r="B198" s="708" t="s">
        <v>669</v>
      </c>
      <c r="C198" s="698"/>
      <c r="D198" s="120" t="s">
        <v>670</v>
      </c>
      <c r="E198" s="687">
        <f t="shared" si="117"/>
        <v>200</v>
      </c>
      <c r="F198" s="687"/>
      <c r="G198" s="370">
        <v>29</v>
      </c>
      <c r="H198" s="370">
        <v>4</v>
      </c>
      <c r="I198" s="688">
        <v>97</v>
      </c>
      <c r="J198" s="370">
        <v>70</v>
      </c>
      <c r="K198" s="353">
        <v>210</v>
      </c>
      <c r="L198" s="353">
        <v>220</v>
      </c>
      <c r="M198" s="354">
        <v>230</v>
      </c>
    </row>
    <row r="199" spans="1:13" ht="15">
      <c r="A199" s="701"/>
      <c r="B199" s="708" t="s">
        <v>671</v>
      </c>
      <c r="C199" s="698"/>
      <c r="D199" s="120" t="s">
        <v>672</v>
      </c>
      <c r="E199" s="687">
        <f t="shared" si="117"/>
        <v>0</v>
      </c>
      <c r="F199" s="687"/>
      <c r="G199" s="370"/>
      <c r="H199" s="370"/>
      <c r="I199" s="688"/>
      <c r="J199" s="370"/>
      <c r="K199" s="358"/>
      <c r="L199" s="359"/>
      <c r="M199" s="360"/>
    </row>
    <row r="200" spans="1:13" ht="15.75">
      <c r="A200" s="838" t="s">
        <v>919</v>
      </c>
      <c r="B200" s="839"/>
      <c r="C200" s="839"/>
      <c r="D200" s="355" t="s">
        <v>674</v>
      </c>
      <c r="E200" s="689">
        <f t="shared" si="117"/>
        <v>519642</v>
      </c>
      <c r="F200" s="709">
        <f>F201+F220+F228+F246</f>
        <v>262</v>
      </c>
      <c r="G200" s="709">
        <f>G201+G220+G228+G246</f>
        <v>109648</v>
      </c>
      <c r="H200" s="709">
        <f aca="true" t="shared" si="126" ref="H200:M200">H201+H220+H228+H246</f>
        <v>147074</v>
      </c>
      <c r="I200" s="709">
        <f t="shared" si="126"/>
        <v>184315</v>
      </c>
      <c r="J200" s="709">
        <f t="shared" si="126"/>
        <v>78605</v>
      </c>
      <c r="K200" s="364">
        <f t="shared" si="126"/>
        <v>531386</v>
      </c>
      <c r="L200" s="364">
        <f t="shared" si="126"/>
        <v>557965</v>
      </c>
      <c r="M200" s="365">
        <f t="shared" si="126"/>
        <v>583070</v>
      </c>
    </row>
    <row r="201" spans="1:13" ht="15.75">
      <c r="A201" s="838" t="s">
        <v>675</v>
      </c>
      <c r="B201" s="839"/>
      <c r="C201" s="839"/>
      <c r="D201" s="355" t="s">
        <v>676</v>
      </c>
      <c r="E201" s="370">
        <f t="shared" si="117"/>
        <v>159846</v>
      </c>
      <c r="F201" s="370">
        <f>F204+F207+F211+F212+F214+F217+F219</f>
        <v>262</v>
      </c>
      <c r="G201" s="370">
        <f aca="true" t="shared" si="127" ref="G201:M201">G204+G207+G211+G212+G214+G217+G219</f>
        <v>28114</v>
      </c>
      <c r="H201" s="370">
        <f t="shared" si="127"/>
        <v>34525</v>
      </c>
      <c r="I201" s="370">
        <f t="shared" si="127"/>
        <v>88763</v>
      </c>
      <c r="J201" s="370">
        <f t="shared" si="127"/>
        <v>8444</v>
      </c>
      <c r="K201" s="359">
        <f t="shared" si="127"/>
        <v>152519</v>
      </c>
      <c r="L201" s="359">
        <f t="shared" si="127"/>
        <v>160149</v>
      </c>
      <c r="M201" s="366">
        <f t="shared" si="127"/>
        <v>167355</v>
      </c>
    </row>
    <row r="202" spans="1:13" ht="15">
      <c r="A202" s="693" t="s">
        <v>630</v>
      </c>
      <c r="B202" s="694"/>
      <c r="C202" s="695"/>
      <c r="D202" s="120"/>
      <c r="E202" s="370"/>
      <c r="F202" s="370"/>
      <c r="G202" s="370"/>
      <c r="H202" s="370"/>
      <c r="I202" s="688"/>
      <c r="J202" s="370"/>
      <c r="K202" s="358"/>
      <c r="L202" s="359"/>
      <c r="M202" s="360"/>
    </row>
    <row r="203" spans="1:13" s="335" customFormat="1" ht="15" hidden="1">
      <c r="A203" s="693"/>
      <c r="B203" s="840" t="s">
        <v>677</v>
      </c>
      <c r="C203" s="745"/>
      <c r="D203" s="120" t="s">
        <v>678</v>
      </c>
      <c r="E203" s="370">
        <f t="shared" si="117"/>
        <v>0</v>
      </c>
      <c r="F203" s="370"/>
      <c r="G203" s="370"/>
      <c r="H203" s="370"/>
      <c r="I203" s="688"/>
      <c r="J203" s="370"/>
      <c r="K203" s="358"/>
      <c r="L203" s="359"/>
      <c r="M203" s="360"/>
    </row>
    <row r="204" spans="1:13" ht="15">
      <c r="A204" s="701"/>
      <c r="B204" s="691" t="s">
        <v>679</v>
      </c>
      <c r="C204" s="710"/>
      <c r="D204" s="120" t="s">
        <v>680</v>
      </c>
      <c r="E204" s="370">
        <f t="shared" si="117"/>
        <v>52238</v>
      </c>
      <c r="F204" s="370">
        <f>F205+F206</f>
        <v>146</v>
      </c>
      <c r="G204" s="370">
        <f aca="true" t="shared" si="128" ref="G204:M204">G205+G206</f>
        <v>8109</v>
      </c>
      <c r="H204" s="370">
        <f t="shared" si="128"/>
        <v>9071</v>
      </c>
      <c r="I204" s="370">
        <f t="shared" si="128"/>
        <v>34492</v>
      </c>
      <c r="J204" s="370">
        <f t="shared" si="128"/>
        <v>566</v>
      </c>
      <c r="K204" s="359">
        <f t="shared" si="128"/>
        <v>55006</v>
      </c>
      <c r="L204" s="359">
        <f t="shared" si="128"/>
        <v>57758</v>
      </c>
      <c r="M204" s="366">
        <f t="shared" si="128"/>
        <v>60356</v>
      </c>
    </row>
    <row r="205" spans="1:13" ht="15">
      <c r="A205" s="701"/>
      <c r="B205" s="691"/>
      <c r="C205" s="692" t="s">
        <v>681</v>
      </c>
      <c r="D205" s="120" t="s">
        <v>682</v>
      </c>
      <c r="E205" s="370">
        <f t="shared" si="117"/>
        <v>30282</v>
      </c>
      <c r="F205" s="370">
        <v>105</v>
      </c>
      <c r="G205" s="370">
        <v>3447</v>
      </c>
      <c r="H205" s="370">
        <v>3817</v>
      </c>
      <c r="I205" s="688">
        <v>23005</v>
      </c>
      <c r="J205" s="370">
        <v>13</v>
      </c>
      <c r="K205" s="353">
        <v>31886</v>
      </c>
      <c r="L205" s="353">
        <v>33481</v>
      </c>
      <c r="M205" s="354">
        <v>34989</v>
      </c>
    </row>
    <row r="206" spans="1:13" ht="15">
      <c r="A206" s="701"/>
      <c r="B206" s="691"/>
      <c r="C206" s="692" t="s">
        <v>683</v>
      </c>
      <c r="D206" s="120" t="s">
        <v>684</v>
      </c>
      <c r="E206" s="370">
        <f t="shared" si="117"/>
        <v>21956</v>
      </c>
      <c r="F206" s="370">
        <v>41</v>
      </c>
      <c r="G206" s="370">
        <v>4662</v>
      </c>
      <c r="H206" s="370">
        <v>5254</v>
      </c>
      <c r="I206" s="688">
        <v>11487</v>
      </c>
      <c r="J206" s="370">
        <v>553</v>
      </c>
      <c r="K206" s="353">
        <v>23120</v>
      </c>
      <c r="L206" s="353">
        <v>24277</v>
      </c>
      <c r="M206" s="354">
        <v>25367</v>
      </c>
    </row>
    <row r="207" spans="1:13" ht="15.75">
      <c r="A207" s="701"/>
      <c r="B207" s="691" t="s">
        <v>685</v>
      </c>
      <c r="C207" s="707"/>
      <c r="D207" s="120" t="s">
        <v>686</v>
      </c>
      <c r="E207" s="370">
        <f t="shared" si="117"/>
        <v>58353</v>
      </c>
      <c r="F207" s="370">
        <f>SUM(F208:F210)</f>
        <v>93</v>
      </c>
      <c r="G207" s="370">
        <f aca="true" t="shared" si="129" ref="G207:M207">SUM(G208:G210)</f>
        <v>12006</v>
      </c>
      <c r="H207" s="370">
        <f t="shared" si="129"/>
        <v>19212</v>
      </c>
      <c r="I207" s="370">
        <f t="shared" si="129"/>
        <v>27135</v>
      </c>
      <c r="J207" s="370">
        <f t="shared" si="129"/>
        <v>0</v>
      </c>
      <c r="K207" s="359">
        <f t="shared" si="129"/>
        <v>61444</v>
      </c>
      <c r="L207" s="359">
        <f t="shared" si="129"/>
        <v>64519</v>
      </c>
      <c r="M207" s="366">
        <f t="shared" si="129"/>
        <v>67421</v>
      </c>
    </row>
    <row r="208" spans="1:13" ht="15">
      <c r="A208" s="701"/>
      <c r="B208" s="691"/>
      <c r="C208" s="692" t="s">
        <v>687</v>
      </c>
      <c r="D208" s="120" t="s">
        <v>688</v>
      </c>
      <c r="E208" s="370">
        <f t="shared" si="117"/>
        <v>33076</v>
      </c>
      <c r="F208" s="370">
        <v>28</v>
      </c>
      <c r="G208" s="370">
        <v>6436</v>
      </c>
      <c r="H208" s="370">
        <v>11703</v>
      </c>
      <c r="I208" s="688">
        <v>14937</v>
      </c>
      <c r="J208" s="370">
        <v>0</v>
      </c>
      <c r="K208" s="353">
        <v>34829</v>
      </c>
      <c r="L208" s="353">
        <v>36573</v>
      </c>
      <c r="M208" s="354">
        <v>38219</v>
      </c>
    </row>
    <row r="209" spans="1:13" ht="15">
      <c r="A209" s="701"/>
      <c r="B209" s="691"/>
      <c r="C209" s="692" t="s">
        <v>689</v>
      </c>
      <c r="D209" s="120" t="s">
        <v>690</v>
      </c>
      <c r="E209" s="370">
        <f t="shared" si="117"/>
        <v>25277</v>
      </c>
      <c r="F209" s="370">
        <v>65</v>
      </c>
      <c r="G209" s="370">
        <v>5570</v>
      </c>
      <c r="H209" s="370">
        <v>7509</v>
      </c>
      <c r="I209" s="688">
        <v>12198</v>
      </c>
      <c r="J209" s="370">
        <v>0</v>
      </c>
      <c r="K209" s="353">
        <v>26615</v>
      </c>
      <c r="L209" s="353">
        <v>27946</v>
      </c>
      <c r="M209" s="354">
        <v>29202</v>
      </c>
    </row>
    <row r="210" spans="1:13" ht="15">
      <c r="A210" s="701"/>
      <c r="B210" s="691"/>
      <c r="C210" s="711" t="s">
        <v>691</v>
      </c>
      <c r="D210" s="120" t="s">
        <v>692</v>
      </c>
      <c r="E210" s="370">
        <f t="shared" si="117"/>
        <v>0</v>
      </c>
      <c r="F210" s="370"/>
      <c r="G210" s="370"/>
      <c r="H210" s="370"/>
      <c r="I210" s="688"/>
      <c r="J210" s="370"/>
      <c r="K210" s="358"/>
      <c r="L210" s="359"/>
      <c r="M210" s="360"/>
    </row>
    <row r="211" spans="1:13" ht="15">
      <c r="A211" s="701"/>
      <c r="B211" s="691" t="s">
        <v>693</v>
      </c>
      <c r="C211" s="692"/>
      <c r="D211" s="120" t="s">
        <v>694</v>
      </c>
      <c r="E211" s="370">
        <f t="shared" si="117"/>
        <v>58</v>
      </c>
      <c r="F211" s="370"/>
      <c r="G211" s="370">
        <v>0</v>
      </c>
      <c r="H211" s="370">
        <v>0</v>
      </c>
      <c r="I211" s="688">
        <v>54</v>
      </c>
      <c r="J211" s="370">
        <v>4</v>
      </c>
      <c r="K211" s="353">
        <v>61</v>
      </c>
      <c r="L211" s="353">
        <v>64</v>
      </c>
      <c r="M211" s="354">
        <v>67</v>
      </c>
    </row>
    <row r="212" spans="1:13" ht="15">
      <c r="A212" s="701"/>
      <c r="B212" s="691" t="s">
        <v>695</v>
      </c>
      <c r="C212" s="710"/>
      <c r="D212" s="120" t="s">
        <v>696</v>
      </c>
      <c r="E212" s="370">
        <f t="shared" si="117"/>
        <v>3908</v>
      </c>
      <c r="F212" s="370">
        <f>F213</f>
        <v>23</v>
      </c>
      <c r="G212" s="370">
        <f aca="true" t="shared" si="130" ref="G212:M212">G213</f>
        <v>498</v>
      </c>
      <c r="H212" s="370">
        <f t="shared" si="130"/>
        <v>1192</v>
      </c>
      <c r="I212" s="370">
        <f t="shared" si="130"/>
        <v>1845</v>
      </c>
      <c r="J212" s="370">
        <f t="shared" si="130"/>
        <v>373</v>
      </c>
      <c r="K212" s="359">
        <f t="shared" si="130"/>
        <v>4114</v>
      </c>
      <c r="L212" s="359">
        <f t="shared" si="130"/>
        <v>4319</v>
      </c>
      <c r="M212" s="366">
        <f t="shared" si="130"/>
        <v>4514</v>
      </c>
    </row>
    <row r="213" spans="1:13" ht="15">
      <c r="A213" s="701"/>
      <c r="B213" s="691"/>
      <c r="C213" s="692" t="s">
        <v>697</v>
      </c>
      <c r="D213" s="120" t="s">
        <v>698</v>
      </c>
      <c r="E213" s="370">
        <f t="shared" si="117"/>
        <v>3908</v>
      </c>
      <c r="F213" s="370">
        <v>23</v>
      </c>
      <c r="G213" s="370">
        <v>498</v>
      </c>
      <c r="H213" s="370">
        <v>1192</v>
      </c>
      <c r="I213" s="688">
        <v>1845</v>
      </c>
      <c r="J213" s="370">
        <v>373</v>
      </c>
      <c r="K213" s="353">
        <v>4114</v>
      </c>
      <c r="L213" s="353">
        <v>4319</v>
      </c>
      <c r="M213" s="354">
        <v>4514</v>
      </c>
    </row>
    <row r="214" spans="1:13" ht="15">
      <c r="A214" s="701"/>
      <c r="B214" s="691" t="s">
        <v>699</v>
      </c>
      <c r="C214" s="692"/>
      <c r="D214" s="120" t="s">
        <v>700</v>
      </c>
      <c r="E214" s="370">
        <f t="shared" si="117"/>
        <v>0</v>
      </c>
      <c r="F214" s="370">
        <f>SUM(F215:F216)</f>
        <v>0</v>
      </c>
      <c r="G214" s="370">
        <f aca="true" t="shared" si="131" ref="G214:M214">SUM(G215:G216)</f>
        <v>0</v>
      </c>
      <c r="H214" s="370">
        <f t="shared" si="131"/>
        <v>0</v>
      </c>
      <c r="I214" s="370">
        <f t="shared" si="131"/>
        <v>0</v>
      </c>
      <c r="J214" s="370">
        <f t="shared" si="131"/>
        <v>0</v>
      </c>
      <c r="K214" s="359">
        <f t="shared" si="131"/>
        <v>0</v>
      </c>
      <c r="L214" s="359">
        <f t="shared" si="131"/>
        <v>0</v>
      </c>
      <c r="M214" s="366">
        <f t="shared" si="131"/>
        <v>0</v>
      </c>
    </row>
    <row r="215" spans="1:13" ht="15">
      <c r="A215" s="701"/>
      <c r="B215" s="691"/>
      <c r="C215" s="692" t="s">
        <v>701</v>
      </c>
      <c r="D215" s="120" t="s">
        <v>702</v>
      </c>
      <c r="E215" s="370">
        <f t="shared" si="117"/>
        <v>0</v>
      </c>
      <c r="F215" s="370"/>
      <c r="G215" s="370"/>
      <c r="H215" s="370"/>
      <c r="I215" s="688"/>
      <c r="J215" s="370"/>
      <c r="K215" s="358"/>
      <c r="L215" s="359"/>
      <c r="M215" s="360"/>
    </row>
    <row r="216" spans="1:13" ht="15">
      <c r="A216" s="701"/>
      <c r="B216" s="691"/>
      <c r="C216" s="692" t="s">
        <v>703</v>
      </c>
      <c r="D216" s="120" t="s">
        <v>704</v>
      </c>
      <c r="E216" s="370">
        <f t="shared" si="117"/>
        <v>0</v>
      </c>
      <c r="F216" s="370"/>
      <c r="G216" s="370"/>
      <c r="H216" s="370"/>
      <c r="I216" s="688"/>
      <c r="J216" s="370"/>
      <c r="K216" s="358"/>
      <c r="L216" s="359"/>
      <c r="M216" s="360"/>
    </row>
    <row r="217" spans="1:14" ht="15">
      <c r="A217" s="701"/>
      <c r="B217" s="691" t="s">
        <v>705</v>
      </c>
      <c r="C217" s="692"/>
      <c r="D217" s="120" t="s">
        <v>706</v>
      </c>
      <c r="E217" s="370">
        <f t="shared" si="117"/>
        <v>15287</v>
      </c>
      <c r="F217" s="370">
        <f>F218</f>
        <v>0</v>
      </c>
      <c r="G217" s="370">
        <f aca="true" t="shared" si="132" ref="G217:M217">G218</f>
        <v>0</v>
      </c>
      <c r="H217" s="370">
        <f t="shared" si="132"/>
        <v>34</v>
      </c>
      <c r="I217" s="370">
        <f t="shared" si="132"/>
        <v>15253</v>
      </c>
      <c r="J217" s="370">
        <f t="shared" si="132"/>
        <v>0</v>
      </c>
      <c r="K217" s="359">
        <f t="shared" si="132"/>
        <v>302</v>
      </c>
      <c r="L217" s="359">
        <f t="shared" si="132"/>
        <v>317</v>
      </c>
      <c r="M217" s="366">
        <f t="shared" si="132"/>
        <v>332</v>
      </c>
      <c r="N217" s="222"/>
    </row>
    <row r="218" spans="1:14" ht="15">
      <c r="A218" s="701"/>
      <c r="B218" s="691"/>
      <c r="C218" s="692" t="s">
        <v>707</v>
      </c>
      <c r="D218" s="120" t="s">
        <v>708</v>
      </c>
      <c r="E218" s="370">
        <f t="shared" si="117"/>
        <v>15287</v>
      </c>
      <c r="F218" s="370"/>
      <c r="G218" s="370">
        <v>0</v>
      </c>
      <c r="H218" s="370">
        <v>34</v>
      </c>
      <c r="I218" s="688">
        <f>253+15000</f>
        <v>15253</v>
      </c>
      <c r="J218" s="370">
        <v>0</v>
      </c>
      <c r="K218" s="353">
        <v>302</v>
      </c>
      <c r="L218" s="353">
        <v>317</v>
      </c>
      <c r="M218" s="354">
        <v>332</v>
      </c>
      <c r="N218" s="222"/>
    </row>
    <row r="219" spans="1:13" ht="15">
      <c r="A219" s="701"/>
      <c r="B219" s="700" t="s">
        <v>709</v>
      </c>
      <c r="C219" s="711"/>
      <c r="D219" s="120" t="s">
        <v>710</v>
      </c>
      <c r="E219" s="370">
        <f t="shared" si="117"/>
        <v>30002</v>
      </c>
      <c r="F219" s="370"/>
      <c r="G219" s="370">
        <v>7501</v>
      </c>
      <c r="H219" s="370">
        <v>5016</v>
      </c>
      <c r="I219" s="688">
        <v>9984</v>
      </c>
      <c r="J219" s="370">
        <v>7501</v>
      </c>
      <c r="K219" s="353">
        <v>31592</v>
      </c>
      <c r="L219" s="353">
        <v>33172</v>
      </c>
      <c r="M219" s="354">
        <v>34665</v>
      </c>
    </row>
    <row r="220" spans="1:13" ht="18" customHeight="1">
      <c r="A220" s="699" t="s">
        <v>711</v>
      </c>
      <c r="B220" s="700"/>
      <c r="C220" s="517"/>
      <c r="D220" s="355" t="s">
        <v>712</v>
      </c>
      <c r="E220" s="370">
        <f t="shared" si="117"/>
        <v>0</v>
      </c>
      <c r="F220" s="370">
        <f>F222+F225+F226</f>
        <v>0</v>
      </c>
      <c r="G220" s="370">
        <f aca="true" t="shared" si="133" ref="G220:L220">G222+G225+G226</f>
        <v>0</v>
      </c>
      <c r="H220" s="370">
        <f t="shared" si="133"/>
        <v>0</v>
      </c>
      <c r="I220" s="370">
        <f t="shared" si="133"/>
        <v>0</v>
      </c>
      <c r="J220" s="370">
        <f t="shared" si="133"/>
        <v>0</v>
      </c>
      <c r="K220" s="359">
        <f t="shared" si="133"/>
        <v>0</v>
      </c>
      <c r="L220" s="359">
        <f t="shared" si="133"/>
        <v>0</v>
      </c>
      <c r="M220" s="360"/>
    </row>
    <row r="221" spans="1:13" ht="18" customHeight="1">
      <c r="A221" s="693" t="s">
        <v>630</v>
      </c>
      <c r="B221" s="694"/>
      <c r="C221" s="695"/>
      <c r="D221" s="120"/>
      <c r="E221" s="370"/>
      <c r="F221" s="370"/>
      <c r="G221" s="370"/>
      <c r="H221" s="370"/>
      <c r="I221" s="688"/>
      <c r="J221" s="370"/>
      <c r="K221" s="358"/>
      <c r="L221" s="359"/>
      <c r="M221" s="360"/>
    </row>
    <row r="222" spans="1:13" ht="29.25" customHeight="1">
      <c r="A222" s="712"/>
      <c r="B222" s="745" t="s">
        <v>713</v>
      </c>
      <c r="C222" s="745"/>
      <c r="D222" s="120" t="s">
        <v>714</v>
      </c>
      <c r="E222" s="370">
        <f t="shared" si="117"/>
        <v>0</v>
      </c>
      <c r="F222" s="370">
        <f>F223+F224</f>
        <v>0</v>
      </c>
      <c r="G222" s="370">
        <f aca="true" t="shared" si="134" ref="G222:M222">G223+G224</f>
        <v>0</v>
      </c>
      <c r="H222" s="370">
        <f t="shared" si="134"/>
        <v>0</v>
      </c>
      <c r="I222" s="370">
        <f t="shared" si="134"/>
        <v>0</v>
      </c>
      <c r="J222" s="370">
        <f t="shared" si="134"/>
        <v>0</v>
      </c>
      <c r="K222" s="359">
        <f t="shared" si="134"/>
        <v>0</v>
      </c>
      <c r="L222" s="359">
        <f t="shared" si="134"/>
        <v>0</v>
      </c>
      <c r="M222" s="366">
        <f t="shared" si="134"/>
        <v>0</v>
      </c>
    </row>
    <row r="223" spans="1:13" ht="18" customHeight="1">
      <c r="A223" s="712"/>
      <c r="B223" s="700"/>
      <c r="C223" s="711" t="s">
        <v>715</v>
      </c>
      <c r="D223" s="120" t="s">
        <v>716</v>
      </c>
      <c r="E223" s="370">
        <f t="shared" si="117"/>
        <v>0</v>
      </c>
      <c r="F223" s="370"/>
      <c r="G223" s="370"/>
      <c r="H223" s="370"/>
      <c r="I223" s="688"/>
      <c r="J223" s="370"/>
      <c r="K223" s="358"/>
      <c r="L223" s="359"/>
      <c r="M223" s="360"/>
    </row>
    <row r="224" spans="1:13" ht="18" customHeight="1">
      <c r="A224" s="254"/>
      <c r="B224" s="319"/>
      <c r="C224" s="252" t="s">
        <v>717</v>
      </c>
      <c r="D224" s="120" t="s">
        <v>718</v>
      </c>
      <c r="E224" s="311">
        <f t="shared" si="117"/>
        <v>0</v>
      </c>
      <c r="F224" s="311"/>
      <c r="G224" s="311"/>
      <c r="H224" s="311"/>
      <c r="I224" s="312"/>
      <c r="J224" s="311"/>
      <c r="K224" s="358"/>
      <c r="L224" s="359"/>
      <c r="M224" s="360"/>
    </row>
    <row r="225" spans="1:13" ht="18" customHeight="1">
      <c r="A225" s="254"/>
      <c r="B225" s="319" t="s">
        <v>719</v>
      </c>
      <c r="C225" s="252"/>
      <c r="D225" s="120" t="s">
        <v>720</v>
      </c>
      <c r="E225" s="311">
        <f t="shared" si="117"/>
        <v>0</v>
      </c>
      <c r="F225" s="311"/>
      <c r="G225" s="311"/>
      <c r="H225" s="311"/>
      <c r="I225" s="312"/>
      <c r="J225" s="311"/>
      <c r="K225" s="358"/>
      <c r="L225" s="359"/>
      <c r="M225" s="360"/>
    </row>
    <row r="226" spans="1:13" ht="15">
      <c r="A226" s="250"/>
      <c r="B226" s="251" t="s">
        <v>721</v>
      </c>
      <c r="C226" s="315"/>
      <c r="D226" s="120" t="s">
        <v>722</v>
      </c>
      <c r="E226" s="311">
        <f t="shared" si="117"/>
        <v>0</v>
      </c>
      <c r="F226" s="311">
        <f>F227</f>
        <v>0</v>
      </c>
      <c r="G226" s="311">
        <f aca="true" t="shared" si="135" ref="G226:M226">G227</f>
        <v>0</v>
      </c>
      <c r="H226" s="311">
        <f t="shared" si="135"/>
        <v>0</v>
      </c>
      <c r="I226" s="311">
        <f t="shared" si="135"/>
        <v>0</v>
      </c>
      <c r="J226" s="311">
        <f t="shared" si="135"/>
        <v>0</v>
      </c>
      <c r="K226" s="359">
        <f t="shared" si="135"/>
        <v>0</v>
      </c>
      <c r="L226" s="359">
        <f t="shared" si="135"/>
        <v>0</v>
      </c>
      <c r="M226" s="366">
        <f t="shared" si="135"/>
        <v>0</v>
      </c>
    </row>
    <row r="227" spans="1:13" ht="15">
      <c r="A227" s="250"/>
      <c r="B227" s="251"/>
      <c r="C227" s="252" t="s">
        <v>723</v>
      </c>
      <c r="D227" s="120" t="s">
        <v>724</v>
      </c>
      <c r="E227" s="311">
        <f t="shared" si="117"/>
        <v>0</v>
      </c>
      <c r="F227" s="311"/>
      <c r="G227" s="311"/>
      <c r="H227" s="311"/>
      <c r="I227" s="312"/>
      <c r="J227" s="311"/>
      <c r="K227" s="358"/>
      <c r="L227" s="359"/>
      <c r="M227" s="360"/>
    </row>
    <row r="228" spans="1:13" ht="15.75">
      <c r="A228" s="771" t="s">
        <v>725</v>
      </c>
      <c r="B228" s="772"/>
      <c r="C228" s="772"/>
      <c r="D228" s="355" t="s">
        <v>726</v>
      </c>
      <c r="E228" s="311">
        <f t="shared" si="117"/>
        <v>101671</v>
      </c>
      <c r="F228" s="311">
        <f>F230+F240+F244+F245</f>
        <v>0</v>
      </c>
      <c r="G228" s="311">
        <f aca="true" t="shared" si="136" ref="G228:L228">G230+G240+G244+G245</f>
        <v>25043</v>
      </c>
      <c r="H228" s="311">
        <f t="shared" si="136"/>
        <v>14732</v>
      </c>
      <c r="I228" s="311">
        <f t="shared" si="136"/>
        <v>33469</v>
      </c>
      <c r="J228" s="311">
        <f t="shared" si="136"/>
        <v>28427</v>
      </c>
      <c r="K228" s="359">
        <f t="shared" si="136"/>
        <v>107060</v>
      </c>
      <c r="L228" s="359">
        <f t="shared" si="136"/>
        <v>112413</v>
      </c>
      <c r="M228" s="366">
        <f>M230+M240+M244+M245</f>
        <v>117472</v>
      </c>
    </row>
    <row r="229" spans="1:13" ht="15">
      <c r="A229" s="308" t="s">
        <v>630</v>
      </c>
      <c r="B229" s="309"/>
      <c r="C229" s="310"/>
      <c r="D229" s="120"/>
      <c r="E229" s="311"/>
      <c r="F229" s="311"/>
      <c r="G229" s="311"/>
      <c r="H229" s="311"/>
      <c r="I229" s="312"/>
      <c r="J229" s="311"/>
      <c r="K229" s="358"/>
      <c r="L229" s="359"/>
      <c r="M229" s="360"/>
    </row>
    <row r="230" spans="1:13" ht="15">
      <c r="A230" s="254"/>
      <c r="B230" s="762" t="s">
        <v>909</v>
      </c>
      <c r="C230" s="762"/>
      <c r="D230" s="120" t="s">
        <v>728</v>
      </c>
      <c r="E230" s="311">
        <f t="shared" si="117"/>
        <v>0</v>
      </c>
      <c r="F230" s="311">
        <f>SUM(F231:F239)</f>
        <v>0</v>
      </c>
      <c r="G230" s="311">
        <f aca="true" t="shared" si="137" ref="G230:M230">SUM(G231:G239)</f>
        <v>0</v>
      </c>
      <c r="H230" s="311">
        <f t="shared" si="137"/>
        <v>0</v>
      </c>
      <c r="I230" s="311">
        <f t="shared" si="137"/>
        <v>0</v>
      </c>
      <c r="J230" s="311">
        <f t="shared" si="137"/>
        <v>0</v>
      </c>
      <c r="K230" s="359">
        <f t="shared" si="137"/>
        <v>0</v>
      </c>
      <c r="L230" s="359">
        <f t="shared" si="137"/>
        <v>0</v>
      </c>
      <c r="M230" s="366">
        <f t="shared" si="137"/>
        <v>0</v>
      </c>
    </row>
    <row r="231" spans="1:13" ht="15">
      <c r="A231" s="254"/>
      <c r="B231" s="251"/>
      <c r="C231" s="252" t="s">
        <v>729</v>
      </c>
      <c r="D231" s="367" t="s">
        <v>730</v>
      </c>
      <c r="E231" s="311">
        <f t="shared" si="117"/>
        <v>0</v>
      </c>
      <c r="F231" s="311"/>
      <c r="G231" s="311"/>
      <c r="H231" s="311"/>
      <c r="I231" s="312"/>
      <c r="J231" s="311"/>
      <c r="K231" s="358"/>
      <c r="L231" s="359"/>
      <c r="M231" s="360"/>
    </row>
    <row r="232" spans="1:13" ht="15">
      <c r="A232" s="254"/>
      <c r="B232" s="251"/>
      <c r="C232" s="77" t="s">
        <v>731</v>
      </c>
      <c r="D232" s="367" t="s">
        <v>732</v>
      </c>
      <c r="E232" s="311">
        <f t="shared" si="117"/>
        <v>0</v>
      </c>
      <c r="F232" s="311"/>
      <c r="G232" s="311"/>
      <c r="H232" s="311"/>
      <c r="I232" s="312"/>
      <c r="J232" s="311"/>
      <c r="K232" s="358"/>
      <c r="L232" s="359"/>
      <c r="M232" s="360"/>
    </row>
    <row r="233" spans="1:13" ht="15">
      <c r="A233" s="254"/>
      <c r="B233" s="251"/>
      <c r="C233" s="252" t="s">
        <v>733</v>
      </c>
      <c r="D233" s="367" t="s">
        <v>734</v>
      </c>
      <c r="E233" s="311">
        <f t="shared" si="117"/>
        <v>0</v>
      </c>
      <c r="F233" s="311"/>
      <c r="G233" s="311"/>
      <c r="H233" s="311"/>
      <c r="I233" s="312"/>
      <c r="J233" s="311"/>
      <c r="K233" s="358"/>
      <c r="L233" s="359"/>
      <c r="M233" s="360"/>
    </row>
    <row r="234" spans="1:13" ht="15">
      <c r="A234" s="254"/>
      <c r="B234" s="251"/>
      <c r="C234" s="77" t="s">
        <v>735</v>
      </c>
      <c r="D234" s="367" t="s">
        <v>736</v>
      </c>
      <c r="E234" s="311">
        <f t="shared" si="117"/>
        <v>0</v>
      </c>
      <c r="F234" s="311"/>
      <c r="G234" s="311"/>
      <c r="H234" s="311"/>
      <c r="I234" s="312"/>
      <c r="J234" s="311"/>
      <c r="K234" s="358"/>
      <c r="L234" s="359"/>
      <c r="M234" s="360"/>
    </row>
    <row r="235" spans="1:13" ht="15">
      <c r="A235" s="254"/>
      <c r="B235" s="251"/>
      <c r="C235" s="77" t="s">
        <v>737</v>
      </c>
      <c r="D235" s="367" t="s">
        <v>738</v>
      </c>
      <c r="E235" s="311">
        <f t="shared" si="117"/>
        <v>0</v>
      </c>
      <c r="F235" s="311"/>
      <c r="G235" s="311"/>
      <c r="H235" s="311"/>
      <c r="I235" s="312"/>
      <c r="J235" s="311"/>
      <c r="K235" s="358"/>
      <c r="L235" s="359"/>
      <c r="M235" s="360"/>
    </row>
    <row r="236" spans="1:13" ht="15">
      <c r="A236" s="254"/>
      <c r="B236" s="251"/>
      <c r="C236" s="77" t="s">
        <v>739</v>
      </c>
      <c r="D236" s="367" t="s">
        <v>740</v>
      </c>
      <c r="E236" s="311">
        <f t="shared" si="117"/>
        <v>0</v>
      </c>
      <c r="F236" s="311"/>
      <c r="G236" s="311"/>
      <c r="H236" s="311"/>
      <c r="I236" s="312"/>
      <c r="J236" s="311"/>
      <c r="K236" s="358"/>
      <c r="L236" s="359"/>
      <c r="M236" s="360"/>
    </row>
    <row r="237" spans="1:13" ht="15">
      <c r="A237" s="254"/>
      <c r="B237" s="251"/>
      <c r="C237" s="77" t="s">
        <v>741</v>
      </c>
      <c r="D237" s="367" t="s">
        <v>742</v>
      </c>
      <c r="E237" s="311">
        <f aca="true" t="shared" si="138" ref="E237:E300">G237+H237+I237+J237</f>
        <v>0</v>
      </c>
      <c r="F237" s="311"/>
      <c r="G237" s="311"/>
      <c r="H237" s="311"/>
      <c r="I237" s="312"/>
      <c r="J237" s="311"/>
      <c r="K237" s="358"/>
      <c r="L237" s="359"/>
      <c r="M237" s="360"/>
    </row>
    <row r="238" spans="1:13" ht="15">
      <c r="A238" s="254"/>
      <c r="B238" s="251"/>
      <c r="C238" s="77" t="s">
        <v>743</v>
      </c>
      <c r="D238" s="367" t="s">
        <v>744</v>
      </c>
      <c r="E238" s="311">
        <f t="shared" si="138"/>
        <v>0</v>
      </c>
      <c r="F238" s="311"/>
      <c r="G238" s="311"/>
      <c r="H238" s="311"/>
      <c r="I238" s="312"/>
      <c r="J238" s="311"/>
      <c r="K238" s="358"/>
      <c r="L238" s="359"/>
      <c r="M238" s="360"/>
    </row>
    <row r="239" spans="1:13" ht="15">
      <c r="A239" s="254"/>
      <c r="B239" s="251"/>
      <c r="C239" s="252" t="s">
        <v>745</v>
      </c>
      <c r="D239" s="367" t="s">
        <v>746</v>
      </c>
      <c r="E239" s="311">
        <f t="shared" si="138"/>
        <v>0</v>
      </c>
      <c r="F239" s="311"/>
      <c r="G239" s="311"/>
      <c r="H239" s="311"/>
      <c r="I239" s="312"/>
      <c r="J239" s="311"/>
      <c r="K239" s="358"/>
      <c r="L239" s="359"/>
      <c r="M239" s="360"/>
    </row>
    <row r="240" spans="1:13" ht="15">
      <c r="A240" s="254"/>
      <c r="B240" s="251" t="s">
        <v>747</v>
      </c>
      <c r="C240" s="252"/>
      <c r="D240" s="120" t="s">
        <v>748</v>
      </c>
      <c r="E240" s="311">
        <f t="shared" si="138"/>
        <v>95821</v>
      </c>
      <c r="F240" s="311">
        <f>SUM(F241:F243)</f>
        <v>0</v>
      </c>
      <c r="G240" s="311">
        <f aca="true" t="shared" si="139" ref="G240:M240">SUM(G241:G243)</f>
        <v>23424</v>
      </c>
      <c r="H240" s="311">
        <f t="shared" si="139"/>
        <v>13484</v>
      </c>
      <c r="I240" s="311">
        <f t="shared" si="139"/>
        <v>31227</v>
      </c>
      <c r="J240" s="311">
        <f t="shared" si="139"/>
        <v>27686</v>
      </c>
      <c r="K240" s="359">
        <f t="shared" si="139"/>
        <v>100900</v>
      </c>
      <c r="L240" s="359">
        <f t="shared" si="139"/>
        <v>105945</v>
      </c>
      <c r="M240" s="366">
        <f t="shared" si="139"/>
        <v>110713</v>
      </c>
    </row>
    <row r="241" spans="1:13" ht="15">
      <c r="A241" s="254"/>
      <c r="B241" s="251"/>
      <c r="C241" s="252" t="s">
        <v>749</v>
      </c>
      <c r="D241" s="367" t="s">
        <v>750</v>
      </c>
      <c r="E241" s="311">
        <f t="shared" si="138"/>
        <v>0</v>
      </c>
      <c r="F241" s="311"/>
      <c r="G241" s="311"/>
      <c r="H241" s="311"/>
      <c r="I241" s="312"/>
      <c r="J241" s="311"/>
      <c r="K241" s="358"/>
      <c r="L241" s="359"/>
      <c r="M241" s="360"/>
    </row>
    <row r="242" spans="1:13" ht="15">
      <c r="A242" s="254"/>
      <c r="B242" s="251"/>
      <c r="C242" s="252" t="s">
        <v>751</v>
      </c>
      <c r="D242" s="367" t="s">
        <v>752</v>
      </c>
      <c r="E242" s="311">
        <f t="shared" si="138"/>
        <v>0</v>
      </c>
      <c r="F242" s="311"/>
      <c r="G242" s="311"/>
      <c r="H242" s="311"/>
      <c r="I242" s="312"/>
      <c r="J242" s="311"/>
      <c r="K242" s="358"/>
      <c r="L242" s="359"/>
      <c r="M242" s="360"/>
    </row>
    <row r="243" spans="1:13" ht="15">
      <c r="A243" s="254"/>
      <c r="B243" s="251"/>
      <c r="C243" s="77" t="s">
        <v>753</v>
      </c>
      <c r="D243" s="367" t="s">
        <v>754</v>
      </c>
      <c r="E243" s="370">
        <f t="shared" si="138"/>
        <v>95821</v>
      </c>
      <c r="F243" s="370"/>
      <c r="G243" s="370">
        <v>23424</v>
      </c>
      <c r="H243" s="370">
        <v>13484</v>
      </c>
      <c r="I243" s="688">
        <v>31227</v>
      </c>
      <c r="J243" s="370">
        <v>27686</v>
      </c>
      <c r="K243" s="353">
        <v>100900</v>
      </c>
      <c r="L243" s="353">
        <v>105945</v>
      </c>
      <c r="M243" s="354">
        <v>110713</v>
      </c>
    </row>
    <row r="244" spans="1:13" ht="18" customHeight="1">
      <c r="A244" s="254"/>
      <c r="B244" s="251" t="s">
        <v>755</v>
      </c>
      <c r="C244" s="326"/>
      <c r="D244" s="120" t="s">
        <v>756</v>
      </c>
      <c r="E244" s="370">
        <f t="shared" si="138"/>
        <v>2000</v>
      </c>
      <c r="F244" s="370"/>
      <c r="G244" s="370">
        <v>450</v>
      </c>
      <c r="H244" s="370">
        <v>350</v>
      </c>
      <c r="I244" s="688">
        <v>1200</v>
      </c>
      <c r="J244" s="370">
        <v>0</v>
      </c>
      <c r="K244" s="353">
        <v>2106</v>
      </c>
      <c r="L244" s="353">
        <v>2211</v>
      </c>
      <c r="M244" s="354">
        <v>2310</v>
      </c>
    </row>
    <row r="245" spans="1:13" ht="18" customHeight="1">
      <c r="A245" s="254"/>
      <c r="B245" s="251" t="s">
        <v>757</v>
      </c>
      <c r="C245" s="326"/>
      <c r="D245" s="120" t="s">
        <v>758</v>
      </c>
      <c r="E245" s="370">
        <f t="shared" si="138"/>
        <v>3850</v>
      </c>
      <c r="F245" s="370"/>
      <c r="G245" s="370">
        <v>1169</v>
      </c>
      <c r="H245" s="370">
        <v>898</v>
      </c>
      <c r="I245" s="688">
        <v>1042</v>
      </c>
      <c r="J245" s="370">
        <v>741</v>
      </c>
      <c r="K245" s="353">
        <v>4054</v>
      </c>
      <c r="L245" s="353">
        <v>4257</v>
      </c>
      <c r="M245" s="354">
        <v>4449</v>
      </c>
    </row>
    <row r="246" spans="1:13" ht="42" customHeight="1">
      <c r="A246" s="771" t="s">
        <v>910</v>
      </c>
      <c r="B246" s="772"/>
      <c r="C246" s="772"/>
      <c r="D246" s="355" t="s">
        <v>760</v>
      </c>
      <c r="E246" s="370">
        <f t="shared" si="138"/>
        <v>258125</v>
      </c>
      <c r="F246" s="370">
        <f>F248+F249+F251+F252+F253+F254+F255+F258</f>
        <v>0</v>
      </c>
      <c r="G246" s="370">
        <f aca="true" t="shared" si="140" ref="G246:M246">G248+G249+G251+G252+G253+G254+G255+G258</f>
        <v>56491</v>
      </c>
      <c r="H246" s="370">
        <f t="shared" si="140"/>
        <v>97817</v>
      </c>
      <c r="I246" s="370">
        <f t="shared" si="140"/>
        <v>62083</v>
      </c>
      <c r="J246" s="370">
        <f t="shared" si="140"/>
        <v>41734</v>
      </c>
      <c r="K246" s="359">
        <f t="shared" si="140"/>
        <v>271807</v>
      </c>
      <c r="L246" s="359">
        <f t="shared" si="140"/>
        <v>285403</v>
      </c>
      <c r="M246" s="366">
        <f t="shared" si="140"/>
        <v>298243</v>
      </c>
    </row>
    <row r="247" spans="1:13" ht="18" customHeight="1">
      <c r="A247" s="308" t="s">
        <v>630</v>
      </c>
      <c r="B247" s="309"/>
      <c r="C247" s="310"/>
      <c r="D247" s="120"/>
      <c r="E247" s="311"/>
      <c r="F247" s="311"/>
      <c r="G247" s="311"/>
      <c r="H247" s="311"/>
      <c r="I247" s="312"/>
      <c r="J247" s="311"/>
      <c r="K247" s="358"/>
      <c r="L247" s="359"/>
      <c r="M247" s="360"/>
    </row>
    <row r="248" spans="1:13" ht="18" customHeight="1">
      <c r="A248" s="250"/>
      <c r="B248" s="251" t="s">
        <v>761</v>
      </c>
      <c r="C248" s="315"/>
      <c r="D248" s="120" t="s">
        <v>762</v>
      </c>
      <c r="E248" s="311">
        <f t="shared" si="138"/>
        <v>11890</v>
      </c>
      <c r="F248" s="311"/>
      <c r="G248" s="311">
        <v>2061</v>
      </c>
      <c r="H248" s="311">
        <v>6342</v>
      </c>
      <c r="I248" s="312">
        <v>2256</v>
      </c>
      <c r="J248" s="311">
        <v>1231</v>
      </c>
      <c r="K248" s="353">
        <v>12520</v>
      </c>
      <c r="L248" s="353">
        <v>13146</v>
      </c>
      <c r="M248" s="354">
        <v>13737</v>
      </c>
    </row>
    <row r="249" spans="1:13" ht="15">
      <c r="A249" s="250"/>
      <c r="B249" s="319" t="s">
        <v>763</v>
      </c>
      <c r="C249" s="315"/>
      <c r="D249" s="120" t="s">
        <v>764</v>
      </c>
      <c r="E249" s="311">
        <f t="shared" si="138"/>
        <v>102099</v>
      </c>
      <c r="F249" s="311">
        <f>F250</f>
        <v>0</v>
      </c>
      <c r="G249" s="311">
        <f aca="true" t="shared" si="141" ref="G249:M249">G250</f>
        <v>23528</v>
      </c>
      <c r="H249" s="311">
        <f t="shared" si="141"/>
        <v>33002</v>
      </c>
      <c r="I249" s="311">
        <f t="shared" si="141"/>
        <v>26079</v>
      </c>
      <c r="J249" s="311">
        <f t="shared" si="141"/>
        <v>19490</v>
      </c>
      <c r="K249" s="359">
        <f t="shared" si="141"/>
        <v>107510</v>
      </c>
      <c r="L249" s="359">
        <f t="shared" si="141"/>
        <v>112885</v>
      </c>
      <c r="M249" s="366">
        <f t="shared" si="141"/>
        <v>117964</v>
      </c>
    </row>
    <row r="250" spans="1:13" ht="15">
      <c r="A250" s="250"/>
      <c r="B250" s="319"/>
      <c r="C250" s="315" t="s">
        <v>765</v>
      </c>
      <c r="D250" s="120" t="s">
        <v>766</v>
      </c>
      <c r="E250" s="311">
        <f t="shared" si="138"/>
        <v>102099</v>
      </c>
      <c r="F250" s="311"/>
      <c r="G250" s="311">
        <v>23528</v>
      </c>
      <c r="H250" s="311">
        <v>33002</v>
      </c>
      <c r="I250" s="312">
        <v>26079</v>
      </c>
      <c r="J250" s="311">
        <v>19490</v>
      </c>
      <c r="K250" s="353">
        <v>107510</v>
      </c>
      <c r="L250" s="353">
        <v>112885</v>
      </c>
      <c r="M250" s="354">
        <v>117964</v>
      </c>
    </row>
    <row r="251" spans="1:13" ht="15">
      <c r="A251" s="250"/>
      <c r="B251" s="319" t="s">
        <v>767</v>
      </c>
      <c r="C251" s="252"/>
      <c r="D251" s="120" t="s">
        <v>768</v>
      </c>
      <c r="E251" s="311">
        <f t="shared" si="138"/>
        <v>29379</v>
      </c>
      <c r="F251" s="311"/>
      <c r="G251" s="311">
        <v>5614</v>
      </c>
      <c r="H251" s="311">
        <v>12766</v>
      </c>
      <c r="I251" s="312">
        <v>6590</v>
      </c>
      <c r="J251" s="311">
        <v>4409</v>
      </c>
      <c r="K251" s="353">
        <v>30935</v>
      </c>
      <c r="L251" s="353">
        <v>32483</v>
      </c>
      <c r="M251" s="354">
        <v>33944</v>
      </c>
    </row>
    <row r="252" spans="1:13" ht="15">
      <c r="A252" s="254"/>
      <c r="B252" s="319" t="s">
        <v>769</v>
      </c>
      <c r="C252" s="252"/>
      <c r="D252" s="120" t="s">
        <v>770</v>
      </c>
      <c r="E252" s="311">
        <f t="shared" si="138"/>
        <v>0</v>
      </c>
      <c r="F252" s="311"/>
      <c r="G252" s="311"/>
      <c r="H252" s="311"/>
      <c r="I252" s="312"/>
      <c r="J252" s="311"/>
      <c r="K252" s="353">
        <f>(E252*5.3/100)+E252</f>
        <v>0</v>
      </c>
      <c r="L252" s="353">
        <f>(E252*5/100)+E252</f>
        <v>0</v>
      </c>
      <c r="M252" s="354">
        <f>(E252*4.5/100)+E252</f>
        <v>0</v>
      </c>
    </row>
    <row r="253" spans="1:13" ht="15">
      <c r="A253" s="254"/>
      <c r="B253" s="822" t="s">
        <v>1434</v>
      </c>
      <c r="C253" s="823"/>
      <c r="D253" s="120" t="s">
        <v>1433</v>
      </c>
      <c r="E253" s="311">
        <f t="shared" si="138"/>
        <v>25474</v>
      </c>
      <c r="F253" s="311"/>
      <c r="G253" s="311">
        <v>5319</v>
      </c>
      <c r="H253" s="311">
        <v>10822</v>
      </c>
      <c r="I253" s="312">
        <v>5515</v>
      </c>
      <c r="J253" s="311">
        <v>3818</v>
      </c>
      <c r="K253" s="353">
        <v>26823</v>
      </c>
      <c r="L253" s="353">
        <v>28165</v>
      </c>
      <c r="M253" s="354">
        <v>29432</v>
      </c>
    </row>
    <row r="254" spans="1:13" ht="15">
      <c r="A254" s="254"/>
      <c r="B254" s="319" t="s">
        <v>771</v>
      </c>
      <c r="C254" s="319"/>
      <c r="D254" s="120" t="s">
        <v>772</v>
      </c>
      <c r="E254" s="311">
        <f t="shared" si="138"/>
        <v>11250</v>
      </c>
      <c r="F254" s="311"/>
      <c r="G254" s="311">
        <v>2347</v>
      </c>
      <c r="H254" s="311">
        <v>2908</v>
      </c>
      <c r="I254" s="312">
        <v>3037</v>
      </c>
      <c r="J254" s="311">
        <v>2958</v>
      </c>
      <c r="K254" s="353">
        <v>11847</v>
      </c>
      <c r="L254" s="353">
        <v>12441</v>
      </c>
      <c r="M254" s="354">
        <v>13000</v>
      </c>
    </row>
    <row r="255" spans="1:13" ht="15">
      <c r="A255" s="254"/>
      <c r="B255" s="319" t="s">
        <v>773</v>
      </c>
      <c r="C255" s="252"/>
      <c r="D255" s="120" t="s">
        <v>774</v>
      </c>
      <c r="E255" s="311">
        <f t="shared" si="138"/>
        <v>6700</v>
      </c>
      <c r="F255" s="311">
        <f>SUM(F256:F257)</f>
        <v>0</v>
      </c>
      <c r="G255" s="311">
        <f aca="true" t="shared" si="142" ref="G255:M255">SUM(G256:G257)</f>
        <v>1866</v>
      </c>
      <c r="H255" s="311">
        <f t="shared" si="142"/>
        <v>2134</v>
      </c>
      <c r="I255" s="311">
        <f t="shared" si="142"/>
        <v>1700</v>
      </c>
      <c r="J255" s="311">
        <f t="shared" si="142"/>
        <v>1000</v>
      </c>
      <c r="K255" s="359">
        <f t="shared" si="142"/>
        <v>7055</v>
      </c>
      <c r="L255" s="359">
        <f t="shared" si="142"/>
        <v>7408</v>
      </c>
      <c r="M255" s="366">
        <f t="shared" si="142"/>
        <v>7741</v>
      </c>
    </row>
    <row r="256" spans="1:13" ht="15">
      <c r="A256" s="254"/>
      <c r="B256" s="319"/>
      <c r="C256" s="315" t="s">
        <v>775</v>
      </c>
      <c r="D256" s="120" t="s">
        <v>776</v>
      </c>
      <c r="E256" s="311">
        <f t="shared" si="138"/>
        <v>6700</v>
      </c>
      <c r="F256" s="311"/>
      <c r="G256" s="311">
        <v>1866</v>
      </c>
      <c r="H256" s="311">
        <v>2134</v>
      </c>
      <c r="I256" s="312">
        <v>1700</v>
      </c>
      <c r="J256" s="311">
        <v>1000</v>
      </c>
      <c r="K256" s="353">
        <v>7055</v>
      </c>
      <c r="L256" s="353">
        <v>7408</v>
      </c>
      <c r="M256" s="354">
        <v>7741</v>
      </c>
    </row>
    <row r="257" spans="1:13" ht="15">
      <c r="A257" s="254"/>
      <c r="B257" s="319"/>
      <c r="C257" s="315" t="s">
        <v>777</v>
      </c>
      <c r="D257" s="120" t="s">
        <v>778</v>
      </c>
      <c r="E257" s="311">
        <f t="shared" si="138"/>
        <v>0</v>
      </c>
      <c r="F257" s="311"/>
      <c r="G257" s="311"/>
      <c r="H257" s="311"/>
      <c r="I257" s="312"/>
      <c r="J257" s="311"/>
      <c r="K257" s="358"/>
      <c r="L257" s="359"/>
      <c r="M257" s="360"/>
    </row>
    <row r="258" spans="1:13" ht="15">
      <c r="A258" s="250"/>
      <c r="B258" s="764" t="s">
        <v>779</v>
      </c>
      <c r="C258" s="764"/>
      <c r="D258" s="120" t="s">
        <v>780</v>
      </c>
      <c r="E258" s="311">
        <f t="shared" si="138"/>
        <v>71333</v>
      </c>
      <c r="F258" s="311">
        <f>F259</f>
        <v>0</v>
      </c>
      <c r="G258" s="311">
        <f aca="true" t="shared" si="143" ref="G258:M258">G259</f>
        <v>15756</v>
      </c>
      <c r="H258" s="311">
        <f t="shared" si="143"/>
        <v>29843</v>
      </c>
      <c r="I258" s="311">
        <f t="shared" si="143"/>
        <v>16906</v>
      </c>
      <c r="J258" s="311">
        <f t="shared" si="143"/>
        <v>8828</v>
      </c>
      <c r="K258" s="359">
        <f t="shared" si="143"/>
        <v>75117</v>
      </c>
      <c r="L258" s="359">
        <f t="shared" si="143"/>
        <v>78875</v>
      </c>
      <c r="M258" s="366">
        <f t="shared" si="143"/>
        <v>82425</v>
      </c>
    </row>
    <row r="259" spans="1:13" ht="15">
      <c r="A259" s="250"/>
      <c r="B259" s="251"/>
      <c r="C259" s="252" t="s">
        <v>781</v>
      </c>
      <c r="D259" s="120" t="s">
        <v>782</v>
      </c>
      <c r="E259" s="311">
        <f t="shared" si="138"/>
        <v>71333</v>
      </c>
      <c r="F259" s="311"/>
      <c r="G259" s="311">
        <v>15756</v>
      </c>
      <c r="H259" s="311">
        <v>29843</v>
      </c>
      <c r="I259" s="312">
        <v>16906</v>
      </c>
      <c r="J259" s="311">
        <v>8828</v>
      </c>
      <c r="K259" s="353">
        <v>75117</v>
      </c>
      <c r="L259" s="353">
        <v>78875</v>
      </c>
      <c r="M259" s="354">
        <v>82425</v>
      </c>
    </row>
    <row r="260" spans="1:13" ht="48" customHeight="1">
      <c r="A260" s="771" t="s">
        <v>783</v>
      </c>
      <c r="B260" s="772"/>
      <c r="C260" s="772"/>
      <c r="D260" s="355"/>
      <c r="E260" s="311"/>
      <c r="F260" s="311"/>
      <c r="G260" s="311"/>
      <c r="H260" s="311"/>
      <c r="I260" s="312"/>
      <c r="J260" s="311"/>
      <c r="K260" s="358"/>
      <c r="L260" s="359"/>
      <c r="M260" s="360"/>
    </row>
    <row r="261" spans="1:13" ht="27.75" customHeight="1">
      <c r="A261" s="771" t="s">
        <v>784</v>
      </c>
      <c r="B261" s="772"/>
      <c r="C261" s="772"/>
      <c r="D261" s="355" t="s">
        <v>785</v>
      </c>
      <c r="E261" s="311">
        <f t="shared" si="138"/>
        <v>82413</v>
      </c>
      <c r="F261" s="311">
        <f>F263+F266+F269+F270+F271</f>
        <v>0</v>
      </c>
      <c r="G261" s="311">
        <f aca="true" t="shared" si="144" ref="G261:M261">G263+G266+G269+G270+G271</f>
        <v>12081</v>
      </c>
      <c r="H261" s="311">
        <f t="shared" si="144"/>
        <v>25801</v>
      </c>
      <c r="I261" s="311">
        <f t="shared" si="144"/>
        <v>14290</v>
      </c>
      <c r="J261" s="311">
        <f t="shared" si="144"/>
        <v>30241</v>
      </c>
      <c r="K261" s="359">
        <f t="shared" si="144"/>
        <v>86779</v>
      </c>
      <c r="L261" s="359">
        <f t="shared" si="144"/>
        <v>91117</v>
      </c>
      <c r="M261" s="366">
        <f t="shared" si="144"/>
        <v>95216</v>
      </c>
    </row>
    <row r="262" spans="1:13" ht="18" customHeight="1">
      <c r="A262" s="308" t="s">
        <v>630</v>
      </c>
      <c r="B262" s="309"/>
      <c r="C262" s="310"/>
      <c r="D262" s="120"/>
      <c r="E262" s="311"/>
      <c r="F262" s="311"/>
      <c r="G262" s="311"/>
      <c r="H262" s="311"/>
      <c r="I262" s="312"/>
      <c r="J262" s="311"/>
      <c r="K262" s="358"/>
      <c r="L262" s="359"/>
      <c r="M262" s="360"/>
    </row>
    <row r="263" spans="1:13" ht="15.75">
      <c r="A263" s="254"/>
      <c r="B263" s="251" t="s">
        <v>786</v>
      </c>
      <c r="C263" s="326"/>
      <c r="D263" s="120" t="s">
        <v>787</v>
      </c>
      <c r="E263" s="311">
        <f t="shared" si="138"/>
        <v>0</v>
      </c>
      <c r="F263" s="311">
        <f>F264+F265</f>
        <v>0</v>
      </c>
      <c r="G263" s="311">
        <f aca="true" t="shared" si="145" ref="G263:M263">G264+G265</f>
        <v>0</v>
      </c>
      <c r="H263" s="311">
        <f t="shared" si="145"/>
        <v>0</v>
      </c>
      <c r="I263" s="311">
        <f t="shared" si="145"/>
        <v>0</v>
      </c>
      <c r="J263" s="311">
        <f t="shared" si="145"/>
        <v>0</v>
      </c>
      <c r="K263" s="359">
        <f t="shared" si="145"/>
        <v>0</v>
      </c>
      <c r="L263" s="359">
        <f t="shared" si="145"/>
        <v>0</v>
      </c>
      <c r="M263" s="366">
        <f t="shared" si="145"/>
        <v>0</v>
      </c>
    </row>
    <row r="264" spans="1:13" ht="15">
      <c r="A264" s="254"/>
      <c r="B264" s="251"/>
      <c r="C264" s="252" t="s">
        <v>788</v>
      </c>
      <c r="D264" s="120" t="s">
        <v>789</v>
      </c>
      <c r="E264" s="311">
        <f t="shared" si="138"/>
        <v>0</v>
      </c>
      <c r="F264" s="311"/>
      <c r="G264" s="311"/>
      <c r="H264" s="311"/>
      <c r="I264" s="312"/>
      <c r="J264" s="311"/>
      <c r="K264" s="358"/>
      <c r="L264" s="359"/>
      <c r="M264" s="360"/>
    </row>
    <row r="265" spans="1:13" ht="15">
      <c r="A265" s="254"/>
      <c r="B265" s="251"/>
      <c r="C265" s="71" t="s">
        <v>790</v>
      </c>
      <c r="D265" s="120" t="s">
        <v>791</v>
      </c>
      <c r="E265" s="311">
        <f t="shared" si="138"/>
        <v>0</v>
      </c>
      <c r="F265" s="311"/>
      <c r="G265" s="311"/>
      <c r="H265" s="311"/>
      <c r="I265" s="312"/>
      <c r="J265" s="311"/>
      <c r="K265" s="358"/>
      <c r="L265" s="359"/>
      <c r="M265" s="360"/>
    </row>
    <row r="266" spans="1:13" ht="15">
      <c r="A266" s="254"/>
      <c r="B266" s="764" t="s">
        <v>792</v>
      </c>
      <c r="C266" s="764"/>
      <c r="D266" s="120" t="s">
        <v>793</v>
      </c>
      <c r="E266" s="311">
        <f t="shared" si="138"/>
        <v>0</v>
      </c>
      <c r="F266" s="311">
        <f>SUM(F267:F268)</f>
        <v>0</v>
      </c>
      <c r="G266" s="311">
        <f aca="true" t="shared" si="146" ref="G266:M266">SUM(G267:G268)</f>
        <v>0</v>
      </c>
      <c r="H266" s="311">
        <f t="shared" si="146"/>
        <v>0</v>
      </c>
      <c r="I266" s="311">
        <f t="shared" si="146"/>
        <v>0</v>
      </c>
      <c r="J266" s="311">
        <f t="shared" si="146"/>
        <v>0</v>
      </c>
      <c r="K266" s="359">
        <f t="shared" si="146"/>
        <v>0</v>
      </c>
      <c r="L266" s="359">
        <f t="shared" si="146"/>
        <v>0</v>
      </c>
      <c r="M266" s="366">
        <f t="shared" si="146"/>
        <v>0</v>
      </c>
    </row>
    <row r="267" spans="1:13" ht="15">
      <c r="A267" s="254"/>
      <c r="B267" s="319"/>
      <c r="C267" s="315" t="s">
        <v>794</v>
      </c>
      <c r="D267" s="120" t="s">
        <v>795</v>
      </c>
      <c r="E267" s="311">
        <f t="shared" si="138"/>
        <v>0</v>
      </c>
      <c r="F267" s="311"/>
      <c r="G267" s="311"/>
      <c r="H267" s="311"/>
      <c r="I267" s="312"/>
      <c r="J267" s="311"/>
      <c r="K267" s="358"/>
      <c r="L267" s="359"/>
      <c r="M267" s="360"/>
    </row>
    <row r="268" spans="1:13" ht="15">
      <c r="A268" s="254"/>
      <c r="B268" s="319"/>
      <c r="C268" s="315" t="s">
        <v>796</v>
      </c>
      <c r="D268" s="120" t="s">
        <v>797</v>
      </c>
      <c r="E268" s="311">
        <f t="shared" si="138"/>
        <v>0</v>
      </c>
      <c r="F268" s="311"/>
      <c r="G268" s="311"/>
      <c r="H268" s="311"/>
      <c r="I268" s="312"/>
      <c r="J268" s="311"/>
      <c r="K268" s="358"/>
      <c r="L268" s="359"/>
      <c r="M268" s="360"/>
    </row>
    <row r="269" spans="1:13" ht="15">
      <c r="A269" s="254"/>
      <c r="B269" s="251" t="s">
        <v>798</v>
      </c>
      <c r="C269" s="315"/>
      <c r="D269" s="120" t="s">
        <v>799</v>
      </c>
      <c r="E269" s="311">
        <f t="shared" si="138"/>
        <v>0</v>
      </c>
      <c r="F269" s="311"/>
      <c r="G269" s="311"/>
      <c r="H269" s="311"/>
      <c r="I269" s="312"/>
      <c r="J269" s="311"/>
      <c r="K269" s="358"/>
      <c r="L269" s="359"/>
      <c r="M269" s="360"/>
    </row>
    <row r="270" spans="1:13" ht="15">
      <c r="A270" s="254"/>
      <c r="B270" s="251" t="s">
        <v>800</v>
      </c>
      <c r="C270" s="315"/>
      <c r="D270" s="120" t="s">
        <v>801</v>
      </c>
      <c r="E270" s="311">
        <f t="shared" si="138"/>
        <v>0</v>
      </c>
      <c r="F270" s="311"/>
      <c r="G270" s="311"/>
      <c r="H270" s="311"/>
      <c r="I270" s="312"/>
      <c r="J270" s="311"/>
      <c r="K270" s="358"/>
      <c r="L270" s="359"/>
      <c r="M270" s="360"/>
    </row>
    <row r="271" spans="1:13" ht="15.75">
      <c r="A271" s="254"/>
      <c r="B271" s="251" t="s">
        <v>802</v>
      </c>
      <c r="C271" s="326"/>
      <c r="D271" s="120" t="s">
        <v>803</v>
      </c>
      <c r="E271" s="370">
        <f t="shared" si="138"/>
        <v>82413</v>
      </c>
      <c r="F271" s="370"/>
      <c r="G271" s="370">
        <v>12081</v>
      </c>
      <c r="H271" s="370">
        <v>25801</v>
      </c>
      <c r="I271" s="688">
        <v>14290</v>
      </c>
      <c r="J271" s="370">
        <v>30241</v>
      </c>
      <c r="K271" s="353">
        <v>86779</v>
      </c>
      <c r="L271" s="353">
        <v>91117</v>
      </c>
      <c r="M271" s="354">
        <v>95216</v>
      </c>
    </row>
    <row r="272" spans="1:13" ht="15.75">
      <c r="A272" s="318" t="s">
        <v>804</v>
      </c>
      <c r="B272" s="319"/>
      <c r="C272" s="326"/>
      <c r="D272" s="355" t="s">
        <v>805</v>
      </c>
      <c r="E272" s="370">
        <f t="shared" si="138"/>
        <v>93000</v>
      </c>
      <c r="F272" s="370">
        <f>F274+F275+F278+F279</f>
        <v>0</v>
      </c>
      <c r="G272" s="370">
        <f aca="true" t="shared" si="147" ref="G272:M272">G274+G275+G278+G279</f>
        <v>13644</v>
      </c>
      <c r="H272" s="370">
        <f t="shared" si="147"/>
        <v>21010</v>
      </c>
      <c r="I272" s="370">
        <f t="shared" si="147"/>
        <v>58346</v>
      </c>
      <c r="J272" s="370">
        <f t="shared" si="147"/>
        <v>0</v>
      </c>
      <c r="K272" s="359">
        <f t="shared" si="147"/>
        <v>97929</v>
      </c>
      <c r="L272" s="359">
        <f t="shared" si="147"/>
        <v>102826</v>
      </c>
      <c r="M272" s="366">
        <f t="shared" si="147"/>
        <v>107453</v>
      </c>
    </row>
    <row r="273" spans="1:13" ht="15">
      <c r="A273" s="308" t="s">
        <v>630</v>
      </c>
      <c r="B273" s="309"/>
      <c r="C273" s="310"/>
      <c r="D273" s="120"/>
      <c r="E273" s="370"/>
      <c r="F273" s="370"/>
      <c r="G273" s="370"/>
      <c r="H273" s="370"/>
      <c r="I273" s="688"/>
      <c r="J273" s="370"/>
      <c r="K273" s="358"/>
      <c r="L273" s="359"/>
      <c r="M273" s="360"/>
    </row>
    <row r="274" spans="1:13" ht="15">
      <c r="A274" s="308"/>
      <c r="B274" s="337" t="s">
        <v>806</v>
      </c>
      <c r="C274" s="310"/>
      <c r="D274" s="120" t="s">
        <v>807</v>
      </c>
      <c r="E274" s="370">
        <f t="shared" si="138"/>
        <v>0</v>
      </c>
      <c r="F274" s="370"/>
      <c r="G274" s="370"/>
      <c r="H274" s="370"/>
      <c r="I274" s="688"/>
      <c r="J274" s="370"/>
      <c r="K274" s="358"/>
      <c r="L274" s="359"/>
      <c r="M274" s="360"/>
    </row>
    <row r="275" spans="1:13" ht="15">
      <c r="A275" s="254"/>
      <c r="B275" s="251" t="s">
        <v>808</v>
      </c>
      <c r="C275" s="315"/>
      <c r="D275" s="120" t="s">
        <v>809</v>
      </c>
      <c r="E275" s="370">
        <f t="shared" si="138"/>
        <v>93000</v>
      </c>
      <c r="F275" s="370">
        <f>SUM(F276:F277)</f>
        <v>0</v>
      </c>
      <c r="G275" s="370">
        <f aca="true" t="shared" si="148" ref="G275:M275">SUM(G276:G277)</f>
        <v>13644</v>
      </c>
      <c r="H275" s="370">
        <f t="shared" si="148"/>
        <v>21010</v>
      </c>
      <c r="I275" s="370">
        <f t="shared" si="148"/>
        <v>58346</v>
      </c>
      <c r="J275" s="370">
        <f t="shared" si="148"/>
        <v>0</v>
      </c>
      <c r="K275" s="359">
        <f t="shared" si="148"/>
        <v>97929</v>
      </c>
      <c r="L275" s="359">
        <f t="shared" si="148"/>
        <v>102826</v>
      </c>
      <c r="M275" s="366">
        <f t="shared" si="148"/>
        <v>107453</v>
      </c>
    </row>
    <row r="276" spans="1:13" ht="15">
      <c r="A276" s="254"/>
      <c r="B276" s="251"/>
      <c r="C276" s="315" t="s">
        <v>810</v>
      </c>
      <c r="D276" s="120" t="s">
        <v>811</v>
      </c>
      <c r="E276" s="370">
        <f t="shared" si="138"/>
        <v>93000</v>
      </c>
      <c r="F276" s="370"/>
      <c r="G276" s="370">
        <v>13644</v>
      </c>
      <c r="H276" s="370">
        <v>21010</v>
      </c>
      <c r="I276" s="688">
        <v>58346</v>
      </c>
      <c r="J276" s="370">
        <v>0</v>
      </c>
      <c r="K276" s="353">
        <v>97929</v>
      </c>
      <c r="L276" s="353">
        <v>102826</v>
      </c>
      <c r="M276" s="354">
        <v>107453</v>
      </c>
    </row>
    <row r="277" spans="1:13" ht="15">
      <c r="A277" s="254"/>
      <c r="B277" s="251"/>
      <c r="C277" s="315" t="s">
        <v>812</v>
      </c>
      <c r="D277" s="120" t="s">
        <v>813</v>
      </c>
      <c r="E277" s="370">
        <f t="shared" si="138"/>
        <v>0</v>
      </c>
      <c r="F277" s="370"/>
      <c r="G277" s="370"/>
      <c r="H277" s="370"/>
      <c r="I277" s="688"/>
      <c r="J277" s="370"/>
      <c r="K277" s="358"/>
      <c r="L277" s="359"/>
      <c r="M277" s="360"/>
    </row>
    <row r="278" spans="1:13" ht="15">
      <c r="A278" s="254"/>
      <c r="B278" s="251" t="s">
        <v>814</v>
      </c>
      <c r="C278" s="315"/>
      <c r="D278" s="120" t="s">
        <v>815</v>
      </c>
      <c r="E278" s="370">
        <f t="shared" si="138"/>
        <v>0</v>
      </c>
      <c r="F278" s="370"/>
      <c r="G278" s="370"/>
      <c r="H278" s="370"/>
      <c r="I278" s="688"/>
      <c r="J278" s="370"/>
      <c r="K278" s="358"/>
      <c r="L278" s="359"/>
      <c r="M278" s="360"/>
    </row>
    <row r="279" spans="1:13" ht="15">
      <c r="A279" s="254"/>
      <c r="B279" s="251" t="s">
        <v>816</v>
      </c>
      <c r="C279" s="315"/>
      <c r="D279" s="120" t="s">
        <v>817</v>
      </c>
      <c r="E279" s="370">
        <f t="shared" si="138"/>
        <v>0</v>
      </c>
      <c r="F279" s="370"/>
      <c r="G279" s="370">
        <v>0</v>
      </c>
      <c r="H279" s="370">
        <v>0</v>
      </c>
      <c r="I279" s="688">
        <v>0</v>
      </c>
      <c r="J279" s="370">
        <v>0</v>
      </c>
      <c r="K279" s="358">
        <v>0</v>
      </c>
      <c r="L279" s="359">
        <v>0</v>
      </c>
      <c r="M279" s="360">
        <v>0</v>
      </c>
    </row>
    <row r="280" spans="1:13" ht="30.75" customHeight="1">
      <c r="A280" s="771" t="s">
        <v>818</v>
      </c>
      <c r="B280" s="772"/>
      <c r="C280" s="772"/>
      <c r="D280" s="355" t="s">
        <v>819</v>
      </c>
      <c r="E280" s="709">
        <f t="shared" si="138"/>
        <v>27369</v>
      </c>
      <c r="F280" s="709">
        <f>F281+F288+F293+F300+F312</f>
        <v>0</v>
      </c>
      <c r="G280" s="709">
        <f aca="true" t="shared" si="149" ref="G280:M280">G281+G288+G293+G300+G312</f>
        <v>7824</v>
      </c>
      <c r="H280" s="709">
        <f t="shared" si="149"/>
        <v>3301</v>
      </c>
      <c r="I280" s="709">
        <f t="shared" si="149"/>
        <v>9184</v>
      </c>
      <c r="J280" s="709">
        <f t="shared" si="149"/>
        <v>7060</v>
      </c>
      <c r="K280" s="364">
        <f t="shared" si="149"/>
        <v>28820</v>
      </c>
      <c r="L280" s="364">
        <f t="shared" si="149"/>
        <v>30260</v>
      </c>
      <c r="M280" s="365">
        <f t="shared" si="149"/>
        <v>31622</v>
      </c>
    </row>
    <row r="281" spans="1:13" ht="23.25" customHeight="1">
      <c r="A281" s="771" t="s">
        <v>911</v>
      </c>
      <c r="B281" s="772"/>
      <c r="C281" s="772"/>
      <c r="D281" s="355" t="s">
        <v>821</v>
      </c>
      <c r="E281" s="311">
        <f t="shared" si="138"/>
        <v>0</v>
      </c>
      <c r="F281" s="311">
        <f>F283</f>
        <v>0</v>
      </c>
      <c r="G281" s="311">
        <f aca="true" t="shared" si="150" ref="G281:M281">G283</f>
        <v>0</v>
      </c>
      <c r="H281" s="311">
        <f t="shared" si="150"/>
        <v>0</v>
      </c>
      <c r="I281" s="311">
        <f t="shared" si="150"/>
        <v>0</v>
      </c>
      <c r="J281" s="311">
        <f t="shared" si="150"/>
        <v>0</v>
      </c>
      <c r="K281" s="359">
        <f t="shared" si="150"/>
        <v>0</v>
      </c>
      <c r="L281" s="359">
        <f t="shared" si="150"/>
        <v>0</v>
      </c>
      <c r="M281" s="366">
        <f t="shared" si="150"/>
        <v>0</v>
      </c>
    </row>
    <row r="282" spans="1:13" ht="18" customHeight="1">
      <c r="A282" s="308" t="s">
        <v>630</v>
      </c>
      <c r="B282" s="309"/>
      <c r="C282" s="310"/>
      <c r="D282" s="120"/>
      <c r="E282" s="311"/>
      <c r="F282" s="311"/>
      <c r="G282" s="311"/>
      <c r="H282" s="311"/>
      <c r="I282" s="312"/>
      <c r="J282" s="311"/>
      <c r="K282" s="358"/>
      <c r="L282" s="359"/>
      <c r="M282" s="360"/>
    </row>
    <row r="283" spans="1:13" ht="45.75" customHeight="1">
      <c r="A283" s="254"/>
      <c r="B283" s="762" t="s">
        <v>912</v>
      </c>
      <c r="C283" s="762"/>
      <c r="D283" s="120" t="s">
        <v>823</v>
      </c>
      <c r="E283" s="311">
        <f t="shared" si="138"/>
        <v>0</v>
      </c>
      <c r="F283" s="311">
        <f>SUM(F284:F287)</f>
        <v>0</v>
      </c>
      <c r="G283" s="311">
        <f aca="true" t="shared" si="151" ref="G283:M283">SUM(G284:G287)</f>
        <v>0</v>
      </c>
      <c r="H283" s="311">
        <f t="shared" si="151"/>
        <v>0</v>
      </c>
      <c r="I283" s="311">
        <f t="shared" si="151"/>
        <v>0</v>
      </c>
      <c r="J283" s="311">
        <f t="shared" si="151"/>
        <v>0</v>
      </c>
      <c r="K283" s="359">
        <f t="shared" si="151"/>
        <v>0</v>
      </c>
      <c r="L283" s="359">
        <f t="shared" si="151"/>
        <v>0</v>
      </c>
      <c r="M283" s="366">
        <f t="shared" si="151"/>
        <v>0</v>
      </c>
    </row>
    <row r="284" spans="1:13" ht="18" customHeight="1">
      <c r="A284" s="254"/>
      <c r="B284" s="251"/>
      <c r="C284" s="315" t="s">
        <v>824</v>
      </c>
      <c r="D284" s="120" t="s">
        <v>825</v>
      </c>
      <c r="E284" s="311">
        <f t="shared" si="138"/>
        <v>0</v>
      </c>
      <c r="F284" s="311"/>
      <c r="G284" s="311"/>
      <c r="H284" s="311"/>
      <c r="I284" s="312"/>
      <c r="J284" s="311"/>
      <c r="K284" s="358"/>
      <c r="L284" s="359"/>
      <c r="M284" s="360"/>
    </row>
    <row r="285" spans="1:13" ht="18" customHeight="1">
      <c r="A285" s="254"/>
      <c r="B285" s="251"/>
      <c r="C285" s="315" t="s">
        <v>826</v>
      </c>
      <c r="D285" s="120" t="s">
        <v>827</v>
      </c>
      <c r="E285" s="311">
        <f t="shared" si="138"/>
        <v>0</v>
      </c>
      <c r="F285" s="311"/>
      <c r="G285" s="311"/>
      <c r="H285" s="311"/>
      <c r="I285" s="312"/>
      <c r="J285" s="311"/>
      <c r="K285" s="358"/>
      <c r="L285" s="359"/>
      <c r="M285" s="360"/>
    </row>
    <row r="286" spans="1:13" ht="18" customHeight="1">
      <c r="A286" s="254"/>
      <c r="B286" s="251"/>
      <c r="C286" s="315" t="s">
        <v>828</v>
      </c>
      <c r="D286" s="120" t="s">
        <v>829</v>
      </c>
      <c r="E286" s="311">
        <f t="shared" si="138"/>
        <v>0</v>
      </c>
      <c r="F286" s="311"/>
      <c r="G286" s="311"/>
      <c r="H286" s="311"/>
      <c r="I286" s="312"/>
      <c r="J286" s="311"/>
      <c r="K286" s="358"/>
      <c r="L286" s="359"/>
      <c r="M286" s="360"/>
    </row>
    <row r="287" spans="1:13" ht="18" customHeight="1">
      <c r="A287" s="254"/>
      <c r="B287" s="251"/>
      <c r="C287" s="252" t="s">
        <v>830</v>
      </c>
      <c r="D287" s="120" t="s">
        <v>831</v>
      </c>
      <c r="E287" s="311">
        <f t="shared" si="138"/>
        <v>0</v>
      </c>
      <c r="F287" s="311"/>
      <c r="G287" s="311"/>
      <c r="H287" s="311"/>
      <c r="I287" s="312"/>
      <c r="J287" s="311"/>
      <c r="K287" s="358"/>
      <c r="L287" s="359"/>
      <c r="M287" s="360"/>
    </row>
    <row r="288" spans="1:13" ht="15.75">
      <c r="A288" s="318" t="s">
        <v>836</v>
      </c>
      <c r="B288" s="251"/>
      <c r="C288" s="326"/>
      <c r="D288" s="355" t="s">
        <v>837</v>
      </c>
      <c r="E288" s="311">
        <f t="shared" si="138"/>
        <v>0</v>
      </c>
      <c r="F288" s="311">
        <f>F290+F291+F292</f>
        <v>0</v>
      </c>
      <c r="G288" s="311">
        <f aca="true" t="shared" si="152" ref="G288:M288">G290+G291+G292</f>
        <v>0</v>
      </c>
      <c r="H288" s="311">
        <f t="shared" si="152"/>
        <v>0</v>
      </c>
      <c r="I288" s="311">
        <f t="shared" si="152"/>
        <v>0</v>
      </c>
      <c r="J288" s="311">
        <f t="shared" si="152"/>
        <v>0</v>
      </c>
      <c r="K288" s="359">
        <f t="shared" si="152"/>
        <v>0</v>
      </c>
      <c r="L288" s="359">
        <f t="shared" si="152"/>
        <v>0</v>
      </c>
      <c r="M288" s="366">
        <f t="shared" si="152"/>
        <v>0</v>
      </c>
    </row>
    <row r="289" spans="1:13" ht="18" customHeight="1">
      <c r="A289" s="308" t="s">
        <v>630</v>
      </c>
      <c r="B289" s="309"/>
      <c r="C289" s="310"/>
      <c r="D289" s="120"/>
      <c r="E289" s="311"/>
      <c r="F289" s="311"/>
      <c r="G289" s="311"/>
      <c r="H289" s="311"/>
      <c r="I289" s="312"/>
      <c r="J289" s="311"/>
      <c r="K289" s="358"/>
      <c r="L289" s="359"/>
      <c r="M289" s="360"/>
    </row>
    <row r="290" spans="1:13" ht="18" customHeight="1">
      <c r="A290" s="318"/>
      <c r="B290" s="251" t="s">
        <v>838</v>
      </c>
      <c r="C290" s="252"/>
      <c r="D290" s="120" t="s">
        <v>839</v>
      </c>
      <c r="E290" s="311">
        <f t="shared" si="138"/>
        <v>0</v>
      </c>
      <c r="F290" s="311"/>
      <c r="G290" s="311"/>
      <c r="H290" s="311"/>
      <c r="I290" s="312"/>
      <c r="J290" s="311"/>
      <c r="K290" s="358"/>
      <c r="L290" s="359"/>
      <c r="M290" s="360"/>
    </row>
    <row r="291" spans="1:13" ht="18" customHeight="1">
      <c r="A291" s="318"/>
      <c r="B291" s="251" t="s">
        <v>840</v>
      </c>
      <c r="C291" s="252"/>
      <c r="D291" s="120" t="s">
        <v>841</v>
      </c>
      <c r="E291" s="311">
        <f t="shared" si="138"/>
        <v>0</v>
      </c>
      <c r="F291" s="311"/>
      <c r="G291" s="311"/>
      <c r="H291" s="311"/>
      <c r="I291" s="312"/>
      <c r="J291" s="311"/>
      <c r="K291" s="358"/>
      <c r="L291" s="359"/>
      <c r="M291" s="360"/>
    </row>
    <row r="292" spans="1:13" ht="18" customHeight="1">
      <c r="A292" s="318"/>
      <c r="B292" s="319" t="s">
        <v>842</v>
      </c>
      <c r="C292" s="252"/>
      <c r="D292" s="120" t="s">
        <v>843</v>
      </c>
      <c r="E292" s="311">
        <f t="shared" si="138"/>
        <v>0</v>
      </c>
      <c r="F292" s="311"/>
      <c r="G292" s="311"/>
      <c r="H292" s="311"/>
      <c r="I292" s="312"/>
      <c r="J292" s="311"/>
      <c r="K292" s="358"/>
      <c r="L292" s="359"/>
      <c r="M292" s="360"/>
    </row>
    <row r="293" spans="1:13" ht="27" customHeight="1">
      <c r="A293" s="760" t="s">
        <v>844</v>
      </c>
      <c r="B293" s="761"/>
      <c r="C293" s="761"/>
      <c r="D293" s="355" t="s">
        <v>845</v>
      </c>
      <c r="E293" s="311">
        <f t="shared" si="138"/>
        <v>0</v>
      </c>
      <c r="F293" s="311">
        <f>F295+F299</f>
        <v>0</v>
      </c>
      <c r="G293" s="311">
        <f aca="true" t="shared" si="153" ref="G293:M293">G295+G299</f>
        <v>0</v>
      </c>
      <c r="H293" s="311">
        <f t="shared" si="153"/>
        <v>0</v>
      </c>
      <c r="I293" s="311">
        <f t="shared" si="153"/>
        <v>0</v>
      </c>
      <c r="J293" s="311">
        <f t="shared" si="153"/>
        <v>0</v>
      </c>
      <c r="K293" s="359">
        <f t="shared" si="153"/>
        <v>0</v>
      </c>
      <c r="L293" s="359">
        <f t="shared" si="153"/>
        <v>0</v>
      </c>
      <c r="M293" s="366">
        <f t="shared" si="153"/>
        <v>0</v>
      </c>
    </row>
    <row r="294" spans="1:13" ht="18" customHeight="1">
      <c r="A294" s="308" t="s">
        <v>630</v>
      </c>
      <c r="B294" s="309"/>
      <c r="C294" s="310"/>
      <c r="D294" s="120"/>
      <c r="E294" s="311"/>
      <c r="F294" s="311"/>
      <c r="G294" s="311"/>
      <c r="H294" s="311"/>
      <c r="I294" s="312"/>
      <c r="J294" s="311"/>
      <c r="K294" s="358"/>
      <c r="L294" s="359"/>
      <c r="M294" s="360"/>
    </row>
    <row r="295" spans="1:13" ht="15.75">
      <c r="A295" s="254"/>
      <c r="B295" s="319" t="s">
        <v>846</v>
      </c>
      <c r="C295" s="326"/>
      <c r="D295" s="120" t="s">
        <v>847</v>
      </c>
      <c r="E295" s="311">
        <f t="shared" si="138"/>
        <v>0</v>
      </c>
      <c r="F295" s="311">
        <f>SUM(F296:F298)</f>
        <v>0</v>
      </c>
      <c r="G295" s="311">
        <f aca="true" t="shared" si="154" ref="G295:M295">SUM(G296:G298)</f>
        <v>0</v>
      </c>
      <c r="H295" s="311">
        <f t="shared" si="154"/>
        <v>0</v>
      </c>
      <c r="I295" s="311">
        <f t="shared" si="154"/>
        <v>0</v>
      </c>
      <c r="J295" s="311">
        <f t="shared" si="154"/>
        <v>0</v>
      </c>
      <c r="K295" s="359">
        <f t="shared" si="154"/>
        <v>0</v>
      </c>
      <c r="L295" s="359">
        <f t="shared" si="154"/>
        <v>0</v>
      </c>
      <c r="M295" s="366">
        <f t="shared" si="154"/>
        <v>0</v>
      </c>
    </row>
    <row r="296" spans="1:13" ht="15">
      <c r="A296" s="254"/>
      <c r="B296" s="319"/>
      <c r="C296" s="315" t="s">
        <v>848</v>
      </c>
      <c r="D296" s="120" t="s">
        <v>849</v>
      </c>
      <c r="E296" s="311">
        <f t="shared" si="138"/>
        <v>0</v>
      </c>
      <c r="F296" s="311"/>
      <c r="G296" s="311"/>
      <c r="H296" s="311"/>
      <c r="I296" s="312"/>
      <c r="J296" s="311"/>
      <c r="K296" s="358"/>
      <c r="L296" s="359"/>
      <c r="M296" s="360"/>
    </row>
    <row r="297" spans="1:13" ht="15">
      <c r="A297" s="254"/>
      <c r="B297" s="319"/>
      <c r="C297" s="315" t="s">
        <v>850</v>
      </c>
      <c r="D297" s="120" t="s">
        <v>851</v>
      </c>
      <c r="E297" s="311">
        <f t="shared" si="138"/>
        <v>0</v>
      </c>
      <c r="F297" s="311"/>
      <c r="G297" s="311"/>
      <c r="H297" s="311"/>
      <c r="I297" s="312"/>
      <c r="J297" s="311"/>
      <c r="K297" s="358"/>
      <c r="L297" s="359"/>
      <c r="M297" s="360"/>
    </row>
    <row r="298" spans="1:13" ht="15">
      <c r="A298" s="254"/>
      <c r="B298" s="319"/>
      <c r="C298" s="252" t="s">
        <v>852</v>
      </c>
      <c r="D298" s="368" t="s">
        <v>853</v>
      </c>
      <c r="E298" s="311">
        <f t="shared" si="138"/>
        <v>0</v>
      </c>
      <c r="F298" s="311"/>
      <c r="G298" s="311"/>
      <c r="H298" s="311"/>
      <c r="I298" s="312"/>
      <c r="J298" s="311"/>
      <c r="K298" s="358"/>
      <c r="L298" s="359"/>
      <c r="M298" s="360"/>
    </row>
    <row r="299" spans="1:13" ht="15">
      <c r="A299" s="254"/>
      <c r="B299" s="763" t="s">
        <v>854</v>
      </c>
      <c r="C299" s="743"/>
      <c r="D299" s="368" t="s">
        <v>855</v>
      </c>
      <c r="E299" s="311">
        <f t="shared" si="138"/>
        <v>0</v>
      </c>
      <c r="F299" s="311"/>
      <c r="G299" s="311"/>
      <c r="H299" s="311"/>
      <c r="I299" s="312"/>
      <c r="J299" s="311"/>
      <c r="K299" s="358"/>
      <c r="L299" s="359"/>
      <c r="M299" s="360"/>
    </row>
    <row r="300" spans="1:13" ht="18" customHeight="1">
      <c r="A300" s="318" t="s">
        <v>856</v>
      </c>
      <c r="B300" s="319"/>
      <c r="C300" s="326"/>
      <c r="D300" s="355" t="s">
        <v>857</v>
      </c>
      <c r="E300" s="311">
        <f t="shared" si="138"/>
        <v>27369</v>
      </c>
      <c r="F300" s="311">
        <f>F302+F306+F308+F311</f>
        <v>0</v>
      </c>
      <c r="G300" s="311">
        <f aca="true" t="shared" si="155" ref="G300:M300">G302+G306+G308+G311</f>
        <v>7824</v>
      </c>
      <c r="H300" s="311">
        <f t="shared" si="155"/>
        <v>3301</v>
      </c>
      <c r="I300" s="311">
        <f t="shared" si="155"/>
        <v>9184</v>
      </c>
      <c r="J300" s="311">
        <f t="shared" si="155"/>
        <v>7060</v>
      </c>
      <c r="K300" s="359">
        <f t="shared" si="155"/>
        <v>28820</v>
      </c>
      <c r="L300" s="359">
        <f t="shared" si="155"/>
        <v>30260</v>
      </c>
      <c r="M300" s="366">
        <f t="shared" si="155"/>
        <v>31622</v>
      </c>
    </row>
    <row r="301" spans="1:13" ht="18" customHeight="1">
      <c r="A301" s="308" t="s">
        <v>630</v>
      </c>
      <c r="B301" s="309"/>
      <c r="C301" s="310"/>
      <c r="D301" s="120"/>
      <c r="E301" s="311"/>
      <c r="F301" s="311"/>
      <c r="G301" s="311"/>
      <c r="H301" s="311"/>
      <c r="I301" s="312"/>
      <c r="J301" s="311"/>
      <c r="K301" s="358"/>
      <c r="L301" s="359"/>
      <c r="M301" s="360"/>
    </row>
    <row r="302" spans="1:13" ht="15.75">
      <c r="A302" s="254"/>
      <c r="B302" s="251" t="s">
        <v>858</v>
      </c>
      <c r="C302" s="326"/>
      <c r="D302" s="120" t="s">
        <v>859</v>
      </c>
      <c r="E302" s="311">
        <f aca="true" t="shared" si="156" ref="E302:E324">G302+H302+I302+J302</f>
        <v>27369</v>
      </c>
      <c r="F302" s="311">
        <f>SUM(F303:F305)</f>
        <v>0</v>
      </c>
      <c r="G302" s="311">
        <f aca="true" t="shared" si="157" ref="G302:M302">SUM(G303:G305)</f>
        <v>7824</v>
      </c>
      <c r="H302" s="311">
        <f t="shared" si="157"/>
        <v>3301</v>
      </c>
      <c r="I302" s="311">
        <f t="shared" si="157"/>
        <v>9184</v>
      </c>
      <c r="J302" s="311">
        <f t="shared" si="157"/>
        <v>7060</v>
      </c>
      <c r="K302" s="359">
        <f t="shared" si="157"/>
        <v>28820</v>
      </c>
      <c r="L302" s="359">
        <f t="shared" si="157"/>
        <v>30260</v>
      </c>
      <c r="M302" s="366">
        <f t="shared" si="157"/>
        <v>31622</v>
      </c>
    </row>
    <row r="303" spans="1:13" ht="15">
      <c r="A303" s="254"/>
      <c r="B303" s="251"/>
      <c r="C303" s="252" t="s">
        <v>860</v>
      </c>
      <c r="D303" s="368" t="s">
        <v>861</v>
      </c>
      <c r="E303" s="311">
        <f t="shared" si="156"/>
        <v>0</v>
      </c>
      <c r="F303" s="311"/>
      <c r="G303" s="311"/>
      <c r="H303" s="311"/>
      <c r="I303" s="312"/>
      <c r="J303" s="311"/>
      <c r="K303" s="358"/>
      <c r="L303" s="359"/>
      <c r="M303" s="360"/>
    </row>
    <row r="304" spans="1:13" ht="15">
      <c r="A304" s="254"/>
      <c r="B304" s="251"/>
      <c r="C304" s="252" t="s">
        <v>862</v>
      </c>
      <c r="D304" s="368" t="s">
        <v>863</v>
      </c>
      <c r="E304" s="311">
        <f t="shared" si="156"/>
        <v>0</v>
      </c>
      <c r="F304" s="311"/>
      <c r="G304" s="311"/>
      <c r="H304" s="311"/>
      <c r="I304" s="312"/>
      <c r="J304" s="311"/>
      <c r="K304" s="358"/>
      <c r="L304" s="359"/>
      <c r="M304" s="360"/>
    </row>
    <row r="305" spans="1:13" ht="15">
      <c r="A305" s="254"/>
      <c r="B305" s="251"/>
      <c r="C305" s="315" t="s">
        <v>864</v>
      </c>
      <c r="D305" s="368" t="s">
        <v>865</v>
      </c>
      <c r="E305" s="370">
        <f t="shared" si="156"/>
        <v>27369</v>
      </c>
      <c r="F305" s="311"/>
      <c r="G305" s="311">
        <v>7824</v>
      </c>
      <c r="H305" s="311">
        <v>3301</v>
      </c>
      <c r="I305" s="312">
        <v>9184</v>
      </c>
      <c r="J305" s="311">
        <v>7060</v>
      </c>
      <c r="K305" s="353">
        <v>28820</v>
      </c>
      <c r="L305" s="353">
        <v>30260</v>
      </c>
      <c r="M305" s="354">
        <v>31622</v>
      </c>
    </row>
    <row r="306" spans="1:13" ht="15">
      <c r="A306" s="339"/>
      <c r="B306" s="251" t="s">
        <v>866</v>
      </c>
      <c r="C306" s="315"/>
      <c r="D306" s="120" t="s">
        <v>867</v>
      </c>
      <c r="E306" s="311">
        <f t="shared" si="156"/>
        <v>0</v>
      </c>
      <c r="F306" s="311">
        <f>F307</f>
        <v>0</v>
      </c>
      <c r="G306" s="311">
        <f aca="true" t="shared" si="158" ref="G306:M306">G307</f>
        <v>0</v>
      </c>
      <c r="H306" s="311">
        <f t="shared" si="158"/>
        <v>0</v>
      </c>
      <c r="I306" s="311">
        <f t="shared" si="158"/>
        <v>0</v>
      </c>
      <c r="J306" s="311">
        <f t="shared" si="158"/>
        <v>0</v>
      </c>
      <c r="K306" s="359">
        <f t="shared" si="158"/>
        <v>0</v>
      </c>
      <c r="L306" s="359">
        <f t="shared" si="158"/>
        <v>0</v>
      </c>
      <c r="M306" s="366">
        <f t="shared" si="158"/>
        <v>0</v>
      </c>
    </row>
    <row r="307" spans="1:13" ht="15">
      <c r="A307" s="339"/>
      <c r="B307" s="251"/>
      <c r="C307" s="315" t="s">
        <v>868</v>
      </c>
      <c r="D307" s="120" t="s">
        <v>869</v>
      </c>
      <c r="E307" s="311">
        <f t="shared" si="156"/>
        <v>0</v>
      </c>
      <c r="F307" s="311"/>
      <c r="G307" s="311"/>
      <c r="H307" s="311"/>
      <c r="I307" s="312"/>
      <c r="J307" s="311"/>
      <c r="K307" s="358"/>
      <c r="L307" s="359"/>
      <c r="M307" s="360"/>
    </row>
    <row r="308" spans="1:13" ht="15">
      <c r="A308" s="254"/>
      <c r="B308" s="251" t="s">
        <v>870</v>
      </c>
      <c r="C308" s="315"/>
      <c r="D308" s="120" t="s">
        <v>871</v>
      </c>
      <c r="E308" s="311">
        <f t="shared" si="156"/>
        <v>0</v>
      </c>
      <c r="F308" s="311">
        <f>SUM(F309:F310)</f>
        <v>0</v>
      </c>
      <c r="G308" s="311">
        <f aca="true" t="shared" si="159" ref="G308:M308">SUM(G309:G310)</f>
        <v>0</v>
      </c>
      <c r="H308" s="311">
        <f t="shared" si="159"/>
        <v>0</v>
      </c>
      <c r="I308" s="311">
        <f t="shared" si="159"/>
        <v>0</v>
      </c>
      <c r="J308" s="311">
        <f t="shared" si="159"/>
        <v>0</v>
      </c>
      <c r="K308" s="359">
        <f t="shared" si="159"/>
        <v>0</v>
      </c>
      <c r="L308" s="359">
        <f t="shared" si="159"/>
        <v>0</v>
      </c>
      <c r="M308" s="366">
        <f t="shared" si="159"/>
        <v>0</v>
      </c>
    </row>
    <row r="309" spans="1:13" ht="15">
      <c r="A309" s="254"/>
      <c r="B309" s="251"/>
      <c r="C309" s="315" t="s">
        <v>872</v>
      </c>
      <c r="D309" s="120" t="s">
        <v>873</v>
      </c>
      <c r="E309" s="311">
        <f t="shared" si="156"/>
        <v>0</v>
      </c>
      <c r="F309" s="311"/>
      <c r="G309" s="311"/>
      <c r="H309" s="311"/>
      <c r="I309" s="312"/>
      <c r="J309" s="311"/>
      <c r="K309" s="358"/>
      <c r="L309" s="359"/>
      <c r="M309" s="360"/>
    </row>
    <row r="310" spans="1:13" ht="15">
      <c r="A310" s="254"/>
      <c r="B310" s="251"/>
      <c r="C310" s="315" t="s">
        <v>874</v>
      </c>
      <c r="D310" s="120" t="s">
        <v>875</v>
      </c>
      <c r="E310" s="311">
        <f t="shared" si="156"/>
        <v>0</v>
      </c>
      <c r="F310" s="311"/>
      <c r="G310" s="311"/>
      <c r="H310" s="311"/>
      <c r="I310" s="312"/>
      <c r="J310" s="311"/>
      <c r="K310" s="358"/>
      <c r="L310" s="359"/>
      <c r="M310" s="360"/>
    </row>
    <row r="311" spans="1:13" ht="15">
      <c r="A311" s="340"/>
      <c r="B311" s="251" t="s">
        <v>876</v>
      </c>
      <c r="C311" s="310"/>
      <c r="D311" s="120" t="s">
        <v>877</v>
      </c>
      <c r="E311" s="311">
        <f t="shared" si="156"/>
        <v>0</v>
      </c>
      <c r="F311" s="311"/>
      <c r="G311" s="311"/>
      <c r="H311" s="311"/>
      <c r="I311" s="312"/>
      <c r="J311" s="311"/>
      <c r="K311" s="358"/>
      <c r="L311" s="359"/>
      <c r="M311" s="360"/>
    </row>
    <row r="312" spans="1:13" ht="24.75" customHeight="1">
      <c r="A312" s="771" t="s">
        <v>878</v>
      </c>
      <c r="B312" s="772"/>
      <c r="C312" s="772"/>
      <c r="D312" s="355" t="s">
        <v>879</v>
      </c>
      <c r="E312" s="311">
        <f t="shared" si="156"/>
        <v>0</v>
      </c>
      <c r="F312" s="311">
        <f>F314+F315+F316+F317+F318</f>
        <v>0</v>
      </c>
      <c r="G312" s="311">
        <f aca="true" t="shared" si="160" ref="G312:M312">G314+G315+G316+G317+G318</f>
        <v>0</v>
      </c>
      <c r="H312" s="311">
        <f t="shared" si="160"/>
        <v>0</v>
      </c>
      <c r="I312" s="311">
        <f t="shared" si="160"/>
        <v>0</v>
      </c>
      <c r="J312" s="311">
        <f t="shared" si="160"/>
        <v>0</v>
      </c>
      <c r="K312" s="359">
        <f t="shared" si="160"/>
        <v>0</v>
      </c>
      <c r="L312" s="359">
        <f t="shared" si="160"/>
        <v>0</v>
      </c>
      <c r="M312" s="366">
        <f t="shared" si="160"/>
        <v>0</v>
      </c>
    </row>
    <row r="313" spans="1:13" ht="18" customHeight="1">
      <c r="A313" s="308" t="s">
        <v>630</v>
      </c>
      <c r="B313" s="309"/>
      <c r="C313" s="310"/>
      <c r="D313" s="120"/>
      <c r="E313" s="311"/>
      <c r="F313" s="311"/>
      <c r="G313" s="311"/>
      <c r="H313" s="311"/>
      <c r="I313" s="312"/>
      <c r="J313" s="311"/>
      <c r="K313" s="358"/>
      <c r="L313" s="359"/>
      <c r="M313" s="360"/>
    </row>
    <row r="314" spans="1:13" ht="18" customHeight="1">
      <c r="A314" s="318"/>
      <c r="B314" s="827" t="s">
        <v>880</v>
      </c>
      <c r="C314" s="827"/>
      <c r="D314" s="120" t="s">
        <v>881</v>
      </c>
      <c r="E314" s="311">
        <f t="shared" si="156"/>
        <v>0</v>
      </c>
      <c r="F314" s="311"/>
      <c r="G314" s="311"/>
      <c r="H314" s="311"/>
      <c r="I314" s="312"/>
      <c r="J314" s="311"/>
      <c r="K314" s="358"/>
      <c r="L314" s="359"/>
      <c r="M314" s="360"/>
    </row>
    <row r="315" spans="1:13" ht="18" customHeight="1">
      <c r="A315" s="341"/>
      <c r="B315" s="251" t="s">
        <v>882</v>
      </c>
      <c r="C315" s="252"/>
      <c r="D315" s="120" t="s">
        <v>883</v>
      </c>
      <c r="E315" s="311">
        <f t="shared" si="156"/>
        <v>0</v>
      </c>
      <c r="F315" s="311"/>
      <c r="G315" s="311"/>
      <c r="H315" s="311"/>
      <c r="I315" s="312"/>
      <c r="J315" s="311"/>
      <c r="K315" s="358"/>
      <c r="L315" s="359"/>
      <c r="M315" s="360"/>
    </row>
    <row r="316" spans="1:13" ht="18" customHeight="1">
      <c r="A316" s="318"/>
      <c r="B316" s="251" t="s">
        <v>884</v>
      </c>
      <c r="C316" s="252"/>
      <c r="D316" s="120" t="s">
        <v>885</v>
      </c>
      <c r="E316" s="311">
        <f t="shared" si="156"/>
        <v>0</v>
      </c>
      <c r="F316" s="311"/>
      <c r="G316" s="311"/>
      <c r="H316" s="311"/>
      <c r="I316" s="312"/>
      <c r="J316" s="311"/>
      <c r="K316" s="358"/>
      <c r="L316" s="359"/>
      <c r="M316" s="360"/>
    </row>
    <row r="317" spans="1:13" ht="18" customHeight="1">
      <c r="A317" s="318"/>
      <c r="B317" s="251" t="s">
        <v>886</v>
      </c>
      <c r="C317" s="252"/>
      <c r="D317" s="120" t="s">
        <v>887</v>
      </c>
      <c r="E317" s="311">
        <f t="shared" si="156"/>
        <v>0</v>
      </c>
      <c r="F317" s="311"/>
      <c r="G317" s="311"/>
      <c r="H317" s="311"/>
      <c r="I317" s="312"/>
      <c r="J317" s="311"/>
      <c r="K317" s="358"/>
      <c r="L317" s="359"/>
      <c r="M317" s="360"/>
    </row>
    <row r="318" spans="1:13" ht="18" customHeight="1">
      <c r="A318" s="318"/>
      <c r="B318" s="319" t="s">
        <v>888</v>
      </c>
      <c r="C318" s="252"/>
      <c r="D318" s="120" t="s">
        <v>889</v>
      </c>
      <c r="E318" s="311">
        <f t="shared" si="156"/>
        <v>0</v>
      </c>
      <c r="F318" s="311"/>
      <c r="G318" s="311"/>
      <c r="H318" s="311"/>
      <c r="I318" s="312"/>
      <c r="J318" s="311"/>
      <c r="K318" s="358"/>
      <c r="L318" s="359"/>
      <c r="M318" s="360"/>
    </row>
    <row r="319" spans="1:13" ht="15.75">
      <c r="A319" s="369" t="s">
        <v>913</v>
      </c>
      <c r="B319" s="343"/>
      <c r="C319" s="344"/>
      <c r="D319" s="355" t="s">
        <v>891</v>
      </c>
      <c r="E319" s="311">
        <f t="shared" si="156"/>
        <v>0</v>
      </c>
      <c r="F319" s="311">
        <f>F320+F321+F323</f>
        <v>0</v>
      </c>
      <c r="G319" s="311">
        <f aca="true" t="shared" si="161" ref="G319:M319">G320+G321+G323</f>
        <v>0</v>
      </c>
      <c r="H319" s="311">
        <f t="shared" si="161"/>
        <v>0</v>
      </c>
      <c r="I319" s="311">
        <f t="shared" si="161"/>
        <v>0</v>
      </c>
      <c r="J319" s="311">
        <f t="shared" si="161"/>
        <v>0</v>
      </c>
      <c r="K319" s="370">
        <f t="shared" si="161"/>
        <v>0</v>
      </c>
      <c r="L319" s="370">
        <f t="shared" si="161"/>
        <v>0</v>
      </c>
      <c r="M319" s="371">
        <f t="shared" si="161"/>
        <v>0</v>
      </c>
    </row>
    <row r="320" spans="1:13" ht="15">
      <c r="A320" s="308" t="s">
        <v>892</v>
      </c>
      <c r="B320" s="309"/>
      <c r="C320" s="310"/>
      <c r="D320" s="120" t="s">
        <v>893</v>
      </c>
      <c r="E320" s="311">
        <f t="shared" si="156"/>
        <v>0</v>
      </c>
      <c r="F320" s="311"/>
      <c r="G320" s="311"/>
      <c r="H320" s="311"/>
      <c r="I320" s="312"/>
      <c r="J320" s="311"/>
      <c r="K320" s="358"/>
      <c r="L320" s="359"/>
      <c r="M320" s="360"/>
    </row>
    <row r="321" spans="1:13" ht="15">
      <c r="A321" s="308" t="s">
        <v>914</v>
      </c>
      <c r="B321" s="309"/>
      <c r="C321" s="310"/>
      <c r="D321" s="372" t="s">
        <v>895</v>
      </c>
      <c r="E321" s="311">
        <f t="shared" si="156"/>
        <v>2.9103830456733704E-11</v>
      </c>
      <c r="F321" s="311">
        <f>F322</f>
        <v>0</v>
      </c>
      <c r="G321" s="311">
        <f aca="true" t="shared" si="162" ref="G321:M321">G322</f>
        <v>227045.59999999998</v>
      </c>
      <c r="H321" s="311">
        <f t="shared" si="162"/>
        <v>11083.570000000007</v>
      </c>
      <c r="I321" s="311">
        <f t="shared" si="162"/>
        <v>-235411.45999999996</v>
      </c>
      <c r="J321" s="311">
        <f t="shared" si="162"/>
        <v>-2717.709999999992</v>
      </c>
      <c r="K321" s="359">
        <f t="shared" si="162"/>
        <v>273965.73</v>
      </c>
      <c r="L321" s="359">
        <f t="shared" si="162"/>
        <v>220080.54000000004</v>
      </c>
      <c r="M321" s="366">
        <f t="shared" si="162"/>
        <v>166543.8899999999</v>
      </c>
    </row>
    <row r="322" spans="1:13" ht="15">
      <c r="A322" s="308"/>
      <c r="B322" s="828" t="s">
        <v>896</v>
      </c>
      <c r="C322" s="828"/>
      <c r="D322" s="111" t="s">
        <v>897</v>
      </c>
      <c r="E322" s="311">
        <f t="shared" si="156"/>
        <v>2.9103830456733704E-11</v>
      </c>
      <c r="F322" s="311"/>
      <c r="G322" s="311">
        <f>'11-01 Venituri'!F333-'11-01 -Cheltuieli'!G171</f>
        <v>227045.59999999998</v>
      </c>
      <c r="H322" s="311">
        <f>'11-01 Venituri'!G333-'11-01 -Cheltuieli'!H171</f>
        <v>11083.570000000007</v>
      </c>
      <c r="I322" s="311">
        <f>'11-01 Venituri'!H333-'11-01 -Cheltuieli'!I171</f>
        <v>-235411.45999999996</v>
      </c>
      <c r="J322" s="311">
        <f>'11-01 Venituri'!I333-'11-01 -Cheltuieli'!J171</f>
        <v>-2717.709999999992</v>
      </c>
      <c r="K322" s="370">
        <f>'11-01 Venituri'!J333-'11-01 -Cheltuieli'!K171</f>
        <v>273965.73</v>
      </c>
      <c r="L322" s="370">
        <f>'11-01 Venituri'!K333-'11-01 -Cheltuieli'!L171</f>
        <v>220080.54000000004</v>
      </c>
      <c r="M322" s="371">
        <f>'11-01 Venituri'!L333-'11-01 -Cheltuieli'!M171</f>
        <v>166543.8899999999</v>
      </c>
    </row>
    <row r="323" spans="1:13" ht="15">
      <c r="A323" s="833" t="s">
        <v>915</v>
      </c>
      <c r="B323" s="834"/>
      <c r="C323" s="834"/>
      <c r="D323" s="111" t="s">
        <v>900</v>
      </c>
      <c r="E323" s="311">
        <f t="shared" si="156"/>
        <v>-2.9103830456733704E-11</v>
      </c>
      <c r="F323" s="311">
        <f>F324</f>
        <v>0</v>
      </c>
      <c r="G323" s="311">
        <f aca="true" t="shared" si="163" ref="G323:M323">G324</f>
        <v>-227045.59999999998</v>
      </c>
      <c r="H323" s="311">
        <f t="shared" si="163"/>
        <v>-11083.570000000007</v>
      </c>
      <c r="I323" s="311">
        <f t="shared" si="163"/>
        <v>235411.45999999996</v>
      </c>
      <c r="J323" s="311">
        <f t="shared" si="163"/>
        <v>2717.709999999992</v>
      </c>
      <c r="K323" s="359">
        <f t="shared" si="163"/>
        <v>-273965.73</v>
      </c>
      <c r="L323" s="359">
        <f t="shared" si="163"/>
        <v>-220080.54000000004</v>
      </c>
      <c r="M323" s="366">
        <f t="shared" si="163"/>
        <v>-166543.8899999999</v>
      </c>
    </row>
    <row r="324" spans="1:13" ht="15">
      <c r="A324" s="373"/>
      <c r="B324" s="835" t="s">
        <v>901</v>
      </c>
      <c r="C324" s="835"/>
      <c r="D324" s="111" t="s">
        <v>902</v>
      </c>
      <c r="E324" s="311">
        <f t="shared" si="156"/>
        <v>-2.9103830456733704E-11</v>
      </c>
      <c r="F324" s="374"/>
      <c r="G324" s="374">
        <f>G171-'11-01 Venituri'!F333</f>
        <v>-227045.59999999998</v>
      </c>
      <c r="H324" s="374">
        <f>H171-'11-01 Venituri'!G333</f>
        <v>-11083.570000000007</v>
      </c>
      <c r="I324" s="374">
        <f>I171-'11-01 Venituri'!H333</f>
        <v>235411.45999999996</v>
      </c>
      <c r="J324" s="374">
        <f>J171-'11-01 Venituri'!I333</f>
        <v>2717.709999999992</v>
      </c>
      <c r="K324" s="374">
        <f>K171-'11-01 Venituri'!J333</f>
        <v>-273965.73</v>
      </c>
      <c r="L324" s="374">
        <f>L171-'11-01 Venituri'!K333</f>
        <v>-220080.54000000004</v>
      </c>
      <c r="M324" s="375">
        <f>M171-'11-01 Venituri'!L333</f>
        <v>-166543.8899999999</v>
      </c>
    </row>
    <row r="325" spans="1:13" ht="42.75" customHeight="1">
      <c r="A325" s="784" t="s">
        <v>916</v>
      </c>
      <c r="B325" s="785"/>
      <c r="C325" s="785"/>
      <c r="D325" s="294" t="s">
        <v>917</v>
      </c>
      <c r="E325" s="376">
        <f>G325+H325+I325+J325</f>
        <v>517230</v>
      </c>
      <c r="F325" s="376">
        <f aca="true" t="shared" si="164" ref="F325:M325">F326+F338+F348+F407+F418+F426</f>
        <v>0</v>
      </c>
      <c r="G325" s="376">
        <f t="shared" si="164"/>
        <v>23413</v>
      </c>
      <c r="H325" s="376">
        <f t="shared" si="164"/>
        <v>196423</v>
      </c>
      <c r="I325" s="376">
        <f t="shared" si="164"/>
        <v>220627</v>
      </c>
      <c r="J325" s="376">
        <f t="shared" si="164"/>
        <v>76767</v>
      </c>
      <c r="K325" s="377">
        <f t="shared" si="164"/>
        <v>544642.282</v>
      </c>
      <c r="L325" s="377">
        <f t="shared" si="164"/>
        <v>571875</v>
      </c>
      <c r="M325" s="378">
        <f t="shared" si="164"/>
        <v>597612</v>
      </c>
    </row>
    <row r="326" spans="1:13" ht="15.75">
      <c r="A326" s="831" t="s">
        <v>918</v>
      </c>
      <c r="B326" s="832"/>
      <c r="C326" s="832"/>
      <c r="D326" s="66" t="s">
        <v>627</v>
      </c>
      <c r="E326" s="363">
        <f>G326+H326+I326+J326</f>
        <v>88129</v>
      </c>
      <c r="F326" s="363">
        <f>F327+F331</f>
        <v>0</v>
      </c>
      <c r="G326" s="363">
        <f aca="true" t="shared" si="165" ref="G326:M326">G327+G331</f>
        <v>1853</v>
      </c>
      <c r="H326" s="363">
        <f t="shared" si="165"/>
        <v>13646</v>
      </c>
      <c r="I326" s="363">
        <f t="shared" si="165"/>
        <v>67220</v>
      </c>
      <c r="J326" s="363">
        <f t="shared" si="165"/>
        <v>5410</v>
      </c>
      <c r="K326" s="379">
        <f t="shared" si="165"/>
        <v>92799</v>
      </c>
      <c r="L326" s="379">
        <f t="shared" si="165"/>
        <v>97439</v>
      </c>
      <c r="M326" s="380">
        <f t="shared" si="165"/>
        <v>101824</v>
      </c>
    </row>
    <row r="327" spans="1:13" ht="15.75">
      <c r="A327" s="74" t="s">
        <v>628</v>
      </c>
      <c r="B327" s="303"/>
      <c r="C327" s="304"/>
      <c r="D327" s="66" t="s">
        <v>629</v>
      </c>
      <c r="E327" s="311">
        <f aca="true" t="shared" si="166" ref="E327:E390">G327+H327+I327+J327</f>
        <v>87971</v>
      </c>
      <c r="F327" s="311">
        <f>F329</f>
        <v>0</v>
      </c>
      <c r="G327" s="311">
        <f aca="true" t="shared" si="167" ref="G327:M327">G329</f>
        <v>1853</v>
      </c>
      <c r="H327" s="311">
        <f t="shared" si="167"/>
        <v>13488</v>
      </c>
      <c r="I327" s="311">
        <f t="shared" si="167"/>
        <v>67220</v>
      </c>
      <c r="J327" s="311">
        <f t="shared" si="167"/>
        <v>5410</v>
      </c>
      <c r="K327" s="270">
        <f t="shared" si="167"/>
        <v>92633</v>
      </c>
      <c r="L327" s="270">
        <f t="shared" si="167"/>
        <v>97265</v>
      </c>
      <c r="M327" s="271">
        <f t="shared" si="167"/>
        <v>101642</v>
      </c>
    </row>
    <row r="328" spans="1:13" ht="15">
      <c r="A328" s="308" t="s">
        <v>630</v>
      </c>
      <c r="B328" s="309"/>
      <c r="C328" s="310"/>
      <c r="D328" s="72"/>
      <c r="E328" s="311"/>
      <c r="F328" s="311"/>
      <c r="G328" s="311"/>
      <c r="H328" s="311"/>
      <c r="I328" s="312"/>
      <c r="J328" s="311"/>
      <c r="K328" s="358"/>
      <c r="L328" s="359"/>
      <c r="M328" s="360"/>
    </row>
    <row r="329" spans="1:13" ht="15">
      <c r="A329" s="314"/>
      <c r="B329" s="251" t="s">
        <v>631</v>
      </c>
      <c r="C329" s="304"/>
      <c r="D329" s="72" t="s">
        <v>632</v>
      </c>
      <c r="E329" s="311">
        <f t="shared" si="166"/>
        <v>87971</v>
      </c>
      <c r="F329" s="311">
        <f>F330</f>
        <v>0</v>
      </c>
      <c r="G329" s="311">
        <f aca="true" t="shared" si="168" ref="G329:M329">G330</f>
        <v>1853</v>
      </c>
      <c r="H329" s="311">
        <f t="shared" si="168"/>
        <v>13488</v>
      </c>
      <c r="I329" s="311">
        <f t="shared" si="168"/>
        <v>67220</v>
      </c>
      <c r="J329" s="311">
        <f t="shared" si="168"/>
        <v>5410</v>
      </c>
      <c r="K329" s="359">
        <f t="shared" si="168"/>
        <v>92633</v>
      </c>
      <c r="L329" s="359">
        <f t="shared" si="168"/>
        <v>97265</v>
      </c>
      <c r="M329" s="366">
        <f t="shared" si="168"/>
        <v>101642</v>
      </c>
    </row>
    <row r="330" spans="1:13" ht="15">
      <c r="A330" s="314"/>
      <c r="B330" s="251"/>
      <c r="C330" s="315" t="s">
        <v>633</v>
      </c>
      <c r="D330" s="120" t="s">
        <v>634</v>
      </c>
      <c r="E330" s="370">
        <f t="shared" si="166"/>
        <v>87971</v>
      </c>
      <c r="F330" s="370"/>
      <c r="G330" s="370">
        <v>1853</v>
      </c>
      <c r="H330" s="370">
        <v>13488</v>
      </c>
      <c r="I330" s="688">
        <v>67220</v>
      </c>
      <c r="J330" s="370">
        <v>5410</v>
      </c>
      <c r="K330" s="353">
        <v>92633</v>
      </c>
      <c r="L330" s="353">
        <v>97265</v>
      </c>
      <c r="M330" s="354">
        <v>101642</v>
      </c>
    </row>
    <row r="331" spans="1:13" ht="15.75">
      <c r="A331" s="760" t="s">
        <v>635</v>
      </c>
      <c r="B331" s="761"/>
      <c r="C331" s="761"/>
      <c r="D331" s="355" t="s">
        <v>636</v>
      </c>
      <c r="E331" s="370">
        <f t="shared" si="166"/>
        <v>158</v>
      </c>
      <c r="F331" s="370">
        <f>F333+F334+F335+F336+F337</f>
        <v>0</v>
      </c>
      <c r="G331" s="370">
        <f aca="true" t="shared" si="169" ref="G331:M331">G333+G334+G335+G336+G337</f>
        <v>0</v>
      </c>
      <c r="H331" s="370">
        <f t="shared" si="169"/>
        <v>158</v>
      </c>
      <c r="I331" s="370">
        <f t="shared" si="169"/>
        <v>0</v>
      </c>
      <c r="J331" s="370">
        <f t="shared" si="169"/>
        <v>0</v>
      </c>
      <c r="K331" s="359">
        <f t="shared" si="169"/>
        <v>166</v>
      </c>
      <c r="L331" s="359">
        <f t="shared" si="169"/>
        <v>174</v>
      </c>
      <c r="M331" s="366">
        <f t="shared" si="169"/>
        <v>182</v>
      </c>
    </row>
    <row r="332" spans="1:13" ht="15">
      <c r="A332" s="308" t="s">
        <v>630</v>
      </c>
      <c r="B332" s="309"/>
      <c r="C332" s="310"/>
      <c r="D332" s="120"/>
      <c r="E332" s="370"/>
      <c r="F332" s="370"/>
      <c r="G332" s="370"/>
      <c r="H332" s="370"/>
      <c r="I332" s="688"/>
      <c r="J332" s="370"/>
      <c r="K332" s="358"/>
      <c r="L332" s="359"/>
      <c r="M332" s="360"/>
    </row>
    <row r="333" spans="1:13" ht="15.75">
      <c r="A333" s="316"/>
      <c r="B333" s="317" t="s">
        <v>637</v>
      </c>
      <c r="C333" s="304"/>
      <c r="D333" s="120" t="s">
        <v>638</v>
      </c>
      <c r="E333" s="370">
        <f t="shared" si="166"/>
        <v>0</v>
      </c>
      <c r="F333" s="370"/>
      <c r="G333" s="370"/>
      <c r="H333" s="370"/>
      <c r="I333" s="688"/>
      <c r="J333" s="370"/>
      <c r="K333" s="358"/>
      <c r="L333" s="359"/>
      <c r="M333" s="360"/>
    </row>
    <row r="334" spans="1:13" ht="15.75">
      <c r="A334" s="318"/>
      <c r="B334" s="764" t="s">
        <v>639</v>
      </c>
      <c r="C334" s="764"/>
      <c r="D334" s="120" t="s">
        <v>640</v>
      </c>
      <c r="E334" s="370">
        <f t="shared" si="166"/>
        <v>0</v>
      </c>
      <c r="F334" s="370"/>
      <c r="G334" s="370"/>
      <c r="H334" s="370"/>
      <c r="I334" s="688"/>
      <c r="J334" s="370"/>
      <c r="K334" s="358"/>
      <c r="L334" s="359"/>
      <c r="M334" s="360"/>
    </row>
    <row r="335" spans="1:13" ht="15.75">
      <c r="A335" s="318"/>
      <c r="B335" s="764" t="s">
        <v>641</v>
      </c>
      <c r="C335" s="764"/>
      <c r="D335" s="120" t="s">
        <v>642</v>
      </c>
      <c r="E335" s="370">
        <f t="shared" si="166"/>
        <v>0</v>
      </c>
      <c r="F335" s="370"/>
      <c r="G335" s="370"/>
      <c r="H335" s="370"/>
      <c r="I335" s="688"/>
      <c r="J335" s="370"/>
      <c r="K335" s="358"/>
      <c r="L335" s="359"/>
      <c r="M335" s="360"/>
    </row>
    <row r="336" spans="1:13" ht="15.75">
      <c r="A336" s="318"/>
      <c r="B336" s="319" t="s">
        <v>643</v>
      </c>
      <c r="C336" s="304"/>
      <c r="D336" s="120" t="s">
        <v>644</v>
      </c>
      <c r="E336" s="370">
        <f t="shared" si="166"/>
        <v>158</v>
      </c>
      <c r="F336" s="370"/>
      <c r="G336" s="370">
        <v>0</v>
      </c>
      <c r="H336" s="370">
        <v>158</v>
      </c>
      <c r="I336" s="688">
        <v>0</v>
      </c>
      <c r="J336" s="370">
        <v>0</v>
      </c>
      <c r="K336" s="353">
        <v>166</v>
      </c>
      <c r="L336" s="353">
        <v>174</v>
      </c>
      <c r="M336" s="354">
        <v>182</v>
      </c>
    </row>
    <row r="337" spans="1:13" ht="15">
      <c r="A337" s="250"/>
      <c r="B337" s="251" t="s">
        <v>645</v>
      </c>
      <c r="C337" s="320"/>
      <c r="D337" s="120" t="s">
        <v>646</v>
      </c>
      <c r="E337" s="370">
        <f t="shared" si="166"/>
        <v>0</v>
      </c>
      <c r="F337" s="370"/>
      <c r="G337" s="370"/>
      <c r="H337" s="370"/>
      <c r="I337" s="688"/>
      <c r="J337" s="370"/>
      <c r="K337" s="358"/>
      <c r="L337" s="359"/>
      <c r="M337" s="360"/>
    </row>
    <row r="338" spans="1:13" ht="46.5" customHeight="1">
      <c r="A338" s="755" t="s">
        <v>657</v>
      </c>
      <c r="B338" s="756"/>
      <c r="C338" s="756"/>
      <c r="D338" s="355" t="s">
        <v>658</v>
      </c>
      <c r="E338" s="709">
        <f t="shared" si="166"/>
        <v>3387</v>
      </c>
      <c r="F338" s="709">
        <f>F339+F342</f>
        <v>0</v>
      </c>
      <c r="G338" s="709">
        <f aca="true" t="shared" si="170" ref="G338:M338">G339+G342</f>
        <v>4</v>
      </c>
      <c r="H338" s="709">
        <f t="shared" si="170"/>
        <v>3352</v>
      </c>
      <c r="I338" s="709">
        <f t="shared" si="170"/>
        <v>22</v>
      </c>
      <c r="J338" s="709">
        <f t="shared" si="170"/>
        <v>9</v>
      </c>
      <c r="K338" s="364">
        <f t="shared" si="170"/>
        <v>3567</v>
      </c>
      <c r="L338" s="364">
        <f t="shared" si="170"/>
        <v>3745</v>
      </c>
      <c r="M338" s="365">
        <f t="shared" si="170"/>
        <v>3914</v>
      </c>
    </row>
    <row r="339" spans="1:13" ht="15.75">
      <c r="A339" s="318" t="s">
        <v>659</v>
      </c>
      <c r="B339" s="325"/>
      <c r="C339" s="326"/>
      <c r="D339" s="355" t="s">
        <v>660</v>
      </c>
      <c r="E339" s="370">
        <f t="shared" si="166"/>
        <v>0</v>
      </c>
      <c r="F339" s="370">
        <f>F341</f>
        <v>0</v>
      </c>
      <c r="G339" s="370">
        <f aca="true" t="shared" si="171" ref="G339:M339">G341</f>
        <v>0</v>
      </c>
      <c r="H339" s="370">
        <f t="shared" si="171"/>
        <v>0</v>
      </c>
      <c r="I339" s="370">
        <f t="shared" si="171"/>
        <v>0</v>
      </c>
      <c r="J339" s="370">
        <f t="shared" si="171"/>
        <v>0</v>
      </c>
      <c r="K339" s="359">
        <f t="shared" si="171"/>
        <v>0</v>
      </c>
      <c r="L339" s="359">
        <f t="shared" si="171"/>
        <v>0</v>
      </c>
      <c r="M339" s="366">
        <f t="shared" si="171"/>
        <v>0</v>
      </c>
    </row>
    <row r="340" spans="1:13" ht="15">
      <c r="A340" s="308" t="s">
        <v>630</v>
      </c>
      <c r="B340" s="309"/>
      <c r="C340" s="310"/>
      <c r="D340" s="120"/>
      <c r="E340" s="370"/>
      <c r="F340" s="370"/>
      <c r="G340" s="370"/>
      <c r="H340" s="370"/>
      <c r="I340" s="688"/>
      <c r="J340" s="370"/>
      <c r="K340" s="358"/>
      <c r="L340" s="359"/>
      <c r="M340" s="360"/>
    </row>
    <row r="341" spans="1:13" ht="15">
      <c r="A341" s="314"/>
      <c r="B341" s="251" t="s">
        <v>661</v>
      </c>
      <c r="C341" s="304"/>
      <c r="D341" s="120" t="s">
        <v>662</v>
      </c>
      <c r="E341" s="370">
        <f t="shared" si="166"/>
        <v>0</v>
      </c>
      <c r="F341" s="370"/>
      <c r="G341" s="370"/>
      <c r="H341" s="370"/>
      <c r="I341" s="688"/>
      <c r="J341" s="370"/>
      <c r="K341" s="358"/>
      <c r="L341" s="359"/>
      <c r="M341" s="360"/>
    </row>
    <row r="342" spans="1:13" ht="15.75">
      <c r="A342" s="755" t="s">
        <v>663</v>
      </c>
      <c r="B342" s="756"/>
      <c r="C342" s="756"/>
      <c r="D342" s="355" t="s">
        <v>664</v>
      </c>
      <c r="E342" s="370">
        <f t="shared" si="166"/>
        <v>3387</v>
      </c>
      <c r="F342" s="370">
        <f>F344+F346+F347</f>
        <v>0</v>
      </c>
      <c r="G342" s="370">
        <f aca="true" t="shared" si="172" ref="G342:M342">G344+G346+G347</f>
        <v>4</v>
      </c>
      <c r="H342" s="370">
        <f t="shared" si="172"/>
        <v>3352</v>
      </c>
      <c r="I342" s="370">
        <f t="shared" si="172"/>
        <v>22</v>
      </c>
      <c r="J342" s="370">
        <f t="shared" si="172"/>
        <v>9</v>
      </c>
      <c r="K342" s="359">
        <f t="shared" si="172"/>
        <v>3567</v>
      </c>
      <c r="L342" s="359">
        <f t="shared" si="172"/>
        <v>3745</v>
      </c>
      <c r="M342" s="366">
        <f t="shared" si="172"/>
        <v>3914</v>
      </c>
    </row>
    <row r="343" spans="1:13" ht="15">
      <c r="A343" s="308" t="s">
        <v>630</v>
      </c>
      <c r="B343" s="309"/>
      <c r="C343" s="310"/>
      <c r="D343" s="120"/>
      <c r="E343" s="370"/>
      <c r="F343" s="370"/>
      <c r="G343" s="370"/>
      <c r="H343" s="370"/>
      <c r="I343" s="688"/>
      <c r="J343" s="370"/>
      <c r="K343" s="358"/>
      <c r="L343" s="359"/>
      <c r="M343" s="360"/>
    </row>
    <row r="344" spans="1:13" ht="15">
      <c r="A344" s="250"/>
      <c r="B344" s="327" t="s">
        <v>665</v>
      </c>
      <c r="C344" s="304"/>
      <c r="D344" s="120" t="s">
        <v>666</v>
      </c>
      <c r="E344" s="370">
        <f t="shared" si="166"/>
        <v>3387</v>
      </c>
      <c r="F344" s="370">
        <f>F345</f>
        <v>0</v>
      </c>
      <c r="G344" s="370">
        <f aca="true" t="shared" si="173" ref="G344:M344">G345</f>
        <v>4</v>
      </c>
      <c r="H344" s="370">
        <f t="shared" si="173"/>
        <v>3352</v>
      </c>
      <c r="I344" s="370">
        <f t="shared" si="173"/>
        <v>22</v>
      </c>
      <c r="J344" s="370">
        <f t="shared" si="173"/>
        <v>9</v>
      </c>
      <c r="K344" s="359">
        <f t="shared" si="173"/>
        <v>3567</v>
      </c>
      <c r="L344" s="359">
        <f t="shared" si="173"/>
        <v>3745</v>
      </c>
      <c r="M344" s="366">
        <f t="shared" si="173"/>
        <v>3914</v>
      </c>
    </row>
    <row r="345" spans="1:13" ht="15">
      <c r="A345" s="250"/>
      <c r="B345" s="327"/>
      <c r="C345" s="315" t="s">
        <v>667</v>
      </c>
      <c r="D345" s="120" t="s">
        <v>668</v>
      </c>
      <c r="E345" s="370">
        <f t="shared" si="166"/>
        <v>3387</v>
      </c>
      <c r="F345" s="370"/>
      <c r="G345" s="370">
        <v>4</v>
      </c>
      <c r="H345" s="370">
        <v>3352</v>
      </c>
      <c r="I345" s="688">
        <v>22</v>
      </c>
      <c r="J345" s="370">
        <v>9</v>
      </c>
      <c r="K345" s="353">
        <v>3567</v>
      </c>
      <c r="L345" s="353">
        <v>3745</v>
      </c>
      <c r="M345" s="354">
        <v>3914</v>
      </c>
    </row>
    <row r="346" spans="1:13" ht="15">
      <c r="A346" s="250"/>
      <c r="B346" s="327" t="s">
        <v>669</v>
      </c>
      <c r="C346" s="304"/>
      <c r="D346" s="120" t="s">
        <v>670</v>
      </c>
      <c r="E346" s="370">
        <f t="shared" si="166"/>
        <v>0</v>
      </c>
      <c r="F346" s="370"/>
      <c r="G346" s="370"/>
      <c r="H346" s="370"/>
      <c r="I346" s="688"/>
      <c r="J346" s="370"/>
      <c r="K346" s="358"/>
      <c r="L346" s="359"/>
      <c r="M346" s="360"/>
    </row>
    <row r="347" spans="1:13" ht="15">
      <c r="A347" s="250"/>
      <c r="B347" s="327" t="s">
        <v>671</v>
      </c>
      <c r="C347" s="304"/>
      <c r="D347" s="120" t="s">
        <v>672</v>
      </c>
      <c r="E347" s="370">
        <f t="shared" si="166"/>
        <v>0</v>
      </c>
      <c r="F347" s="370"/>
      <c r="G347" s="370"/>
      <c r="H347" s="370"/>
      <c r="I347" s="688"/>
      <c r="J347" s="370"/>
      <c r="K347" s="358"/>
      <c r="L347" s="359"/>
      <c r="M347" s="360"/>
    </row>
    <row r="348" spans="1:13" ht="15.75">
      <c r="A348" s="771" t="s">
        <v>919</v>
      </c>
      <c r="B348" s="772"/>
      <c r="C348" s="772"/>
      <c r="D348" s="355" t="s">
        <v>674</v>
      </c>
      <c r="E348" s="709">
        <f t="shared" si="166"/>
        <v>152704</v>
      </c>
      <c r="F348" s="709">
        <f>F349+F366+F374+F392</f>
        <v>0</v>
      </c>
      <c r="G348" s="709">
        <f aca="true" t="shared" si="174" ref="G348:M348">G349+G366+G374+G392</f>
        <v>10794</v>
      </c>
      <c r="H348" s="709">
        <f t="shared" si="174"/>
        <v>76088</v>
      </c>
      <c r="I348" s="709">
        <f t="shared" si="174"/>
        <v>39924</v>
      </c>
      <c r="J348" s="709">
        <f t="shared" si="174"/>
        <v>25898</v>
      </c>
      <c r="K348" s="364">
        <f t="shared" si="174"/>
        <v>160796.282</v>
      </c>
      <c r="L348" s="364">
        <f t="shared" si="174"/>
        <v>168836</v>
      </c>
      <c r="M348" s="365">
        <f t="shared" si="174"/>
        <v>176434</v>
      </c>
    </row>
    <row r="349" spans="1:13" ht="15.75">
      <c r="A349" s="771" t="s">
        <v>920</v>
      </c>
      <c r="B349" s="772"/>
      <c r="C349" s="772"/>
      <c r="D349" s="355" t="s">
        <v>676</v>
      </c>
      <c r="E349" s="370">
        <f t="shared" si="166"/>
        <v>69312</v>
      </c>
      <c r="F349" s="370">
        <f>F352+F355+F359+F360+F362+F365</f>
        <v>0</v>
      </c>
      <c r="G349" s="370">
        <f aca="true" t="shared" si="175" ref="G349:M349">G352+G355+G359+G360+G362+G365</f>
        <v>5931</v>
      </c>
      <c r="H349" s="370">
        <f t="shared" si="175"/>
        <v>49322</v>
      </c>
      <c r="I349" s="370">
        <f t="shared" si="175"/>
        <v>11743</v>
      </c>
      <c r="J349" s="370">
        <f t="shared" si="175"/>
        <v>2316</v>
      </c>
      <c r="K349" s="359">
        <f t="shared" si="175"/>
        <v>72984.282</v>
      </c>
      <c r="L349" s="359">
        <f t="shared" si="175"/>
        <v>76632</v>
      </c>
      <c r="M349" s="366">
        <f t="shared" si="175"/>
        <v>80081</v>
      </c>
    </row>
    <row r="350" spans="1:13" ht="15">
      <c r="A350" s="308" t="s">
        <v>630</v>
      </c>
      <c r="B350" s="309"/>
      <c r="C350" s="310"/>
      <c r="D350" s="120"/>
      <c r="E350" s="370"/>
      <c r="F350" s="370"/>
      <c r="G350" s="370"/>
      <c r="H350" s="370"/>
      <c r="I350" s="688"/>
      <c r="J350" s="370"/>
      <c r="K350" s="358"/>
      <c r="L350" s="359"/>
      <c r="M350" s="360"/>
    </row>
    <row r="351" spans="1:13" s="335" customFormat="1" ht="18" customHeight="1" hidden="1">
      <c r="A351" s="332"/>
      <c r="B351" s="829" t="s">
        <v>677</v>
      </c>
      <c r="C351" s="830"/>
      <c r="D351" s="120" t="s">
        <v>678</v>
      </c>
      <c r="E351" s="370">
        <f t="shared" si="166"/>
        <v>0</v>
      </c>
      <c r="F351" s="370"/>
      <c r="G351" s="370"/>
      <c r="H351" s="370"/>
      <c r="I351" s="688"/>
      <c r="J351" s="370"/>
      <c r="K351" s="358"/>
      <c r="L351" s="359"/>
      <c r="M351" s="360"/>
    </row>
    <row r="352" spans="1:13" ht="15">
      <c r="A352" s="250"/>
      <c r="B352" s="251" t="s">
        <v>679</v>
      </c>
      <c r="C352" s="71"/>
      <c r="D352" s="120" t="s">
        <v>680</v>
      </c>
      <c r="E352" s="370">
        <f t="shared" si="166"/>
        <v>64814</v>
      </c>
      <c r="F352" s="370">
        <f>F353+F354</f>
        <v>0</v>
      </c>
      <c r="G352" s="370">
        <f aca="true" t="shared" si="176" ref="G352:M352">G353+G354</f>
        <v>5443</v>
      </c>
      <c r="H352" s="370">
        <f t="shared" si="176"/>
        <v>48720</v>
      </c>
      <c r="I352" s="370">
        <f t="shared" si="176"/>
        <v>8366</v>
      </c>
      <c r="J352" s="370">
        <f t="shared" si="176"/>
        <v>2285</v>
      </c>
      <c r="K352" s="359">
        <f t="shared" si="176"/>
        <v>68248</v>
      </c>
      <c r="L352" s="359">
        <f t="shared" si="176"/>
        <v>71660</v>
      </c>
      <c r="M352" s="366">
        <f t="shared" si="176"/>
        <v>74885</v>
      </c>
    </row>
    <row r="353" spans="1:13" ht="15">
      <c r="A353" s="250"/>
      <c r="B353" s="251"/>
      <c r="C353" s="315" t="s">
        <v>681</v>
      </c>
      <c r="D353" s="120" t="s">
        <v>682</v>
      </c>
      <c r="E353" s="370">
        <f t="shared" si="166"/>
        <v>12668</v>
      </c>
      <c r="F353" s="370"/>
      <c r="G353" s="370">
        <v>2321</v>
      </c>
      <c r="H353" s="370">
        <v>2860</v>
      </c>
      <c r="I353" s="688">
        <v>5215</v>
      </c>
      <c r="J353" s="370">
        <v>2272</v>
      </c>
      <c r="K353" s="353">
        <v>13339</v>
      </c>
      <c r="L353" s="353">
        <v>14006</v>
      </c>
      <c r="M353" s="354">
        <v>14637</v>
      </c>
    </row>
    <row r="354" spans="1:13" ht="15">
      <c r="A354" s="250"/>
      <c r="B354" s="251"/>
      <c r="C354" s="315" t="s">
        <v>683</v>
      </c>
      <c r="D354" s="120" t="s">
        <v>684</v>
      </c>
      <c r="E354" s="370">
        <f t="shared" si="166"/>
        <v>52146</v>
      </c>
      <c r="F354" s="370"/>
      <c r="G354" s="370">
        <v>3122</v>
      </c>
      <c r="H354" s="370">
        <v>45860</v>
      </c>
      <c r="I354" s="688">
        <v>3151</v>
      </c>
      <c r="J354" s="370">
        <v>13</v>
      </c>
      <c r="K354" s="353">
        <v>54909</v>
      </c>
      <c r="L354" s="353">
        <v>57654</v>
      </c>
      <c r="M354" s="354">
        <v>60248</v>
      </c>
    </row>
    <row r="355" spans="1:13" ht="15.75">
      <c r="A355" s="250"/>
      <c r="B355" s="251" t="s">
        <v>685</v>
      </c>
      <c r="C355" s="326"/>
      <c r="D355" s="120" t="s">
        <v>686</v>
      </c>
      <c r="E355" s="370">
        <f t="shared" si="166"/>
        <v>4304</v>
      </c>
      <c r="F355" s="370">
        <f>F356+F357+F358</f>
        <v>0</v>
      </c>
      <c r="G355" s="370">
        <f>G356+G357+G358</f>
        <v>454</v>
      </c>
      <c r="H355" s="370">
        <f aca="true" t="shared" si="177" ref="H355:M355">H356+H357+H358</f>
        <v>564</v>
      </c>
      <c r="I355" s="370">
        <f t="shared" si="177"/>
        <v>3275</v>
      </c>
      <c r="J355" s="370">
        <f t="shared" si="177"/>
        <v>11</v>
      </c>
      <c r="K355" s="370">
        <f t="shared" si="177"/>
        <v>4532</v>
      </c>
      <c r="L355" s="370">
        <f t="shared" si="177"/>
        <v>4758</v>
      </c>
      <c r="M355" s="370">
        <f t="shared" si="177"/>
        <v>4972</v>
      </c>
    </row>
    <row r="356" spans="1:13" ht="15">
      <c r="A356" s="250"/>
      <c r="B356" s="251"/>
      <c r="C356" s="315" t="s">
        <v>687</v>
      </c>
      <c r="D356" s="120" t="s">
        <v>688</v>
      </c>
      <c r="E356" s="370">
        <f t="shared" si="166"/>
        <v>2220</v>
      </c>
      <c r="F356" s="370"/>
      <c r="G356" s="370">
        <v>171</v>
      </c>
      <c r="H356" s="370">
        <v>193</v>
      </c>
      <c r="I356" s="688">
        <v>1856</v>
      </c>
      <c r="J356" s="370">
        <v>0</v>
      </c>
      <c r="K356" s="353">
        <v>2338</v>
      </c>
      <c r="L356" s="353">
        <v>2455</v>
      </c>
      <c r="M356" s="354">
        <v>2565</v>
      </c>
    </row>
    <row r="357" spans="1:13" ht="15">
      <c r="A357" s="250"/>
      <c r="B357" s="251"/>
      <c r="C357" s="315" t="s">
        <v>689</v>
      </c>
      <c r="D357" s="120" t="s">
        <v>690</v>
      </c>
      <c r="E357" s="370">
        <f t="shared" si="166"/>
        <v>2084</v>
      </c>
      <c r="F357" s="370"/>
      <c r="G357" s="370">
        <v>283</v>
      </c>
      <c r="H357" s="370">
        <v>371</v>
      </c>
      <c r="I357" s="688">
        <v>1419</v>
      </c>
      <c r="J357" s="370">
        <v>11</v>
      </c>
      <c r="K357" s="353">
        <v>2194</v>
      </c>
      <c r="L357" s="353">
        <v>2303</v>
      </c>
      <c r="M357" s="354">
        <v>2407</v>
      </c>
    </row>
    <row r="358" spans="1:13" ht="15">
      <c r="A358" s="250"/>
      <c r="B358" s="251"/>
      <c r="C358" s="252" t="s">
        <v>691</v>
      </c>
      <c r="D358" s="120" t="s">
        <v>692</v>
      </c>
      <c r="E358" s="370">
        <f t="shared" si="166"/>
        <v>0</v>
      </c>
      <c r="F358" s="370"/>
      <c r="G358" s="370"/>
      <c r="H358" s="370"/>
      <c r="I358" s="688"/>
      <c r="J358" s="370"/>
      <c r="K358" s="358"/>
      <c r="L358" s="359"/>
      <c r="M358" s="360"/>
    </row>
    <row r="359" spans="1:13" ht="15">
      <c r="A359" s="250"/>
      <c r="B359" s="251" t="s">
        <v>693</v>
      </c>
      <c r="C359" s="315"/>
      <c r="D359" s="120" t="s">
        <v>694</v>
      </c>
      <c r="E359" s="370">
        <f t="shared" si="166"/>
        <v>0</v>
      </c>
      <c r="F359" s="370"/>
      <c r="G359" s="370"/>
      <c r="H359" s="370"/>
      <c r="I359" s="688"/>
      <c r="J359" s="370"/>
      <c r="K359" s="358"/>
      <c r="L359" s="359"/>
      <c r="M359" s="360"/>
    </row>
    <row r="360" spans="1:13" ht="15">
      <c r="A360" s="250"/>
      <c r="B360" s="251" t="s">
        <v>695</v>
      </c>
      <c r="C360" s="71"/>
      <c r="D360" s="120" t="s">
        <v>696</v>
      </c>
      <c r="E360" s="370">
        <f t="shared" si="166"/>
        <v>194</v>
      </c>
      <c r="F360" s="370">
        <f>F361</f>
        <v>0</v>
      </c>
      <c r="G360" s="370">
        <f aca="true" t="shared" si="178" ref="G360:M360">G361</f>
        <v>34</v>
      </c>
      <c r="H360" s="370">
        <f t="shared" si="178"/>
        <v>38</v>
      </c>
      <c r="I360" s="370">
        <f t="shared" si="178"/>
        <v>102</v>
      </c>
      <c r="J360" s="370">
        <f t="shared" si="178"/>
        <v>20</v>
      </c>
      <c r="K360" s="359">
        <f t="shared" si="178"/>
        <v>204.282</v>
      </c>
      <c r="L360" s="359">
        <f t="shared" si="178"/>
        <v>214</v>
      </c>
      <c r="M360" s="366">
        <f t="shared" si="178"/>
        <v>224</v>
      </c>
    </row>
    <row r="361" spans="1:13" ht="15">
      <c r="A361" s="250"/>
      <c r="B361" s="251"/>
      <c r="C361" s="315" t="s">
        <v>697</v>
      </c>
      <c r="D361" s="120" t="s">
        <v>698</v>
      </c>
      <c r="E361" s="370">
        <f t="shared" si="166"/>
        <v>194</v>
      </c>
      <c r="F361" s="370"/>
      <c r="G361" s="370">
        <v>34</v>
      </c>
      <c r="H361" s="370">
        <v>38</v>
      </c>
      <c r="I361" s="688">
        <v>102</v>
      </c>
      <c r="J361" s="370">
        <v>20</v>
      </c>
      <c r="K361" s="353">
        <f>(E361*5.3/100)+E361</f>
        <v>204.282</v>
      </c>
      <c r="L361" s="353">
        <v>214</v>
      </c>
      <c r="M361" s="354">
        <v>224</v>
      </c>
    </row>
    <row r="362" spans="1:13" ht="15">
      <c r="A362" s="250"/>
      <c r="B362" s="251" t="s">
        <v>699</v>
      </c>
      <c r="C362" s="315"/>
      <c r="D362" s="120" t="s">
        <v>700</v>
      </c>
      <c r="E362" s="370">
        <f t="shared" si="166"/>
        <v>0</v>
      </c>
      <c r="F362" s="370">
        <f>F363+F364</f>
        <v>0</v>
      </c>
      <c r="G362" s="370">
        <f aca="true" t="shared" si="179" ref="G362:M362">G363+G364</f>
        <v>0</v>
      </c>
      <c r="H362" s="370">
        <f t="shared" si="179"/>
        <v>0</v>
      </c>
      <c r="I362" s="370">
        <f t="shared" si="179"/>
        <v>0</v>
      </c>
      <c r="J362" s="370">
        <f t="shared" si="179"/>
        <v>0</v>
      </c>
      <c r="K362" s="359">
        <f t="shared" si="179"/>
        <v>0</v>
      </c>
      <c r="L362" s="359">
        <f t="shared" si="179"/>
        <v>0</v>
      </c>
      <c r="M362" s="366">
        <f t="shared" si="179"/>
        <v>0</v>
      </c>
    </row>
    <row r="363" spans="1:13" ht="15">
      <c r="A363" s="250"/>
      <c r="B363" s="251"/>
      <c r="C363" s="315" t="s">
        <v>701</v>
      </c>
      <c r="D363" s="120" t="s">
        <v>702</v>
      </c>
      <c r="E363" s="370">
        <f t="shared" si="166"/>
        <v>0</v>
      </c>
      <c r="F363" s="370"/>
      <c r="G363" s="370"/>
      <c r="H363" s="370"/>
      <c r="I363" s="688"/>
      <c r="J363" s="370"/>
      <c r="K363" s="358"/>
      <c r="L363" s="359"/>
      <c r="M363" s="360"/>
    </row>
    <row r="364" spans="1:13" ht="15">
      <c r="A364" s="250"/>
      <c r="B364" s="251"/>
      <c r="C364" s="315" t="s">
        <v>703</v>
      </c>
      <c r="D364" s="120" t="s">
        <v>704</v>
      </c>
      <c r="E364" s="370">
        <f t="shared" si="166"/>
        <v>0</v>
      </c>
      <c r="F364" s="370"/>
      <c r="G364" s="370"/>
      <c r="H364" s="370"/>
      <c r="I364" s="688"/>
      <c r="J364" s="370"/>
      <c r="K364" s="358"/>
      <c r="L364" s="359"/>
      <c r="M364" s="360"/>
    </row>
    <row r="365" spans="1:13" ht="15">
      <c r="A365" s="250"/>
      <c r="B365" s="319" t="s">
        <v>709</v>
      </c>
      <c r="C365" s="252"/>
      <c r="D365" s="120" t="s">
        <v>710</v>
      </c>
      <c r="E365" s="370">
        <f t="shared" si="166"/>
        <v>0</v>
      </c>
      <c r="F365" s="370"/>
      <c r="G365" s="370"/>
      <c r="H365" s="370"/>
      <c r="I365" s="688"/>
      <c r="J365" s="370"/>
      <c r="K365" s="358"/>
      <c r="L365" s="359"/>
      <c r="M365" s="360"/>
    </row>
    <row r="366" spans="1:13" ht="15.75">
      <c r="A366" s="318" t="s">
        <v>711</v>
      </c>
      <c r="B366" s="319"/>
      <c r="C366" s="77"/>
      <c r="D366" s="355" t="s">
        <v>712</v>
      </c>
      <c r="E366" s="370">
        <f t="shared" si="166"/>
        <v>6536</v>
      </c>
      <c r="F366" s="370">
        <f>F368+F371+F372</f>
        <v>0</v>
      </c>
      <c r="G366" s="370">
        <f aca="true" t="shared" si="180" ref="G366:M366">G368+G371+G372</f>
        <v>565</v>
      </c>
      <c r="H366" s="370">
        <f t="shared" si="180"/>
        <v>1660</v>
      </c>
      <c r="I366" s="370">
        <f t="shared" si="180"/>
        <v>4300</v>
      </c>
      <c r="J366" s="370">
        <f t="shared" si="180"/>
        <v>11</v>
      </c>
      <c r="K366" s="359">
        <f t="shared" si="180"/>
        <v>6882</v>
      </c>
      <c r="L366" s="359">
        <f t="shared" si="180"/>
        <v>7226</v>
      </c>
      <c r="M366" s="366">
        <f t="shared" si="180"/>
        <v>7551</v>
      </c>
    </row>
    <row r="367" spans="1:13" ht="14.25" customHeight="1">
      <c r="A367" s="308" t="s">
        <v>630</v>
      </c>
      <c r="B367" s="309"/>
      <c r="C367" s="310"/>
      <c r="D367" s="120"/>
      <c r="E367" s="370"/>
      <c r="F367" s="370"/>
      <c r="G367" s="370"/>
      <c r="H367" s="370"/>
      <c r="I367" s="688"/>
      <c r="J367" s="370"/>
      <c r="K367" s="358"/>
      <c r="L367" s="359"/>
      <c r="M367" s="360"/>
    </row>
    <row r="368" spans="1:13" ht="27.75" customHeight="1">
      <c r="A368" s="254"/>
      <c r="B368" s="764" t="s">
        <v>713</v>
      </c>
      <c r="C368" s="764"/>
      <c r="D368" s="120" t="s">
        <v>714</v>
      </c>
      <c r="E368" s="370">
        <f t="shared" si="166"/>
        <v>0</v>
      </c>
      <c r="F368" s="370">
        <f>F369+F370</f>
        <v>0</v>
      </c>
      <c r="G368" s="370"/>
      <c r="H368" s="370"/>
      <c r="I368" s="688"/>
      <c r="J368" s="370"/>
      <c r="K368" s="358"/>
      <c r="L368" s="359"/>
      <c r="M368" s="360"/>
    </row>
    <row r="369" spans="1:13" ht="18" customHeight="1">
      <c r="A369" s="254"/>
      <c r="B369" s="319"/>
      <c r="C369" s="252" t="s">
        <v>715</v>
      </c>
      <c r="D369" s="120" t="s">
        <v>716</v>
      </c>
      <c r="E369" s="370">
        <f t="shared" si="166"/>
        <v>0</v>
      </c>
      <c r="F369" s="370"/>
      <c r="G369" s="370"/>
      <c r="H369" s="370"/>
      <c r="I369" s="688"/>
      <c r="J369" s="370"/>
      <c r="K369" s="358"/>
      <c r="L369" s="359"/>
      <c r="M369" s="360"/>
    </row>
    <row r="370" spans="1:13" ht="18" customHeight="1">
      <c r="A370" s="254"/>
      <c r="B370" s="319"/>
      <c r="C370" s="252" t="s">
        <v>717</v>
      </c>
      <c r="D370" s="120" t="s">
        <v>718</v>
      </c>
      <c r="E370" s="370">
        <f t="shared" si="166"/>
        <v>0</v>
      </c>
      <c r="F370" s="370"/>
      <c r="G370" s="370"/>
      <c r="H370" s="370"/>
      <c r="I370" s="688"/>
      <c r="J370" s="370"/>
      <c r="K370" s="358"/>
      <c r="L370" s="359"/>
      <c r="M370" s="360"/>
    </row>
    <row r="371" spans="1:13" ht="18" customHeight="1">
      <c r="A371" s="254"/>
      <c r="B371" s="319" t="s">
        <v>719</v>
      </c>
      <c r="C371" s="252"/>
      <c r="D371" s="120" t="s">
        <v>720</v>
      </c>
      <c r="E371" s="370">
        <f t="shared" si="166"/>
        <v>0</v>
      </c>
      <c r="F371" s="370"/>
      <c r="G371" s="370"/>
      <c r="H371" s="370"/>
      <c r="I371" s="688"/>
      <c r="J371" s="370"/>
      <c r="K371" s="358"/>
      <c r="L371" s="359"/>
      <c r="M371" s="360"/>
    </row>
    <row r="372" spans="1:13" ht="15">
      <c r="A372" s="250"/>
      <c r="B372" s="251" t="s">
        <v>721</v>
      </c>
      <c r="C372" s="315"/>
      <c r="D372" s="120" t="s">
        <v>722</v>
      </c>
      <c r="E372" s="370">
        <f t="shared" si="166"/>
        <v>6536</v>
      </c>
      <c r="F372" s="370">
        <f>F373</f>
        <v>0</v>
      </c>
      <c r="G372" s="370">
        <f aca="true" t="shared" si="181" ref="G372:M372">G373</f>
        <v>565</v>
      </c>
      <c r="H372" s="370">
        <f t="shared" si="181"/>
        <v>1660</v>
      </c>
      <c r="I372" s="370">
        <f t="shared" si="181"/>
        <v>4300</v>
      </c>
      <c r="J372" s="370">
        <f t="shared" si="181"/>
        <v>11</v>
      </c>
      <c r="K372" s="359">
        <f t="shared" si="181"/>
        <v>6882</v>
      </c>
      <c r="L372" s="359">
        <f t="shared" si="181"/>
        <v>7226</v>
      </c>
      <c r="M372" s="366">
        <f t="shared" si="181"/>
        <v>7551</v>
      </c>
    </row>
    <row r="373" spans="1:13" ht="15">
      <c r="A373" s="250"/>
      <c r="B373" s="251"/>
      <c r="C373" s="252" t="s">
        <v>723</v>
      </c>
      <c r="D373" s="120" t="s">
        <v>724</v>
      </c>
      <c r="E373" s="370">
        <f t="shared" si="166"/>
        <v>6536</v>
      </c>
      <c r="F373" s="370"/>
      <c r="G373" s="370">
        <v>565</v>
      </c>
      <c r="H373" s="370">
        <v>1660</v>
      </c>
      <c r="I373" s="688">
        <v>4300</v>
      </c>
      <c r="J373" s="370">
        <v>11</v>
      </c>
      <c r="K373" s="353">
        <v>6882</v>
      </c>
      <c r="L373" s="353">
        <v>7226</v>
      </c>
      <c r="M373" s="354">
        <v>7551</v>
      </c>
    </row>
    <row r="374" spans="1:13" ht="25.5" customHeight="1">
      <c r="A374" s="771" t="s">
        <v>725</v>
      </c>
      <c r="B374" s="772"/>
      <c r="C374" s="772"/>
      <c r="D374" s="355" t="s">
        <v>726</v>
      </c>
      <c r="E374" s="370">
        <f t="shared" si="166"/>
        <v>53354</v>
      </c>
      <c r="F374" s="370">
        <f>F376+F386+F390+F391</f>
        <v>0</v>
      </c>
      <c r="G374" s="370">
        <f aca="true" t="shared" si="182" ref="G374:M374">G376+G386+G390+G391</f>
        <v>3024</v>
      </c>
      <c r="H374" s="370">
        <f t="shared" si="182"/>
        <v>3903</v>
      </c>
      <c r="I374" s="370">
        <f t="shared" si="182"/>
        <v>23307</v>
      </c>
      <c r="J374" s="370">
        <f t="shared" si="182"/>
        <v>23120</v>
      </c>
      <c r="K374" s="359">
        <f t="shared" si="182"/>
        <v>56182</v>
      </c>
      <c r="L374" s="359">
        <f t="shared" si="182"/>
        <v>58992</v>
      </c>
      <c r="M374" s="366">
        <f t="shared" si="182"/>
        <v>61647</v>
      </c>
    </row>
    <row r="375" spans="1:13" ht="18" customHeight="1">
      <c r="A375" s="308" t="s">
        <v>630</v>
      </c>
      <c r="B375" s="309"/>
      <c r="C375" s="310"/>
      <c r="D375" s="120"/>
      <c r="E375" s="370"/>
      <c r="F375" s="370"/>
      <c r="G375" s="370"/>
      <c r="H375" s="370"/>
      <c r="I375" s="688"/>
      <c r="J375" s="370"/>
      <c r="K375" s="358"/>
      <c r="L375" s="359"/>
      <c r="M375" s="360"/>
    </row>
    <row r="376" spans="1:13" ht="27" customHeight="1">
      <c r="A376" s="254"/>
      <c r="B376" s="762" t="s">
        <v>921</v>
      </c>
      <c r="C376" s="762"/>
      <c r="D376" s="120" t="s">
        <v>728</v>
      </c>
      <c r="E376" s="370">
        <f t="shared" si="166"/>
        <v>0</v>
      </c>
      <c r="F376" s="370">
        <f>SUM(F377:F385)</f>
        <v>0</v>
      </c>
      <c r="G376" s="370">
        <f aca="true" t="shared" si="183" ref="G376:M376">SUM(G377:G385)</f>
        <v>0</v>
      </c>
      <c r="H376" s="370">
        <f t="shared" si="183"/>
        <v>0</v>
      </c>
      <c r="I376" s="370">
        <f t="shared" si="183"/>
        <v>0</v>
      </c>
      <c r="J376" s="370">
        <f t="shared" si="183"/>
        <v>0</v>
      </c>
      <c r="K376" s="359">
        <f t="shared" si="183"/>
        <v>0</v>
      </c>
      <c r="L376" s="359">
        <f t="shared" si="183"/>
        <v>0</v>
      </c>
      <c r="M376" s="366">
        <f t="shared" si="183"/>
        <v>0</v>
      </c>
    </row>
    <row r="377" spans="1:13" ht="18" customHeight="1">
      <c r="A377" s="254"/>
      <c r="B377" s="251"/>
      <c r="C377" s="252" t="s">
        <v>729</v>
      </c>
      <c r="D377" s="367" t="s">
        <v>730</v>
      </c>
      <c r="E377" s="370">
        <f t="shared" si="166"/>
        <v>0</v>
      </c>
      <c r="F377" s="370"/>
      <c r="G377" s="370"/>
      <c r="H377" s="370"/>
      <c r="I377" s="688"/>
      <c r="J377" s="370"/>
      <c r="K377" s="358"/>
      <c r="L377" s="359"/>
      <c r="M377" s="360"/>
    </row>
    <row r="378" spans="1:13" ht="18" customHeight="1">
      <c r="A378" s="254"/>
      <c r="B378" s="251"/>
      <c r="C378" s="77" t="s">
        <v>731</v>
      </c>
      <c r="D378" s="367" t="s">
        <v>732</v>
      </c>
      <c r="E378" s="370">
        <f t="shared" si="166"/>
        <v>0</v>
      </c>
      <c r="F378" s="370"/>
      <c r="G378" s="370"/>
      <c r="H378" s="370"/>
      <c r="I378" s="688"/>
      <c r="J378" s="370"/>
      <c r="K378" s="358"/>
      <c r="L378" s="359"/>
      <c r="M378" s="360"/>
    </row>
    <row r="379" spans="1:13" ht="18" customHeight="1">
      <c r="A379" s="254"/>
      <c r="B379" s="251"/>
      <c r="C379" s="252" t="s">
        <v>733</v>
      </c>
      <c r="D379" s="367" t="s">
        <v>734</v>
      </c>
      <c r="E379" s="370">
        <f t="shared" si="166"/>
        <v>0</v>
      </c>
      <c r="F379" s="370"/>
      <c r="G379" s="370"/>
      <c r="H379" s="370"/>
      <c r="I379" s="688"/>
      <c r="J379" s="370"/>
      <c r="K379" s="358"/>
      <c r="L379" s="359"/>
      <c r="M379" s="360"/>
    </row>
    <row r="380" spans="1:13" ht="18" customHeight="1">
      <c r="A380" s="254"/>
      <c r="B380" s="251"/>
      <c r="C380" s="77" t="s">
        <v>735</v>
      </c>
      <c r="D380" s="367" t="s">
        <v>736</v>
      </c>
      <c r="E380" s="370">
        <f t="shared" si="166"/>
        <v>0</v>
      </c>
      <c r="F380" s="370"/>
      <c r="G380" s="370"/>
      <c r="H380" s="370"/>
      <c r="I380" s="688"/>
      <c r="J380" s="370"/>
      <c r="K380" s="358"/>
      <c r="L380" s="359"/>
      <c r="M380" s="360"/>
    </row>
    <row r="381" spans="1:13" ht="18" customHeight="1">
      <c r="A381" s="254"/>
      <c r="B381" s="251"/>
      <c r="C381" s="77" t="s">
        <v>737</v>
      </c>
      <c r="D381" s="367" t="s">
        <v>738</v>
      </c>
      <c r="E381" s="370">
        <f t="shared" si="166"/>
        <v>0</v>
      </c>
      <c r="F381" s="370"/>
      <c r="G381" s="370"/>
      <c r="H381" s="370"/>
      <c r="I381" s="688"/>
      <c r="J381" s="370"/>
      <c r="K381" s="358"/>
      <c r="L381" s="359"/>
      <c r="M381" s="360"/>
    </row>
    <row r="382" spans="1:13" ht="18" customHeight="1">
      <c r="A382" s="254"/>
      <c r="B382" s="251"/>
      <c r="C382" s="77" t="s">
        <v>739</v>
      </c>
      <c r="D382" s="367" t="s">
        <v>740</v>
      </c>
      <c r="E382" s="370">
        <f t="shared" si="166"/>
        <v>0</v>
      </c>
      <c r="F382" s="370"/>
      <c r="G382" s="370"/>
      <c r="H382" s="370"/>
      <c r="I382" s="688"/>
      <c r="J382" s="370"/>
      <c r="K382" s="358"/>
      <c r="L382" s="359"/>
      <c r="M382" s="360"/>
    </row>
    <row r="383" spans="1:13" ht="18" customHeight="1">
      <c r="A383" s="254"/>
      <c r="B383" s="251"/>
      <c r="C383" s="77" t="s">
        <v>741</v>
      </c>
      <c r="D383" s="367" t="s">
        <v>742</v>
      </c>
      <c r="E383" s="370">
        <f t="shared" si="166"/>
        <v>0</v>
      </c>
      <c r="F383" s="370"/>
      <c r="G383" s="370"/>
      <c r="H383" s="370"/>
      <c r="I383" s="688"/>
      <c r="J383" s="370"/>
      <c r="K383" s="358"/>
      <c r="L383" s="359"/>
      <c r="M383" s="360"/>
    </row>
    <row r="384" spans="1:13" ht="18" customHeight="1">
      <c r="A384" s="254"/>
      <c r="B384" s="251"/>
      <c r="C384" s="77" t="s">
        <v>743</v>
      </c>
      <c r="D384" s="367" t="s">
        <v>744</v>
      </c>
      <c r="E384" s="370">
        <f t="shared" si="166"/>
        <v>0</v>
      </c>
      <c r="F384" s="370"/>
      <c r="G384" s="370"/>
      <c r="H384" s="370"/>
      <c r="I384" s="688"/>
      <c r="J384" s="370"/>
      <c r="K384" s="358"/>
      <c r="L384" s="359"/>
      <c r="M384" s="360"/>
    </row>
    <row r="385" spans="1:13" ht="18" customHeight="1">
      <c r="A385" s="254"/>
      <c r="B385" s="251"/>
      <c r="C385" s="252" t="s">
        <v>745</v>
      </c>
      <c r="D385" s="367" t="s">
        <v>746</v>
      </c>
      <c r="E385" s="370">
        <f t="shared" si="166"/>
        <v>0</v>
      </c>
      <c r="F385" s="370"/>
      <c r="G385" s="370"/>
      <c r="H385" s="370"/>
      <c r="I385" s="688"/>
      <c r="J385" s="370"/>
      <c r="K385" s="358"/>
      <c r="L385" s="359"/>
      <c r="M385" s="360"/>
    </row>
    <row r="386" spans="1:13" ht="15">
      <c r="A386" s="254"/>
      <c r="B386" s="251" t="s">
        <v>747</v>
      </c>
      <c r="C386" s="252"/>
      <c r="D386" s="120" t="s">
        <v>748</v>
      </c>
      <c r="E386" s="370">
        <f t="shared" si="166"/>
        <v>53354</v>
      </c>
      <c r="F386" s="370">
        <f>SUM(F387:F389)</f>
        <v>0</v>
      </c>
      <c r="G386" s="370">
        <f aca="true" t="shared" si="184" ref="G386:M386">SUM(G387:G389)</f>
        <v>3024</v>
      </c>
      <c r="H386" s="370">
        <f t="shared" si="184"/>
        <v>3903</v>
      </c>
      <c r="I386" s="370">
        <f t="shared" si="184"/>
        <v>23307</v>
      </c>
      <c r="J386" s="370">
        <f t="shared" si="184"/>
        <v>23120</v>
      </c>
      <c r="K386" s="359">
        <f t="shared" si="184"/>
        <v>56182</v>
      </c>
      <c r="L386" s="359">
        <f t="shared" si="184"/>
        <v>58992</v>
      </c>
      <c r="M386" s="366">
        <f t="shared" si="184"/>
        <v>61647</v>
      </c>
    </row>
    <row r="387" spans="1:13" ht="15">
      <c r="A387" s="254"/>
      <c r="B387" s="251"/>
      <c r="C387" s="252" t="s">
        <v>749</v>
      </c>
      <c r="D387" s="367" t="s">
        <v>750</v>
      </c>
      <c r="E387" s="370">
        <f t="shared" si="166"/>
        <v>0</v>
      </c>
      <c r="F387" s="370"/>
      <c r="G387" s="370"/>
      <c r="H387" s="370"/>
      <c r="I387" s="688"/>
      <c r="J387" s="370"/>
      <c r="K387" s="358"/>
      <c r="L387" s="359"/>
      <c r="M387" s="360"/>
    </row>
    <row r="388" spans="1:13" ht="15">
      <c r="A388" s="254"/>
      <c r="B388" s="251"/>
      <c r="C388" s="252" t="s">
        <v>751</v>
      </c>
      <c r="D388" s="367" t="s">
        <v>752</v>
      </c>
      <c r="E388" s="370">
        <f t="shared" si="166"/>
        <v>0</v>
      </c>
      <c r="F388" s="370"/>
      <c r="G388" s="370"/>
      <c r="H388" s="370"/>
      <c r="I388" s="688"/>
      <c r="J388" s="370"/>
      <c r="K388" s="358"/>
      <c r="L388" s="359"/>
      <c r="M388" s="360"/>
    </row>
    <row r="389" spans="1:13" ht="15">
      <c r="A389" s="254"/>
      <c r="B389" s="251"/>
      <c r="C389" s="77" t="s">
        <v>753</v>
      </c>
      <c r="D389" s="367" t="s">
        <v>754</v>
      </c>
      <c r="E389" s="370">
        <f t="shared" si="166"/>
        <v>53354</v>
      </c>
      <c r="F389" s="370"/>
      <c r="G389" s="370">
        <v>3024</v>
      </c>
      <c r="H389" s="370">
        <v>3903</v>
      </c>
      <c r="I389" s="688">
        <v>23307</v>
      </c>
      <c r="J389" s="370">
        <v>23120</v>
      </c>
      <c r="K389" s="353">
        <v>56182</v>
      </c>
      <c r="L389" s="353">
        <v>58992</v>
      </c>
      <c r="M389" s="354">
        <v>61647</v>
      </c>
    </row>
    <row r="390" spans="1:13" ht="15.75">
      <c r="A390" s="254"/>
      <c r="B390" s="251" t="s">
        <v>755</v>
      </c>
      <c r="C390" s="326"/>
      <c r="D390" s="120" t="s">
        <v>756</v>
      </c>
      <c r="E390" s="370">
        <f t="shared" si="166"/>
        <v>0</v>
      </c>
      <c r="F390" s="370"/>
      <c r="G390" s="370"/>
      <c r="H390" s="370"/>
      <c r="I390" s="688"/>
      <c r="J390" s="370"/>
      <c r="K390" s="358"/>
      <c r="L390" s="359"/>
      <c r="M390" s="360"/>
    </row>
    <row r="391" spans="1:13" ht="15.75">
      <c r="A391" s="254"/>
      <c r="B391" s="251" t="s">
        <v>757</v>
      </c>
      <c r="C391" s="326"/>
      <c r="D391" s="120" t="s">
        <v>758</v>
      </c>
      <c r="E391" s="370">
        <f aca="true" t="shared" si="185" ref="E391:E455">G391+H391+I391+J391</f>
        <v>0</v>
      </c>
      <c r="F391" s="370"/>
      <c r="G391" s="370"/>
      <c r="H391" s="370"/>
      <c r="I391" s="688"/>
      <c r="J391" s="370"/>
      <c r="K391" s="358"/>
      <c r="L391" s="359"/>
      <c r="M391" s="360"/>
    </row>
    <row r="392" spans="1:13" ht="50.25" customHeight="1">
      <c r="A392" s="771" t="s">
        <v>910</v>
      </c>
      <c r="B392" s="772"/>
      <c r="C392" s="772"/>
      <c r="D392" s="355" t="s">
        <v>760</v>
      </c>
      <c r="E392" s="370">
        <f t="shared" si="185"/>
        <v>23502</v>
      </c>
      <c r="F392" s="370">
        <f>F394+F395+F397+F398+F399+F400+F401+F404</f>
        <v>0</v>
      </c>
      <c r="G392" s="370">
        <f aca="true" t="shared" si="186" ref="G392:M392">G394+G395+G397+G398+G399+G400+G401+G404</f>
        <v>1274</v>
      </c>
      <c r="H392" s="370">
        <f t="shared" si="186"/>
        <v>21203</v>
      </c>
      <c r="I392" s="370">
        <f t="shared" si="186"/>
        <v>574</v>
      </c>
      <c r="J392" s="370">
        <f t="shared" si="186"/>
        <v>451</v>
      </c>
      <c r="K392" s="359">
        <f t="shared" si="186"/>
        <v>24748</v>
      </c>
      <c r="L392" s="359">
        <f t="shared" si="186"/>
        <v>25986</v>
      </c>
      <c r="M392" s="366">
        <f t="shared" si="186"/>
        <v>27155</v>
      </c>
    </row>
    <row r="393" spans="1:13" ht="15">
      <c r="A393" s="308" t="s">
        <v>630</v>
      </c>
      <c r="B393" s="309"/>
      <c r="C393" s="310"/>
      <c r="D393" s="120"/>
      <c r="E393" s="370"/>
      <c r="F393" s="370"/>
      <c r="G393" s="370"/>
      <c r="H393" s="370"/>
      <c r="I393" s="688"/>
      <c r="J393" s="370"/>
      <c r="K393" s="358"/>
      <c r="L393" s="359"/>
      <c r="M393" s="360"/>
    </row>
    <row r="394" spans="1:13" ht="15">
      <c r="A394" s="250"/>
      <c r="B394" s="251" t="s">
        <v>761</v>
      </c>
      <c r="C394" s="315"/>
      <c r="D394" s="120" t="s">
        <v>762</v>
      </c>
      <c r="E394" s="370">
        <f t="shared" si="185"/>
        <v>46</v>
      </c>
      <c r="F394" s="370"/>
      <c r="G394" s="370">
        <v>0</v>
      </c>
      <c r="H394" s="370">
        <v>46</v>
      </c>
      <c r="I394" s="688">
        <v>0</v>
      </c>
      <c r="J394" s="370">
        <v>0</v>
      </c>
      <c r="K394" s="353">
        <v>49</v>
      </c>
      <c r="L394" s="353">
        <v>52</v>
      </c>
      <c r="M394" s="354">
        <v>55</v>
      </c>
    </row>
    <row r="395" spans="1:13" ht="15">
      <c r="A395" s="250"/>
      <c r="B395" s="319" t="s">
        <v>763</v>
      </c>
      <c r="C395" s="315"/>
      <c r="D395" s="120" t="s">
        <v>764</v>
      </c>
      <c r="E395" s="370">
        <f t="shared" si="185"/>
        <v>0</v>
      </c>
      <c r="F395" s="370">
        <f>F396</f>
        <v>0</v>
      </c>
      <c r="G395" s="370">
        <f aca="true" t="shared" si="187" ref="G395:M395">G396</f>
        <v>0</v>
      </c>
      <c r="H395" s="370">
        <f t="shared" si="187"/>
        <v>0</v>
      </c>
      <c r="I395" s="370">
        <f t="shared" si="187"/>
        <v>0</v>
      </c>
      <c r="J395" s="370">
        <f t="shared" si="187"/>
        <v>0</v>
      </c>
      <c r="K395" s="359">
        <f t="shared" si="187"/>
        <v>0</v>
      </c>
      <c r="L395" s="359">
        <f t="shared" si="187"/>
        <v>0</v>
      </c>
      <c r="M395" s="366">
        <f t="shared" si="187"/>
        <v>0</v>
      </c>
    </row>
    <row r="396" spans="1:13" ht="15">
      <c r="A396" s="250"/>
      <c r="B396" s="319"/>
      <c r="C396" s="315" t="s">
        <v>765</v>
      </c>
      <c r="D396" s="120" t="s">
        <v>766</v>
      </c>
      <c r="E396" s="370">
        <f t="shared" si="185"/>
        <v>0</v>
      </c>
      <c r="F396" s="370"/>
      <c r="G396" s="370"/>
      <c r="H396" s="370"/>
      <c r="I396" s="688"/>
      <c r="J396" s="370"/>
      <c r="K396" s="358"/>
      <c r="L396" s="359"/>
      <c r="M396" s="360"/>
    </row>
    <row r="397" spans="1:13" ht="15">
      <c r="A397" s="250"/>
      <c r="B397" s="319" t="s">
        <v>767</v>
      </c>
      <c r="C397" s="252"/>
      <c r="D397" s="120" t="s">
        <v>768</v>
      </c>
      <c r="E397" s="370">
        <f t="shared" si="185"/>
        <v>2411</v>
      </c>
      <c r="F397" s="370"/>
      <c r="G397" s="370">
        <v>266</v>
      </c>
      <c r="H397" s="370">
        <v>1175</v>
      </c>
      <c r="I397" s="688">
        <v>519</v>
      </c>
      <c r="J397" s="370">
        <v>451</v>
      </c>
      <c r="K397" s="353">
        <v>2539</v>
      </c>
      <c r="L397" s="353">
        <v>2666</v>
      </c>
      <c r="M397" s="354">
        <v>2787</v>
      </c>
    </row>
    <row r="398" spans="1:13" ht="15">
      <c r="A398" s="254"/>
      <c r="B398" s="319" t="s">
        <v>769</v>
      </c>
      <c r="C398" s="252"/>
      <c r="D398" s="120" t="s">
        <v>770</v>
      </c>
      <c r="E398" s="370">
        <f t="shared" si="185"/>
        <v>0</v>
      </c>
      <c r="F398" s="370"/>
      <c r="G398" s="370"/>
      <c r="H398" s="370"/>
      <c r="I398" s="688"/>
      <c r="J398" s="370"/>
      <c r="K398" s="353">
        <f>(E398*5.3/100)+E398</f>
        <v>0</v>
      </c>
      <c r="L398" s="353">
        <f>(E398*5/100)+E398</f>
        <v>0</v>
      </c>
      <c r="M398" s="354">
        <f>(E398*4.5/100)+E398</f>
        <v>0</v>
      </c>
    </row>
    <row r="399" spans="1:13" ht="15">
      <c r="A399" s="254"/>
      <c r="B399" s="822" t="s">
        <v>1434</v>
      </c>
      <c r="C399" s="823"/>
      <c r="D399" s="120" t="s">
        <v>1433</v>
      </c>
      <c r="E399" s="370">
        <f t="shared" si="185"/>
        <v>10167</v>
      </c>
      <c r="F399" s="370"/>
      <c r="G399" s="370">
        <v>0</v>
      </c>
      <c r="H399" s="370">
        <v>10167</v>
      </c>
      <c r="I399" s="688">
        <v>0</v>
      </c>
      <c r="J399" s="370">
        <v>0</v>
      </c>
      <c r="K399" s="353">
        <v>10706</v>
      </c>
      <c r="L399" s="353">
        <v>11241</v>
      </c>
      <c r="M399" s="354">
        <v>11746</v>
      </c>
    </row>
    <row r="400" spans="1:13" ht="15">
      <c r="A400" s="254"/>
      <c r="B400" s="319" t="s">
        <v>771</v>
      </c>
      <c r="C400" s="319"/>
      <c r="D400" s="120" t="s">
        <v>772</v>
      </c>
      <c r="E400" s="370">
        <f t="shared" si="185"/>
        <v>100</v>
      </c>
      <c r="F400" s="370"/>
      <c r="G400" s="370">
        <v>0</v>
      </c>
      <c r="H400" s="370">
        <v>100</v>
      </c>
      <c r="I400" s="688">
        <v>0</v>
      </c>
      <c r="J400" s="370">
        <v>0</v>
      </c>
      <c r="K400" s="353">
        <v>105</v>
      </c>
      <c r="L400" s="353">
        <v>110</v>
      </c>
      <c r="M400" s="354">
        <v>115</v>
      </c>
    </row>
    <row r="401" spans="1:13" ht="18" customHeight="1">
      <c r="A401" s="254"/>
      <c r="B401" s="319" t="s">
        <v>773</v>
      </c>
      <c r="C401" s="252"/>
      <c r="D401" s="120" t="s">
        <v>774</v>
      </c>
      <c r="E401" s="370">
        <f t="shared" si="185"/>
        <v>0</v>
      </c>
      <c r="F401" s="370">
        <f>F402+F403</f>
        <v>0</v>
      </c>
      <c r="G401" s="370">
        <f aca="true" t="shared" si="188" ref="G401:M401">G402+G403</f>
        <v>0</v>
      </c>
      <c r="H401" s="370">
        <f t="shared" si="188"/>
        <v>0</v>
      </c>
      <c r="I401" s="370">
        <f t="shared" si="188"/>
        <v>0</v>
      </c>
      <c r="J401" s="370">
        <f t="shared" si="188"/>
        <v>0</v>
      </c>
      <c r="K401" s="359">
        <f t="shared" si="188"/>
        <v>0</v>
      </c>
      <c r="L401" s="359">
        <f t="shared" si="188"/>
        <v>0</v>
      </c>
      <c r="M401" s="366">
        <f t="shared" si="188"/>
        <v>0</v>
      </c>
    </row>
    <row r="402" spans="1:13" ht="15">
      <c r="A402" s="254"/>
      <c r="B402" s="319"/>
      <c r="C402" s="315" t="s">
        <v>775</v>
      </c>
      <c r="D402" s="120" t="s">
        <v>776</v>
      </c>
      <c r="E402" s="370">
        <f t="shared" si="185"/>
        <v>0</v>
      </c>
      <c r="F402" s="370"/>
      <c r="G402" s="370"/>
      <c r="H402" s="370"/>
      <c r="I402" s="688"/>
      <c r="J402" s="370"/>
      <c r="K402" s="358"/>
      <c r="L402" s="359"/>
      <c r="M402" s="360"/>
    </row>
    <row r="403" spans="1:13" ht="15">
      <c r="A403" s="254"/>
      <c r="B403" s="319"/>
      <c r="C403" s="315" t="s">
        <v>777</v>
      </c>
      <c r="D403" s="120" t="s">
        <v>778</v>
      </c>
      <c r="E403" s="370">
        <f t="shared" si="185"/>
        <v>0</v>
      </c>
      <c r="F403" s="370"/>
      <c r="G403" s="370"/>
      <c r="H403" s="370"/>
      <c r="I403" s="688"/>
      <c r="J403" s="370"/>
      <c r="K403" s="358"/>
      <c r="L403" s="359"/>
      <c r="M403" s="360"/>
    </row>
    <row r="404" spans="1:13" ht="15">
      <c r="A404" s="250"/>
      <c r="B404" s="764" t="s">
        <v>779</v>
      </c>
      <c r="C404" s="764"/>
      <c r="D404" s="120" t="s">
        <v>780</v>
      </c>
      <c r="E404" s="370">
        <f t="shared" si="185"/>
        <v>10778</v>
      </c>
      <c r="F404" s="370">
        <f>F405</f>
        <v>0</v>
      </c>
      <c r="G404" s="370">
        <f aca="true" t="shared" si="189" ref="G404:M404">G405</f>
        <v>1008</v>
      </c>
      <c r="H404" s="370">
        <f t="shared" si="189"/>
        <v>9715</v>
      </c>
      <c r="I404" s="370">
        <f t="shared" si="189"/>
        <v>55</v>
      </c>
      <c r="J404" s="370">
        <f t="shared" si="189"/>
        <v>0</v>
      </c>
      <c r="K404" s="359">
        <f t="shared" si="189"/>
        <v>11349</v>
      </c>
      <c r="L404" s="359">
        <f t="shared" si="189"/>
        <v>11917</v>
      </c>
      <c r="M404" s="366">
        <f t="shared" si="189"/>
        <v>12452</v>
      </c>
    </row>
    <row r="405" spans="1:13" ht="15">
      <c r="A405" s="250"/>
      <c r="B405" s="251"/>
      <c r="C405" s="252" t="s">
        <v>781</v>
      </c>
      <c r="D405" s="120" t="s">
        <v>782</v>
      </c>
      <c r="E405" s="370">
        <f t="shared" si="185"/>
        <v>10778</v>
      </c>
      <c r="F405" s="370"/>
      <c r="G405" s="370">
        <v>1008</v>
      </c>
      <c r="H405" s="370">
        <v>9715</v>
      </c>
      <c r="I405" s="688">
        <v>55</v>
      </c>
      <c r="J405" s="370">
        <v>0</v>
      </c>
      <c r="K405" s="353">
        <v>11349</v>
      </c>
      <c r="L405" s="353">
        <v>11917</v>
      </c>
      <c r="M405" s="354">
        <v>12452</v>
      </c>
    </row>
    <row r="406" spans="1:13" ht="15.75">
      <c r="A406" s="771" t="s">
        <v>783</v>
      </c>
      <c r="B406" s="772"/>
      <c r="C406" s="772"/>
      <c r="D406" s="355"/>
      <c r="E406" s="370"/>
      <c r="F406" s="370"/>
      <c r="G406" s="370"/>
      <c r="H406" s="370"/>
      <c r="I406" s="688"/>
      <c r="J406" s="370"/>
      <c r="K406" s="358"/>
      <c r="L406" s="359"/>
      <c r="M406" s="360"/>
    </row>
    <row r="407" spans="1:13" ht="15.75">
      <c r="A407" s="771" t="s">
        <v>784</v>
      </c>
      <c r="B407" s="772"/>
      <c r="C407" s="772"/>
      <c r="D407" s="355" t="s">
        <v>785</v>
      </c>
      <c r="E407" s="370">
        <f t="shared" si="185"/>
        <v>118564</v>
      </c>
      <c r="F407" s="370">
        <f>F409+F412+F415+F416+F417</f>
        <v>0</v>
      </c>
      <c r="G407" s="370">
        <f aca="true" t="shared" si="190" ref="G407:M407">G409+G412+G415+G416+G417</f>
        <v>6092</v>
      </c>
      <c r="H407" s="370">
        <f t="shared" si="190"/>
        <v>44187</v>
      </c>
      <c r="I407" s="370">
        <f t="shared" si="190"/>
        <v>42887</v>
      </c>
      <c r="J407" s="370">
        <f t="shared" si="190"/>
        <v>25398</v>
      </c>
      <c r="K407" s="359">
        <f t="shared" si="190"/>
        <v>124848</v>
      </c>
      <c r="L407" s="359">
        <f t="shared" si="190"/>
        <v>131092</v>
      </c>
      <c r="M407" s="366">
        <f t="shared" si="190"/>
        <v>136993</v>
      </c>
    </row>
    <row r="408" spans="1:13" ht="15">
      <c r="A408" s="308" t="s">
        <v>630</v>
      </c>
      <c r="B408" s="309"/>
      <c r="C408" s="310"/>
      <c r="D408" s="120"/>
      <c r="E408" s="370"/>
      <c r="F408" s="370"/>
      <c r="G408" s="370"/>
      <c r="H408" s="370"/>
      <c r="I408" s="688"/>
      <c r="J408" s="370"/>
      <c r="K408" s="358"/>
      <c r="L408" s="359"/>
      <c r="M408" s="360"/>
    </row>
    <row r="409" spans="1:13" ht="15.75">
      <c r="A409" s="254"/>
      <c r="B409" s="251" t="s">
        <v>786</v>
      </c>
      <c r="C409" s="326"/>
      <c r="D409" s="120" t="s">
        <v>787</v>
      </c>
      <c r="E409" s="370">
        <f t="shared" si="185"/>
        <v>92309</v>
      </c>
      <c r="F409" s="370">
        <f>SUM(F410:F411)</f>
        <v>0</v>
      </c>
      <c r="G409" s="370">
        <f aca="true" t="shared" si="191" ref="G409:M409">SUM(G410:G411)</f>
        <v>5715</v>
      </c>
      <c r="H409" s="370">
        <f t="shared" si="191"/>
        <v>32000</v>
      </c>
      <c r="I409" s="370">
        <f t="shared" si="191"/>
        <v>32147</v>
      </c>
      <c r="J409" s="370">
        <f t="shared" si="191"/>
        <v>22447</v>
      </c>
      <c r="K409" s="359">
        <f t="shared" si="191"/>
        <v>97201</v>
      </c>
      <c r="L409" s="359">
        <f t="shared" si="191"/>
        <v>102062</v>
      </c>
      <c r="M409" s="366">
        <f t="shared" si="191"/>
        <v>106655</v>
      </c>
    </row>
    <row r="410" spans="1:13" ht="15">
      <c r="A410" s="254"/>
      <c r="B410" s="251"/>
      <c r="C410" s="252" t="s">
        <v>788</v>
      </c>
      <c r="D410" s="120" t="s">
        <v>789</v>
      </c>
      <c r="E410" s="370">
        <f t="shared" si="185"/>
        <v>26200</v>
      </c>
      <c r="F410" s="370"/>
      <c r="G410" s="370">
        <v>4000</v>
      </c>
      <c r="H410" s="370">
        <v>10000</v>
      </c>
      <c r="I410" s="688">
        <v>8200</v>
      </c>
      <c r="J410" s="370">
        <v>4000</v>
      </c>
      <c r="K410" s="353">
        <v>27589</v>
      </c>
      <c r="L410" s="353">
        <v>28969</v>
      </c>
      <c r="M410" s="354">
        <v>30273</v>
      </c>
    </row>
    <row r="411" spans="1:13" ht="15">
      <c r="A411" s="254"/>
      <c r="B411" s="251"/>
      <c r="C411" s="71" t="s">
        <v>790</v>
      </c>
      <c r="D411" s="120" t="s">
        <v>791</v>
      </c>
      <c r="E411" s="370">
        <f t="shared" si="185"/>
        <v>66109</v>
      </c>
      <c r="F411" s="370"/>
      <c r="G411" s="370">
        <v>1715</v>
      </c>
      <c r="H411" s="370">
        <v>22000</v>
      </c>
      <c r="I411" s="688">
        <v>23947</v>
      </c>
      <c r="J411" s="370">
        <v>18447</v>
      </c>
      <c r="K411" s="353">
        <v>69612</v>
      </c>
      <c r="L411" s="353">
        <v>73093</v>
      </c>
      <c r="M411" s="354">
        <v>76382</v>
      </c>
    </row>
    <row r="412" spans="1:13" ht="15">
      <c r="A412" s="254"/>
      <c r="B412" s="319" t="s">
        <v>792</v>
      </c>
      <c r="C412" s="252"/>
      <c r="D412" s="120" t="s">
        <v>793</v>
      </c>
      <c r="E412" s="370">
        <f t="shared" si="185"/>
        <v>3160</v>
      </c>
      <c r="F412" s="370">
        <f>SUM(F413:F414)</f>
        <v>0</v>
      </c>
      <c r="G412" s="370">
        <f aca="true" t="shared" si="192" ref="G412:M412">SUM(G413:G414)</f>
        <v>142</v>
      </c>
      <c r="H412" s="370">
        <f t="shared" si="192"/>
        <v>1920</v>
      </c>
      <c r="I412" s="370">
        <f t="shared" si="192"/>
        <v>945</v>
      </c>
      <c r="J412" s="370">
        <f t="shared" si="192"/>
        <v>153</v>
      </c>
      <c r="K412" s="359">
        <f t="shared" si="192"/>
        <v>3327</v>
      </c>
      <c r="L412" s="359">
        <f t="shared" si="192"/>
        <v>3493</v>
      </c>
      <c r="M412" s="366">
        <f t="shared" si="192"/>
        <v>3651</v>
      </c>
    </row>
    <row r="413" spans="1:13" ht="15">
      <c r="A413" s="254"/>
      <c r="B413" s="319"/>
      <c r="C413" s="315" t="s">
        <v>794</v>
      </c>
      <c r="D413" s="120" t="s">
        <v>795</v>
      </c>
      <c r="E413" s="370">
        <f t="shared" si="185"/>
        <v>3160</v>
      </c>
      <c r="F413" s="370"/>
      <c r="G413" s="370">
        <v>142</v>
      </c>
      <c r="H413" s="370">
        <v>1920</v>
      </c>
      <c r="I413" s="688">
        <v>945</v>
      </c>
      <c r="J413" s="370">
        <v>153</v>
      </c>
      <c r="K413" s="353">
        <v>3327</v>
      </c>
      <c r="L413" s="353">
        <v>3493</v>
      </c>
      <c r="M413" s="354">
        <v>3651</v>
      </c>
    </row>
    <row r="414" spans="1:13" ht="15">
      <c r="A414" s="254"/>
      <c r="B414" s="319"/>
      <c r="C414" s="315" t="s">
        <v>796</v>
      </c>
      <c r="D414" s="120" t="s">
        <v>797</v>
      </c>
      <c r="E414" s="370">
        <f t="shared" si="185"/>
        <v>0</v>
      </c>
      <c r="F414" s="370"/>
      <c r="G414" s="370"/>
      <c r="H414" s="370"/>
      <c r="I414" s="688"/>
      <c r="J414" s="370"/>
      <c r="K414" s="353">
        <f>(E414*5.3/100)+E414</f>
        <v>0</v>
      </c>
      <c r="L414" s="353">
        <f>(E414*5/100)+E414</f>
        <v>0</v>
      </c>
      <c r="M414" s="354">
        <f>(E414*4.5/100)+E414</f>
        <v>0</v>
      </c>
    </row>
    <row r="415" spans="1:13" ht="15">
      <c r="A415" s="254"/>
      <c r="B415" s="251" t="s">
        <v>798</v>
      </c>
      <c r="C415" s="315"/>
      <c r="D415" s="120" t="s">
        <v>799</v>
      </c>
      <c r="E415" s="370">
        <f t="shared" si="185"/>
        <v>1000</v>
      </c>
      <c r="F415" s="370"/>
      <c r="G415" s="370">
        <v>0</v>
      </c>
      <c r="H415" s="370">
        <v>200</v>
      </c>
      <c r="I415" s="688">
        <v>450</v>
      </c>
      <c r="J415" s="370">
        <v>350</v>
      </c>
      <c r="K415" s="358">
        <v>1053</v>
      </c>
      <c r="L415" s="359">
        <v>1106</v>
      </c>
      <c r="M415" s="360">
        <v>1156</v>
      </c>
    </row>
    <row r="416" spans="1:13" ht="15">
      <c r="A416" s="254"/>
      <c r="B416" s="251" t="s">
        <v>800</v>
      </c>
      <c r="C416" s="315"/>
      <c r="D416" s="120" t="s">
        <v>801</v>
      </c>
      <c r="E416" s="370">
        <f t="shared" si="185"/>
        <v>0</v>
      </c>
      <c r="F416" s="370"/>
      <c r="G416" s="370"/>
      <c r="H416" s="370"/>
      <c r="I416" s="688"/>
      <c r="J416" s="370"/>
      <c r="K416" s="358"/>
      <c r="L416" s="359"/>
      <c r="M416" s="360"/>
    </row>
    <row r="417" spans="1:13" ht="15.75">
      <c r="A417" s="254"/>
      <c r="B417" s="251" t="s">
        <v>802</v>
      </c>
      <c r="C417" s="326"/>
      <c r="D417" s="120" t="s">
        <v>803</v>
      </c>
      <c r="E417" s="370">
        <f t="shared" si="185"/>
        <v>22095</v>
      </c>
      <c r="F417" s="370"/>
      <c r="G417" s="370">
        <v>235</v>
      </c>
      <c r="H417" s="370">
        <v>10067</v>
      </c>
      <c r="I417" s="688">
        <v>9345</v>
      </c>
      <c r="J417" s="370">
        <v>2448</v>
      </c>
      <c r="K417" s="358">
        <v>23267</v>
      </c>
      <c r="L417" s="359">
        <v>24431</v>
      </c>
      <c r="M417" s="360">
        <v>25531</v>
      </c>
    </row>
    <row r="418" spans="1:13" ht="15.75">
      <c r="A418" s="318" t="s">
        <v>804</v>
      </c>
      <c r="B418" s="319"/>
      <c r="C418" s="326"/>
      <c r="D418" s="355" t="s">
        <v>805</v>
      </c>
      <c r="E418" s="370">
        <f t="shared" si="185"/>
        <v>17847</v>
      </c>
      <c r="F418" s="370">
        <f>F420+F421+F424+F425</f>
        <v>0</v>
      </c>
      <c r="G418" s="370">
        <f aca="true" t="shared" si="193" ref="G418:M418">G420+G421+G424+G425</f>
        <v>410</v>
      </c>
      <c r="H418" s="370">
        <f t="shared" si="193"/>
        <v>1880</v>
      </c>
      <c r="I418" s="370">
        <f t="shared" si="193"/>
        <v>11055</v>
      </c>
      <c r="J418" s="370">
        <f t="shared" si="193"/>
        <v>4502</v>
      </c>
      <c r="K418" s="359">
        <f t="shared" si="193"/>
        <v>18792</v>
      </c>
      <c r="L418" s="359">
        <f t="shared" si="193"/>
        <v>19731</v>
      </c>
      <c r="M418" s="366">
        <f t="shared" si="193"/>
        <v>20619</v>
      </c>
    </row>
    <row r="419" spans="1:13" ht="15">
      <c r="A419" s="308" t="s">
        <v>630</v>
      </c>
      <c r="B419" s="309"/>
      <c r="C419" s="310"/>
      <c r="D419" s="120"/>
      <c r="E419" s="370"/>
      <c r="F419" s="370"/>
      <c r="G419" s="370"/>
      <c r="H419" s="370"/>
      <c r="I419" s="688"/>
      <c r="J419" s="370"/>
      <c r="K419" s="358"/>
      <c r="L419" s="359"/>
      <c r="M419" s="360"/>
    </row>
    <row r="420" spans="1:13" ht="15">
      <c r="A420" s="308"/>
      <c r="B420" s="337" t="s">
        <v>806</v>
      </c>
      <c r="C420" s="310"/>
      <c r="D420" s="120" t="s">
        <v>807</v>
      </c>
      <c r="E420" s="370">
        <f t="shared" si="185"/>
        <v>0</v>
      </c>
      <c r="F420" s="370"/>
      <c r="G420" s="370"/>
      <c r="H420" s="370"/>
      <c r="I420" s="688"/>
      <c r="J420" s="370"/>
      <c r="K420" s="358"/>
      <c r="L420" s="359"/>
      <c r="M420" s="360"/>
    </row>
    <row r="421" spans="1:13" ht="15">
      <c r="A421" s="254"/>
      <c r="B421" s="251" t="s">
        <v>808</v>
      </c>
      <c r="C421" s="315"/>
      <c r="D421" s="120" t="s">
        <v>809</v>
      </c>
      <c r="E421" s="370">
        <f t="shared" si="185"/>
        <v>12980</v>
      </c>
      <c r="F421" s="370">
        <f>F422+F423</f>
        <v>0</v>
      </c>
      <c r="G421" s="370">
        <f aca="true" t="shared" si="194" ref="G421:M421">G422+G423</f>
        <v>0</v>
      </c>
      <c r="H421" s="370">
        <f t="shared" si="194"/>
        <v>1780</v>
      </c>
      <c r="I421" s="370">
        <f>I422+I423</f>
        <v>9200</v>
      </c>
      <c r="J421" s="370">
        <f t="shared" si="194"/>
        <v>2000</v>
      </c>
      <c r="K421" s="359">
        <f t="shared" si="194"/>
        <v>13668</v>
      </c>
      <c r="L421" s="359">
        <f t="shared" si="194"/>
        <v>14351</v>
      </c>
      <c r="M421" s="366">
        <f t="shared" si="194"/>
        <v>14997</v>
      </c>
    </row>
    <row r="422" spans="1:13" ht="18" customHeight="1">
      <c r="A422" s="254"/>
      <c r="B422" s="251"/>
      <c r="C422" s="315" t="s">
        <v>810</v>
      </c>
      <c r="D422" s="120" t="s">
        <v>811</v>
      </c>
      <c r="E422" s="370">
        <f t="shared" si="185"/>
        <v>7700</v>
      </c>
      <c r="F422" s="370"/>
      <c r="G422" s="370">
        <v>0</v>
      </c>
      <c r="H422" s="370">
        <v>0</v>
      </c>
      <c r="I422" s="688">
        <v>7700</v>
      </c>
      <c r="J422" s="370">
        <v>0</v>
      </c>
      <c r="K422" s="358">
        <v>8108</v>
      </c>
      <c r="L422" s="359">
        <v>8513</v>
      </c>
      <c r="M422" s="360">
        <v>8896</v>
      </c>
    </row>
    <row r="423" spans="1:13" ht="18" customHeight="1">
      <c r="A423" s="254"/>
      <c r="B423" s="251"/>
      <c r="C423" s="315" t="s">
        <v>812</v>
      </c>
      <c r="D423" s="120" t="s">
        <v>813</v>
      </c>
      <c r="E423" s="370">
        <f t="shared" si="185"/>
        <v>5280</v>
      </c>
      <c r="F423" s="370"/>
      <c r="G423" s="370">
        <v>0</v>
      </c>
      <c r="H423" s="370">
        <v>1780</v>
      </c>
      <c r="I423" s="688">
        <v>1500</v>
      </c>
      <c r="J423" s="370">
        <v>2000</v>
      </c>
      <c r="K423" s="353">
        <v>5560</v>
      </c>
      <c r="L423" s="353">
        <v>5838</v>
      </c>
      <c r="M423" s="354">
        <v>6101</v>
      </c>
    </row>
    <row r="424" spans="1:13" ht="18" customHeight="1">
      <c r="A424" s="254"/>
      <c r="B424" s="251" t="s">
        <v>814</v>
      </c>
      <c r="C424" s="315"/>
      <c r="D424" s="120" t="s">
        <v>815</v>
      </c>
      <c r="E424" s="370">
        <f t="shared" si="185"/>
        <v>4867</v>
      </c>
      <c r="F424" s="370"/>
      <c r="G424" s="370">
        <v>410</v>
      </c>
      <c r="H424" s="370">
        <v>100</v>
      </c>
      <c r="I424" s="688">
        <v>1855</v>
      </c>
      <c r="J424" s="370">
        <v>2502</v>
      </c>
      <c r="K424" s="353">
        <v>5124</v>
      </c>
      <c r="L424" s="353">
        <v>5380</v>
      </c>
      <c r="M424" s="354">
        <v>5622</v>
      </c>
    </row>
    <row r="425" spans="1:13" ht="18" customHeight="1">
      <c r="A425" s="254"/>
      <c r="B425" s="251" t="s">
        <v>816</v>
      </c>
      <c r="C425" s="315"/>
      <c r="D425" s="120" t="s">
        <v>817</v>
      </c>
      <c r="E425" s="370">
        <f t="shared" si="185"/>
        <v>0</v>
      </c>
      <c r="F425" s="370"/>
      <c r="G425" s="370"/>
      <c r="H425" s="370"/>
      <c r="I425" s="688"/>
      <c r="J425" s="370"/>
      <c r="K425" s="358"/>
      <c r="L425" s="359"/>
      <c r="M425" s="360"/>
    </row>
    <row r="426" spans="1:13" ht="24" customHeight="1">
      <c r="A426" s="771" t="s">
        <v>818</v>
      </c>
      <c r="B426" s="772"/>
      <c r="C426" s="772"/>
      <c r="D426" s="355" t="s">
        <v>819</v>
      </c>
      <c r="E426" s="709">
        <f t="shared" si="185"/>
        <v>136599</v>
      </c>
      <c r="F426" s="709">
        <f>F427+F436+F441+F448+F458</f>
        <v>0</v>
      </c>
      <c r="G426" s="709">
        <f aca="true" t="shared" si="195" ref="G426:M426">G427+G436+G441+G448+G458</f>
        <v>4260</v>
      </c>
      <c r="H426" s="709">
        <f t="shared" si="195"/>
        <v>57270</v>
      </c>
      <c r="I426" s="709">
        <f t="shared" si="195"/>
        <v>59519</v>
      </c>
      <c r="J426" s="709">
        <f t="shared" si="195"/>
        <v>15550</v>
      </c>
      <c r="K426" s="364">
        <f t="shared" si="195"/>
        <v>143840</v>
      </c>
      <c r="L426" s="364">
        <f t="shared" si="195"/>
        <v>151032</v>
      </c>
      <c r="M426" s="365">
        <f t="shared" si="195"/>
        <v>157828</v>
      </c>
    </row>
    <row r="427" spans="1:13" ht="24" customHeight="1">
      <c r="A427" s="771" t="s">
        <v>820</v>
      </c>
      <c r="B427" s="772"/>
      <c r="C427" s="772"/>
      <c r="D427" s="355" t="s">
        <v>821</v>
      </c>
      <c r="E427" s="370">
        <f t="shared" si="185"/>
        <v>0</v>
      </c>
      <c r="F427" s="370">
        <f>F429+F434</f>
        <v>0</v>
      </c>
      <c r="G427" s="370">
        <f aca="true" t="shared" si="196" ref="G427:M427">G429+G434</f>
        <v>0</v>
      </c>
      <c r="H427" s="370">
        <f t="shared" si="196"/>
        <v>0</v>
      </c>
      <c r="I427" s="370">
        <f t="shared" si="196"/>
        <v>0</v>
      </c>
      <c r="J427" s="370">
        <f t="shared" si="196"/>
        <v>0</v>
      </c>
      <c r="K427" s="359">
        <f t="shared" si="196"/>
        <v>0</v>
      </c>
      <c r="L427" s="359">
        <f t="shared" si="196"/>
        <v>0</v>
      </c>
      <c r="M427" s="366">
        <f t="shared" si="196"/>
        <v>0</v>
      </c>
    </row>
    <row r="428" spans="1:13" ht="18" customHeight="1">
      <c r="A428" s="308" t="s">
        <v>630</v>
      </c>
      <c r="B428" s="309"/>
      <c r="C428" s="310"/>
      <c r="D428" s="120"/>
      <c r="E428" s="370"/>
      <c r="F428" s="370"/>
      <c r="G428" s="370"/>
      <c r="H428" s="370"/>
      <c r="I428" s="688"/>
      <c r="J428" s="370"/>
      <c r="K428" s="358"/>
      <c r="L428" s="359"/>
      <c r="M428" s="360"/>
    </row>
    <row r="429" spans="1:13" ht="41.25" customHeight="1">
      <c r="A429" s="254"/>
      <c r="B429" s="762" t="s">
        <v>912</v>
      </c>
      <c r="C429" s="762"/>
      <c r="D429" s="120" t="s">
        <v>823</v>
      </c>
      <c r="E429" s="370">
        <f t="shared" si="185"/>
        <v>0</v>
      </c>
      <c r="F429" s="370">
        <f>SUM(F430:F433)</f>
        <v>0</v>
      </c>
      <c r="G429" s="370">
        <f aca="true" t="shared" si="197" ref="G429:M429">SUM(G430:G433)</f>
        <v>0</v>
      </c>
      <c r="H429" s="370">
        <f t="shared" si="197"/>
        <v>0</v>
      </c>
      <c r="I429" s="370">
        <f t="shared" si="197"/>
        <v>0</v>
      </c>
      <c r="J429" s="370">
        <f t="shared" si="197"/>
        <v>0</v>
      </c>
      <c r="K429" s="359">
        <f t="shared" si="197"/>
        <v>0</v>
      </c>
      <c r="L429" s="359">
        <f t="shared" si="197"/>
        <v>0</v>
      </c>
      <c r="M429" s="366">
        <f t="shared" si="197"/>
        <v>0</v>
      </c>
    </row>
    <row r="430" spans="1:13" ht="18" customHeight="1">
      <c r="A430" s="254"/>
      <c r="B430" s="251"/>
      <c r="C430" s="315" t="s">
        <v>824</v>
      </c>
      <c r="D430" s="120" t="s">
        <v>825</v>
      </c>
      <c r="E430" s="370">
        <f t="shared" si="185"/>
        <v>0</v>
      </c>
      <c r="F430" s="370"/>
      <c r="G430" s="370"/>
      <c r="H430" s="370"/>
      <c r="I430" s="688"/>
      <c r="J430" s="370"/>
      <c r="K430" s="358"/>
      <c r="L430" s="359"/>
      <c r="M430" s="360"/>
    </row>
    <row r="431" spans="1:13" ht="18" customHeight="1">
      <c r="A431" s="254"/>
      <c r="B431" s="251"/>
      <c r="C431" s="315" t="s">
        <v>826</v>
      </c>
      <c r="D431" s="120" t="s">
        <v>827</v>
      </c>
      <c r="E431" s="370">
        <f t="shared" si="185"/>
        <v>0</v>
      </c>
      <c r="F431" s="370"/>
      <c r="G431" s="370"/>
      <c r="H431" s="370"/>
      <c r="I431" s="688"/>
      <c r="J431" s="370"/>
      <c r="K431" s="358"/>
      <c r="L431" s="359"/>
      <c r="M431" s="360"/>
    </row>
    <row r="432" spans="1:13" ht="18" customHeight="1">
      <c r="A432" s="254"/>
      <c r="B432" s="251"/>
      <c r="C432" s="315" t="s">
        <v>828</v>
      </c>
      <c r="D432" s="120" t="s">
        <v>829</v>
      </c>
      <c r="E432" s="370">
        <f t="shared" si="185"/>
        <v>0</v>
      </c>
      <c r="F432" s="370"/>
      <c r="G432" s="370"/>
      <c r="H432" s="370"/>
      <c r="I432" s="688"/>
      <c r="J432" s="370"/>
      <c r="K432" s="358"/>
      <c r="L432" s="359"/>
      <c r="M432" s="360"/>
    </row>
    <row r="433" spans="1:13" ht="18" customHeight="1">
      <c r="A433" s="254"/>
      <c r="B433" s="251"/>
      <c r="C433" s="252" t="s">
        <v>830</v>
      </c>
      <c r="D433" s="120" t="s">
        <v>831</v>
      </c>
      <c r="E433" s="370">
        <f t="shared" si="185"/>
        <v>0</v>
      </c>
      <c r="F433" s="370"/>
      <c r="G433" s="370"/>
      <c r="H433" s="370"/>
      <c r="I433" s="688"/>
      <c r="J433" s="370"/>
      <c r="K433" s="358"/>
      <c r="L433" s="359"/>
      <c r="M433" s="360"/>
    </row>
    <row r="434" spans="1:13" ht="15">
      <c r="A434" s="254"/>
      <c r="B434" s="251" t="s">
        <v>832</v>
      </c>
      <c r="C434" s="252"/>
      <c r="D434" s="120" t="s">
        <v>833</v>
      </c>
      <c r="E434" s="370">
        <f t="shared" si="185"/>
        <v>0</v>
      </c>
      <c r="F434" s="370">
        <f>F435</f>
        <v>0</v>
      </c>
      <c r="G434" s="370">
        <f aca="true" t="shared" si="198" ref="G434:M434">G435</f>
        <v>0</v>
      </c>
      <c r="H434" s="370">
        <f t="shared" si="198"/>
        <v>0</v>
      </c>
      <c r="I434" s="370">
        <f t="shared" si="198"/>
        <v>0</v>
      </c>
      <c r="J434" s="370">
        <f t="shared" si="198"/>
        <v>0</v>
      </c>
      <c r="K434" s="359">
        <f t="shared" si="198"/>
        <v>0</v>
      </c>
      <c r="L434" s="359">
        <f t="shared" si="198"/>
        <v>0</v>
      </c>
      <c r="M434" s="366">
        <f t="shared" si="198"/>
        <v>0</v>
      </c>
    </row>
    <row r="435" spans="1:13" ht="15">
      <c r="A435" s="254"/>
      <c r="B435" s="251"/>
      <c r="C435" s="252" t="s">
        <v>834</v>
      </c>
      <c r="D435" s="120" t="s">
        <v>835</v>
      </c>
      <c r="E435" s="370">
        <f t="shared" si="185"/>
        <v>0</v>
      </c>
      <c r="F435" s="370"/>
      <c r="G435" s="370"/>
      <c r="H435" s="370"/>
      <c r="I435" s="688"/>
      <c r="J435" s="370"/>
      <c r="K435" s="358"/>
      <c r="L435" s="359"/>
      <c r="M435" s="360"/>
    </row>
    <row r="436" spans="1:13" ht="15.75">
      <c r="A436" s="318" t="s">
        <v>836</v>
      </c>
      <c r="B436" s="251"/>
      <c r="C436" s="326"/>
      <c r="D436" s="355" t="s">
        <v>837</v>
      </c>
      <c r="E436" s="370">
        <f t="shared" si="185"/>
        <v>0</v>
      </c>
      <c r="F436" s="370">
        <f>F438+F439+F440</f>
        <v>0</v>
      </c>
      <c r="G436" s="370">
        <f aca="true" t="shared" si="199" ref="G436:M436">G438+G439+G440</f>
        <v>0</v>
      </c>
      <c r="H436" s="370">
        <f t="shared" si="199"/>
        <v>0</v>
      </c>
      <c r="I436" s="370">
        <f t="shared" si="199"/>
        <v>0</v>
      </c>
      <c r="J436" s="370">
        <f t="shared" si="199"/>
        <v>0</v>
      </c>
      <c r="K436" s="359">
        <f t="shared" si="199"/>
        <v>0</v>
      </c>
      <c r="L436" s="359">
        <f t="shared" si="199"/>
        <v>0</v>
      </c>
      <c r="M436" s="366">
        <f t="shared" si="199"/>
        <v>0</v>
      </c>
    </row>
    <row r="437" spans="1:13" ht="15">
      <c r="A437" s="308" t="s">
        <v>630</v>
      </c>
      <c r="B437" s="309"/>
      <c r="C437" s="310"/>
      <c r="D437" s="120"/>
      <c r="E437" s="370"/>
      <c r="F437" s="370"/>
      <c r="G437" s="370"/>
      <c r="H437" s="370"/>
      <c r="I437" s="688"/>
      <c r="J437" s="370"/>
      <c r="K437" s="358"/>
      <c r="L437" s="359"/>
      <c r="M437" s="360"/>
    </row>
    <row r="438" spans="1:13" ht="15.75">
      <c r="A438" s="318"/>
      <c r="B438" s="251" t="s">
        <v>838</v>
      </c>
      <c r="C438" s="252"/>
      <c r="D438" s="120" t="s">
        <v>839</v>
      </c>
      <c r="E438" s="370">
        <f t="shared" si="185"/>
        <v>0</v>
      </c>
      <c r="F438" s="370"/>
      <c r="G438" s="370"/>
      <c r="H438" s="370"/>
      <c r="I438" s="688"/>
      <c r="J438" s="370"/>
      <c r="K438" s="358"/>
      <c r="L438" s="359"/>
      <c r="M438" s="360"/>
    </row>
    <row r="439" spans="1:13" ht="15.75">
      <c r="A439" s="318"/>
      <c r="B439" s="251" t="s">
        <v>840</v>
      </c>
      <c r="C439" s="252"/>
      <c r="D439" s="120" t="s">
        <v>841</v>
      </c>
      <c r="E439" s="370">
        <f t="shared" si="185"/>
        <v>0</v>
      </c>
      <c r="F439" s="370"/>
      <c r="G439" s="370"/>
      <c r="H439" s="370"/>
      <c r="I439" s="688"/>
      <c r="J439" s="370"/>
      <c r="K439" s="358"/>
      <c r="L439" s="359"/>
      <c r="M439" s="360"/>
    </row>
    <row r="440" spans="1:13" ht="15.75">
      <c r="A440" s="318"/>
      <c r="B440" s="319" t="s">
        <v>842</v>
      </c>
      <c r="C440" s="252"/>
      <c r="D440" s="120" t="s">
        <v>843</v>
      </c>
      <c r="E440" s="370">
        <f t="shared" si="185"/>
        <v>0</v>
      </c>
      <c r="F440" s="370"/>
      <c r="G440" s="370"/>
      <c r="H440" s="370"/>
      <c r="I440" s="688"/>
      <c r="J440" s="370"/>
      <c r="K440" s="358"/>
      <c r="L440" s="359"/>
      <c r="M440" s="360"/>
    </row>
    <row r="441" spans="1:13" ht="15.75">
      <c r="A441" s="760" t="s">
        <v>844</v>
      </c>
      <c r="B441" s="761"/>
      <c r="C441" s="761"/>
      <c r="D441" s="355" t="s">
        <v>845</v>
      </c>
      <c r="E441" s="370">
        <f t="shared" si="185"/>
        <v>0</v>
      </c>
      <c r="F441" s="370">
        <f>F443+F447</f>
        <v>0</v>
      </c>
      <c r="G441" s="370">
        <f aca="true" t="shared" si="200" ref="G441:M441">G443+G447</f>
        <v>0</v>
      </c>
      <c r="H441" s="370">
        <f t="shared" si="200"/>
        <v>0</v>
      </c>
      <c r="I441" s="370">
        <f t="shared" si="200"/>
        <v>0</v>
      </c>
      <c r="J441" s="370">
        <f t="shared" si="200"/>
        <v>0</v>
      </c>
      <c r="K441" s="359">
        <f t="shared" si="200"/>
        <v>0</v>
      </c>
      <c r="L441" s="359">
        <f t="shared" si="200"/>
        <v>0</v>
      </c>
      <c r="M441" s="366">
        <f t="shared" si="200"/>
        <v>0</v>
      </c>
    </row>
    <row r="442" spans="1:13" ht="15">
      <c r="A442" s="308" t="s">
        <v>630</v>
      </c>
      <c r="B442" s="309"/>
      <c r="C442" s="310"/>
      <c r="D442" s="120"/>
      <c r="E442" s="370"/>
      <c r="F442" s="370"/>
      <c r="G442" s="370"/>
      <c r="H442" s="370"/>
      <c r="I442" s="688"/>
      <c r="J442" s="370"/>
      <c r="K442" s="358"/>
      <c r="L442" s="359"/>
      <c r="M442" s="360"/>
    </row>
    <row r="443" spans="1:13" ht="15.75">
      <c r="A443" s="254"/>
      <c r="B443" s="319" t="s">
        <v>846</v>
      </c>
      <c r="C443" s="326"/>
      <c r="D443" s="120" t="s">
        <v>847</v>
      </c>
      <c r="E443" s="370">
        <f t="shared" si="185"/>
        <v>0</v>
      </c>
      <c r="F443" s="370">
        <f>SUM(F444:F446)</f>
        <v>0</v>
      </c>
      <c r="G443" s="370">
        <f aca="true" t="shared" si="201" ref="G443:M443">SUM(G444:G446)</f>
        <v>0</v>
      </c>
      <c r="H443" s="370">
        <f t="shared" si="201"/>
        <v>0</v>
      </c>
      <c r="I443" s="370">
        <f t="shared" si="201"/>
        <v>0</v>
      </c>
      <c r="J443" s="370">
        <f t="shared" si="201"/>
        <v>0</v>
      </c>
      <c r="K443" s="359">
        <f t="shared" si="201"/>
        <v>0</v>
      </c>
      <c r="L443" s="359">
        <f t="shared" si="201"/>
        <v>0</v>
      </c>
      <c r="M443" s="366">
        <f t="shared" si="201"/>
        <v>0</v>
      </c>
    </row>
    <row r="444" spans="1:13" ht="15">
      <c r="A444" s="254"/>
      <c r="B444" s="319"/>
      <c r="C444" s="315" t="s">
        <v>848</v>
      </c>
      <c r="D444" s="120" t="s">
        <v>849</v>
      </c>
      <c r="E444" s="370">
        <f t="shared" si="185"/>
        <v>0</v>
      </c>
      <c r="F444" s="370"/>
      <c r="G444" s="370"/>
      <c r="H444" s="370"/>
      <c r="I444" s="688"/>
      <c r="J444" s="370"/>
      <c r="K444" s="358"/>
      <c r="L444" s="359"/>
      <c r="M444" s="360"/>
    </row>
    <row r="445" spans="1:13" ht="15">
      <c r="A445" s="254"/>
      <c r="B445" s="319"/>
      <c r="C445" s="315" t="s">
        <v>850</v>
      </c>
      <c r="D445" s="120" t="s">
        <v>851</v>
      </c>
      <c r="E445" s="370">
        <f t="shared" si="185"/>
        <v>0</v>
      </c>
      <c r="F445" s="370"/>
      <c r="G445" s="370"/>
      <c r="H445" s="370"/>
      <c r="I445" s="688"/>
      <c r="J445" s="370"/>
      <c r="K445" s="358"/>
      <c r="L445" s="359"/>
      <c r="M445" s="360"/>
    </row>
    <row r="446" spans="1:13" ht="15">
      <c r="A446" s="254"/>
      <c r="B446" s="319"/>
      <c r="C446" s="252" t="s">
        <v>852</v>
      </c>
      <c r="D446" s="368" t="s">
        <v>853</v>
      </c>
      <c r="E446" s="370">
        <f t="shared" si="185"/>
        <v>0</v>
      </c>
      <c r="F446" s="370"/>
      <c r="G446" s="370"/>
      <c r="H446" s="370"/>
      <c r="I446" s="688"/>
      <c r="J446" s="370"/>
      <c r="K446" s="358"/>
      <c r="L446" s="359"/>
      <c r="M446" s="360"/>
    </row>
    <row r="447" spans="1:13" ht="15">
      <c r="A447" s="254"/>
      <c r="B447" s="763" t="s">
        <v>854</v>
      </c>
      <c r="C447" s="743"/>
      <c r="D447" s="368" t="s">
        <v>855</v>
      </c>
      <c r="E447" s="370">
        <f t="shared" si="185"/>
        <v>0</v>
      </c>
      <c r="F447" s="370"/>
      <c r="G447" s="370"/>
      <c r="H447" s="370"/>
      <c r="I447" s="688"/>
      <c r="J447" s="370"/>
      <c r="K447" s="358"/>
      <c r="L447" s="359"/>
      <c r="M447" s="360"/>
    </row>
    <row r="448" spans="1:13" ht="15.75">
      <c r="A448" s="318" t="s">
        <v>922</v>
      </c>
      <c r="B448" s="319"/>
      <c r="C448" s="326"/>
      <c r="D448" s="355" t="s">
        <v>857</v>
      </c>
      <c r="E448" s="370">
        <f t="shared" si="185"/>
        <v>136599</v>
      </c>
      <c r="F448" s="370">
        <f>F450+F454+F457</f>
        <v>0</v>
      </c>
      <c r="G448" s="370">
        <f aca="true" t="shared" si="202" ref="G448:M448">G450+G454+G457</f>
        <v>4260</v>
      </c>
      <c r="H448" s="370">
        <f t="shared" si="202"/>
        <v>57270</v>
      </c>
      <c r="I448" s="370">
        <f t="shared" si="202"/>
        <v>59519</v>
      </c>
      <c r="J448" s="370">
        <f t="shared" si="202"/>
        <v>15550</v>
      </c>
      <c r="K448" s="359">
        <f t="shared" si="202"/>
        <v>143840</v>
      </c>
      <c r="L448" s="359">
        <f t="shared" si="202"/>
        <v>151032</v>
      </c>
      <c r="M448" s="366">
        <f t="shared" si="202"/>
        <v>157828</v>
      </c>
    </row>
    <row r="449" spans="1:13" ht="15">
      <c r="A449" s="308" t="s">
        <v>630</v>
      </c>
      <c r="B449" s="309"/>
      <c r="C449" s="310"/>
      <c r="D449" s="120"/>
      <c r="E449" s="370"/>
      <c r="F449" s="370"/>
      <c r="G449" s="370"/>
      <c r="H449" s="370"/>
      <c r="I449" s="688"/>
      <c r="J449" s="370"/>
      <c r="K449" s="358"/>
      <c r="L449" s="359"/>
      <c r="M449" s="360"/>
    </row>
    <row r="450" spans="1:13" ht="15.75">
      <c r="A450" s="254"/>
      <c r="B450" s="251" t="s">
        <v>858</v>
      </c>
      <c r="C450" s="326"/>
      <c r="D450" s="120" t="s">
        <v>859</v>
      </c>
      <c r="E450" s="370">
        <f t="shared" si="185"/>
        <v>136599</v>
      </c>
      <c r="F450" s="370">
        <f>SUM(F451:F453)</f>
        <v>0</v>
      </c>
      <c r="G450" s="370">
        <f aca="true" t="shared" si="203" ref="G450:M450">SUM(G451:G453)</f>
        <v>4260</v>
      </c>
      <c r="H450" s="370">
        <f t="shared" si="203"/>
        <v>57270</v>
      </c>
      <c r="I450" s="370">
        <f t="shared" si="203"/>
        <v>59519</v>
      </c>
      <c r="J450" s="370">
        <f t="shared" si="203"/>
        <v>15550</v>
      </c>
      <c r="K450" s="359">
        <f t="shared" si="203"/>
        <v>143840</v>
      </c>
      <c r="L450" s="359">
        <f t="shared" si="203"/>
        <v>151032</v>
      </c>
      <c r="M450" s="366">
        <f t="shared" si="203"/>
        <v>157828</v>
      </c>
    </row>
    <row r="451" spans="1:13" ht="15">
      <c r="A451" s="254"/>
      <c r="B451" s="251"/>
      <c r="C451" s="252" t="s">
        <v>860</v>
      </c>
      <c r="D451" s="368" t="s">
        <v>861</v>
      </c>
      <c r="E451" s="370">
        <f t="shared" si="185"/>
        <v>566</v>
      </c>
      <c r="F451" s="370"/>
      <c r="G451" s="370">
        <v>0</v>
      </c>
      <c r="H451" s="370">
        <v>566</v>
      </c>
      <c r="I451" s="688">
        <v>0</v>
      </c>
      <c r="J451" s="370">
        <v>0</v>
      </c>
      <c r="K451" s="358">
        <v>596</v>
      </c>
      <c r="L451" s="359">
        <v>626</v>
      </c>
      <c r="M451" s="360">
        <v>654</v>
      </c>
    </row>
    <row r="452" spans="1:13" ht="15">
      <c r="A452" s="254"/>
      <c r="B452" s="251"/>
      <c r="C452" s="252" t="s">
        <v>862</v>
      </c>
      <c r="D452" s="368" t="s">
        <v>863</v>
      </c>
      <c r="E452" s="370">
        <f t="shared" si="185"/>
        <v>0</v>
      </c>
      <c r="F452" s="370"/>
      <c r="G452" s="370"/>
      <c r="H452" s="370"/>
      <c r="I452" s="688"/>
      <c r="J452" s="370"/>
      <c r="K452" s="358"/>
      <c r="L452" s="359"/>
      <c r="M452" s="360"/>
    </row>
    <row r="453" spans="1:13" ht="15">
      <c r="A453" s="254"/>
      <c r="B453" s="251"/>
      <c r="C453" s="315" t="s">
        <v>864</v>
      </c>
      <c r="D453" s="368" t="s">
        <v>865</v>
      </c>
      <c r="E453" s="370">
        <f t="shared" si="185"/>
        <v>136033</v>
      </c>
      <c r="F453" s="370"/>
      <c r="G453" s="370">
        <v>4260</v>
      </c>
      <c r="H453" s="370">
        <v>56704</v>
      </c>
      <c r="I453" s="688">
        <v>59519</v>
      </c>
      <c r="J453" s="370">
        <v>15550</v>
      </c>
      <c r="K453" s="353">
        <v>143244</v>
      </c>
      <c r="L453" s="353">
        <v>150406</v>
      </c>
      <c r="M453" s="354">
        <v>157174</v>
      </c>
    </row>
    <row r="454" spans="1:13" ht="15">
      <c r="A454" s="254"/>
      <c r="B454" s="251" t="s">
        <v>923</v>
      </c>
      <c r="C454" s="315"/>
      <c r="D454" s="120" t="s">
        <v>871</v>
      </c>
      <c r="E454" s="370">
        <f t="shared" si="185"/>
        <v>0</v>
      </c>
      <c r="F454" s="370">
        <f>SUM(F455:F456)</f>
        <v>0</v>
      </c>
      <c r="G454" s="370">
        <f aca="true" t="shared" si="204" ref="G454:M454">SUM(G455:G456)</f>
        <v>0</v>
      </c>
      <c r="H454" s="370">
        <f t="shared" si="204"/>
        <v>0</v>
      </c>
      <c r="I454" s="370">
        <f t="shared" si="204"/>
        <v>0</v>
      </c>
      <c r="J454" s="370">
        <f t="shared" si="204"/>
        <v>0</v>
      </c>
      <c r="K454" s="359">
        <f t="shared" si="204"/>
        <v>0</v>
      </c>
      <c r="L454" s="359">
        <f t="shared" si="204"/>
        <v>0</v>
      </c>
      <c r="M454" s="366">
        <f t="shared" si="204"/>
        <v>0</v>
      </c>
    </row>
    <row r="455" spans="1:13" ht="15">
      <c r="A455" s="254"/>
      <c r="B455" s="251"/>
      <c r="C455" s="315" t="s">
        <v>872</v>
      </c>
      <c r="D455" s="120" t="s">
        <v>873</v>
      </c>
      <c r="E455" s="370">
        <f t="shared" si="185"/>
        <v>0</v>
      </c>
      <c r="F455" s="370"/>
      <c r="G455" s="370"/>
      <c r="H455" s="370"/>
      <c r="I455" s="688"/>
      <c r="J455" s="370"/>
      <c r="K455" s="358"/>
      <c r="L455" s="359"/>
      <c r="M455" s="360"/>
    </row>
    <row r="456" spans="1:13" ht="15">
      <c r="A456" s="254"/>
      <c r="B456" s="251"/>
      <c r="C456" s="315" t="s">
        <v>874</v>
      </c>
      <c r="D456" s="120" t="s">
        <v>875</v>
      </c>
      <c r="E456" s="370">
        <f aca="true" t="shared" si="205" ref="E456:E470">G456+H456+I456+J456</f>
        <v>0</v>
      </c>
      <c r="F456" s="370"/>
      <c r="G456" s="370"/>
      <c r="H456" s="370"/>
      <c r="I456" s="688"/>
      <c r="J456" s="370"/>
      <c r="K456" s="358"/>
      <c r="L456" s="359"/>
      <c r="M456" s="360"/>
    </row>
    <row r="457" spans="1:13" ht="15">
      <c r="A457" s="340"/>
      <c r="B457" s="251" t="s">
        <v>876</v>
      </c>
      <c r="C457" s="310"/>
      <c r="D457" s="120" t="s">
        <v>877</v>
      </c>
      <c r="E457" s="370">
        <f t="shared" si="205"/>
        <v>0</v>
      </c>
      <c r="F457" s="370"/>
      <c r="G457" s="370"/>
      <c r="H457" s="370"/>
      <c r="I457" s="688"/>
      <c r="J457" s="370"/>
      <c r="K457" s="358"/>
      <c r="L457" s="359"/>
      <c r="M457" s="360"/>
    </row>
    <row r="458" spans="1:13" ht="15.75">
      <c r="A458" s="771" t="s">
        <v>878</v>
      </c>
      <c r="B458" s="772"/>
      <c r="C458" s="772"/>
      <c r="D458" s="355" t="s">
        <v>879</v>
      </c>
      <c r="E458" s="370">
        <f t="shared" si="205"/>
        <v>0</v>
      </c>
      <c r="F458" s="370">
        <f>F460+F461+F462+F463+F464</f>
        <v>0</v>
      </c>
      <c r="G458" s="370">
        <f aca="true" t="shared" si="206" ref="G458:M458">G460+G461+G462+G463+G464</f>
        <v>0</v>
      </c>
      <c r="H458" s="370">
        <f t="shared" si="206"/>
        <v>0</v>
      </c>
      <c r="I458" s="370">
        <f t="shared" si="206"/>
        <v>0</v>
      </c>
      <c r="J458" s="370">
        <f t="shared" si="206"/>
        <v>0</v>
      </c>
      <c r="K458" s="359">
        <f t="shared" si="206"/>
        <v>0</v>
      </c>
      <c r="L458" s="359">
        <f t="shared" si="206"/>
        <v>0</v>
      </c>
      <c r="M458" s="366">
        <f t="shared" si="206"/>
        <v>0</v>
      </c>
    </row>
    <row r="459" spans="1:13" ht="15">
      <c r="A459" s="308" t="s">
        <v>630</v>
      </c>
      <c r="B459" s="309"/>
      <c r="C459" s="310"/>
      <c r="D459" s="120"/>
      <c r="E459" s="370"/>
      <c r="F459" s="370"/>
      <c r="G459" s="370"/>
      <c r="H459" s="370"/>
      <c r="I459" s="688"/>
      <c r="J459" s="370"/>
      <c r="K459" s="358"/>
      <c r="L459" s="359"/>
      <c r="M459" s="360"/>
    </row>
    <row r="460" spans="1:13" ht="15.75">
      <c r="A460" s="318"/>
      <c r="B460" s="827" t="s">
        <v>880</v>
      </c>
      <c r="C460" s="827"/>
      <c r="D460" s="120" t="s">
        <v>881</v>
      </c>
      <c r="E460" s="370">
        <f t="shared" si="205"/>
        <v>0</v>
      </c>
      <c r="F460" s="370"/>
      <c r="G460" s="370"/>
      <c r="H460" s="370"/>
      <c r="I460" s="688"/>
      <c r="J460" s="370"/>
      <c r="K460" s="358"/>
      <c r="L460" s="359"/>
      <c r="M460" s="360"/>
    </row>
    <row r="461" spans="1:13" ht="15.75">
      <c r="A461" s="341"/>
      <c r="B461" s="251" t="s">
        <v>882</v>
      </c>
      <c r="C461" s="252"/>
      <c r="D461" s="120" t="s">
        <v>883</v>
      </c>
      <c r="E461" s="370">
        <f t="shared" si="205"/>
        <v>0</v>
      </c>
      <c r="F461" s="370"/>
      <c r="G461" s="370"/>
      <c r="H461" s="370"/>
      <c r="I461" s="688"/>
      <c r="J461" s="370"/>
      <c r="K461" s="358"/>
      <c r="L461" s="359"/>
      <c r="M461" s="360"/>
    </row>
    <row r="462" spans="1:13" ht="15.75">
      <c r="A462" s="318"/>
      <c r="B462" s="251" t="s">
        <v>884</v>
      </c>
      <c r="C462" s="252"/>
      <c r="D462" s="120" t="s">
        <v>885</v>
      </c>
      <c r="E462" s="370">
        <f t="shared" si="205"/>
        <v>0</v>
      </c>
      <c r="F462" s="370"/>
      <c r="G462" s="370"/>
      <c r="H462" s="370"/>
      <c r="I462" s="688"/>
      <c r="J462" s="370"/>
      <c r="K462" s="358"/>
      <c r="L462" s="359"/>
      <c r="M462" s="360"/>
    </row>
    <row r="463" spans="1:13" ht="15.75">
      <c r="A463" s="318"/>
      <c r="B463" s="251" t="s">
        <v>886</v>
      </c>
      <c r="C463" s="252"/>
      <c r="D463" s="120" t="s">
        <v>887</v>
      </c>
      <c r="E463" s="370">
        <f t="shared" si="205"/>
        <v>0</v>
      </c>
      <c r="F463" s="370"/>
      <c r="G463" s="370"/>
      <c r="H463" s="370"/>
      <c r="I463" s="688"/>
      <c r="J463" s="370"/>
      <c r="K463" s="358"/>
      <c r="L463" s="359"/>
      <c r="M463" s="360"/>
    </row>
    <row r="464" spans="1:13" ht="15.75">
      <c r="A464" s="318"/>
      <c r="B464" s="319" t="s">
        <v>888</v>
      </c>
      <c r="C464" s="252"/>
      <c r="D464" s="120" t="s">
        <v>889</v>
      </c>
      <c r="E464" s="370">
        <f t="shared" si="205"/>
        <v>0</v>
      </c>
      <c r="F464" s="370"/>
      <c r="G464" s="370"/>
      <c r="H464" s="370"/>
      <c r="I464" s="688"/>
      <c r="J464" s="370"/>
      <c r="K464" s="358"/>
      <c r="L464" s="359"/>
      <c r="M464" s="360"/>
    </row>
    <row r="465" spans="1:13" ht="15.75">
      <c r="A465" s="369" t="s">
        <v>924</v>
      </c>
      <c r="B465" s="343"/>
      <c r="C465" s="344"/>
      <c r="D465" s="355" t="s">
        <v>891</v>
      </c>
      <c r="E465" s="370">
        <f t="shared" si="205"/>
        <v>0</v>
      </c>
      <c r="F465" s="370">
        <f>F466+F467+F469</f>
        <v>0</v>
      </c>
      <c r="G465" s="370">
        <f aca="true" t="shared" si="207" ref="G465:M465">G466+G467+G469</f>
        <v>0</v>
      </c>
      <c r="H465" s="370">
        <f t="shared" si="207"/>
        <v>0</v>
      </c>
      <c r="I465" s="370">
        <f t="shared" si="207"/>
        <v>0</v>
      </c>
      <c r="J465" s="370">
        <f t="shared" si="207"/>
        <v>0</v>
      </c>
      <c r="K465" s="359">
        <f t="shared" si="207"/>
        <v>0</v>
      </c>
      <c r="L465" s="359">
        <f t="shared" si="207"/>
        <v>0</v>
      </c>
      <c r="M465" s="366">
        <f t="shared" si="207"/>
        <v>0</v>
      </c>
    </row>
    <row r="466" spans="1:13" ht="15">
      <c r="A466" s="308" t="s">
        <v>892</v>
      </c>
      <c r="B466" s="309"/>
      <c r="C466" s="310"/>
      <c r="D466" s="120" t="s">
        <v>893</v>
      </c>
      <c r="E466" s="370">
        <f t="shared" si="205"/>
        <v>0</v>
      </c>
      <c r="F466" s="370"/>
      <c r="G466" s="370"/>
      <c r="H466" s="370"/>
      <c r="I466" s="688"/>
      <c r="J466" s="370"/>
      <c r="K466" s="358"/>
      <c r="L466" s="359"/>
      <c r="M466" s="360"/>
    </row>
    <row r="467" spans="1:13" ht="15">
      <c r="A467" s="308" t="s">
        <v>925</v>
      </c>
      <c r="B467" s="309"/>
      <c r="C467" s="310"/>
      <c r="D467" s="372" t="s">
        <v>895</v>
      </c>
      <c r="E467" s="370">
        <f t="shared" si="205"/>
        <v>-46503.98999999999</v>
      </c>
      <c r="F467" s="370">
        <f>F468</f>
        <v>0</v>
      </c>
      <c r="G467" s="370">
        <f aca="true" t="shared" si="208" ref="G467:M467">G468</f>
        <v>-15244</v>
      </c>
      <c r="H467" s="370">
        <f t="shared" si="208"/>
        <v>-179245</v>
      </c>
      <c r="I467" s="370">
        <f t="shared" si="208"/>
        <v>32699</v>
      </c>
      <c r="J467" s="370">
        <f t="shared" si="208"/>
        <v>115286.01000000001</v>
      </c>
      <c r="K467" s="359">
        <f t="shared" si="208"/>
        <v>-344914.282</v>
      </c>
      <c r="L467" s="359">
        <f t="shared" si="208"/>
        <v>-372715</v>
      </c>
      <c r="M467" s="366">
        <f t="shared" si="208"/>
        <v>-399400</v>
      </c>
    </row>
    <row r="468" spans="1:13" ht="15">
      <c r="A468" s="261"/>
      <c r="B468" s="828" t="s">
        <v>898</v>
      </c>
      <c r="C468" s="828"/>
      <c r="D468" s="372" t="s">
        <v>899</v>
      </c>
      <c r="E468" s="370">
        <f t="shared" si="205"/>
        <v>-46503.98999999999</v>
      </c>
      <c r="F468" s="370"/>
      <c r="G468" s="370">
        <f>'11-01 Venituri'!F481-'11-01 -Cheltuieli'!G325</f>
        <v>-15244</v>
      </c>
      <c r="H468" s="370">
        <f>'11-01 Venituri'!G481-'11-01 -Cheltuieli'!H325</f>
        <v>-179245</v>
      </c>
      <c r="I468" s="370">
        <f>'11-01 Venituri'!H481-'11-01 -Cheltuieli'!I325</f>
        <v>32699</v>
      </c>
      <c r="J468" s="370">
        <f>'11-01 Venituri'!I481-'11-01 -Cheltuieli'!J325</f>
        <v>115286.01000000001</v>
      </c>
      <c r="K468" s="370">
        <f>'11-01 Venituri'!J481-'11-01 -Cheltuieli'!K325</f>
        <v>-344914.282</v>
      </c>
      <c r="L468" s="370">
        <f>'11-01 Venituri'!K481-'11-01 -Cheltuieli'!L325</f>
        <v>-372715</v>
      </c>
      <c r="M468" s="371">
        <f>'11-01 Venituri'!L481-'11-01 -Cheltuieli'!M325</f>
        <v>-399400</v>
      </c>
    </row>
    <row r="469" spans="1:13" ht="18">
      <c r="A469" s="345" t="s">
        <v>1439</v>
      </c>
      <c r="B469" s="346"/>
      <c r="C469" s="347"/>
      <c r="D469" s="372" t="s">
        <v>900</v>
      </c>
      <c r="E469" s="370">
        <f t="shared" si="205"/>
        <v>46503.98999999999</v>
      </c>
      <c r="F469" s="370">
        <f>F470</f>
        <v>0</v>
      </c>
      <c r="G469" s="370">
        <f aca="true" t="shared" si="209" ref="G469:M469">G470</f>
        <v>15244</v>
      </c>
      <c r="H469" s="370">
        <f t="shared" si="209"/>
        <v>179245</v>
      </c>
      <c r="I469" s="370">
        <f t="shared" si="209"/>
        <v>-32699</v>
      </c>
      <c r="J469" s="370">
        <f t="shared" si="209"/>
        <v>-115286.01000000001</v>
      </c>
      <c r="K469" s="359">
        <f t="shared" si="209"/>
        <v>344914.282</v>
      </c>
      <c r="L469" s="359">
        <f t="shared" si="209"/>
        <v>372715</v>
      </c>
      <c r="M469" s="366">
        <f t="shared" si="209"/>
        <v>399400</v>
      </c>
    </row>
    <row r="470" spans="1:13" ht="15.75" thickBot="1">
      <c r="A470" s="276"/>
      <c r="B470" s="824" t="s">
        <v>903</v>
      </c>
      <c r="C470" s="824"/>
      <c r="D470" s="212" t="s">
        <v>904</v>
      </c>
      <c r="E470" s="381">
        <f t="shared" si="205"/>
        <v>46503.98999999999</v>
      </c>
      <c r="F470" s="381"/>
      <c r="G470" s="381">
        <f>G325-'11-01 Venituri'!F481</f>
        <v>15244</v>
      </c>
      <c r="H470" s="381">
        <f>H325-'11-01 Venituri'!G481</f>
        <v>179245</v>
      </c>
      <c r="I470" s="381">
        <f>I325-'11-01 Venituri'!H481</f>
        <v>-32699</v>
      </c>
      <c r="J470" s="381">
        <f>J325-'11-01 Venituri'!I481</f>
        <v>-115286.01000000001</v>
      </c>
      <c r="K470" s="381">
        <f>K325-'11-01 Venituri'!J481</f>
        <v>344914.282</v>
      </c>
      <c r="L470" s="381">
        <f>L325-'11-01 Venituri'!K481</f>
        <v>372715</v>
      </c>
      <c r="M470" s="382">
        <f>M325-'11-01 Venituri'!L481</f>
        <v>399400</v>
      </c>
    </row>
    <row r="472" spans="2:3" ht="15">
      <c r="B472" s="4"/>
      <c r="C472" s="286"/>
    </row>
    <row r="473" spans="2:3" ht="15">
      <c r="B473" s="4"/>
      <c r="C473" s="286"/>
    </row>
    <row r="474" spans="2:3" ht="18">
      <c r="B474" s="383" t="s">
        <v>1440</v>
      </c>
      <c r="C474" s="286"/>
    </row>
    <row r="475" spans="2:3" ht="15">
      <c r="B475" s="4"/>
      <c r="C475" s="222"/>
    </row>
    <row r="476" ht="30">
      <c r="C476" s="223" t="s">
        <v>926</v>
      </c>
    </row>
    <row r="477" spans="3:9" ht="15.75">
      <c r="C477" s="223"/>
      <c r="E477" s="225" t="s">
        <v>0</v>
      </c>
      <c r="F477" s="384"/>
      <c r="G477" s="224"/>
      <c r="H477" s="224"/>
      <c r="I477" s="3"/>
    </row>
    <row r="478" spans="1:9" ht="15">
      <c r="A478" s="719"/>
      <c r="B478" s="719"/>
      <c r="C478" s="223"/>
      <c r="E478" s="228" t="s">
        <v>1</v>
      </c>
      <c r="F478" s="228"/>
      <c r="G478" s="224"/>
      <c r="H478" s="229"/>
      <c r="I478" s="3"/>
    </row>
    <row r="479" spans="1:3" ht="15">
      <c r="A479" s="385"/>
      <c r="B479" s="385"/>
      <c r="C479" s="223"/>
    </row>
  </sheetData>
  <sheetProtection/>
  <mergeCells count="108">
    <mergeCell ref="A5:K5"/>
    <mergeCell ref="A6:K6"/>
    <mergeCell ref="E10:J10"/>
    <mergeCell ref="K10:M10"/>
    <mergeCell ref="E11:F11"/>
    <mergeCell ref="G11:J11"/>
    <mergeCell ref="A13:C13"/>
    <mergeCell ref="A14:C14"/>
    <mergeCell ref="A19:C19"/>
    <mergeCell ref="B22:C22"/>
    <mergeCell ref="B23:C23"/>
    <mergeCell ref="A27:C27"/>
    <mergeCell ref="B29:C29"/>
    <mergeCell ref="B30:C30"/>
    <mergeCell ref="B31:C31"/>
    <mergeCell ref="A32:C32"/>
    <mergeCell ref="A36:C36"/>
    <mergeCell ref="A42:C42"/>
    <mergeCell ref="A43:C43"/>
    <mergeCell ref="B45:C45"/>
    <mergeCell ref="B64:C64"/>
    <mergeCell ref="A70:C70"/>
    <mergeCell ref="B72:C72"/>
    <mergeCell ref="A88:C88"/>
    <mergeCell ref="B100:C100"/>
    <mergeCell ref="A102:C102"/>
    <mergeCell ref="A103:C103"/>
    <mergeCell ref="B108:C108"/>
    <mergeCell ref="A122:C122"/>
    <mergeCell ref="A123:C123"/>
    <mergeCell ref="B125:C125"/>
    <mergeCell ref="A137:C137"/>
    <mergeCell ref="B143:C143"/>
    <mergeCell ref="A156:C156"/>
    <mergeCell ref="B158:C158"/>
    <mergeCell ref="B166:C166"/>
    <mergeCell ref="B167:C167"/>
    <mergeCell ref="B169:C169"/>
    <mergeCell ref="B170:C170"/>
    <mergeCell ref="A171:C171"/>
    <mergeCell ref="A172:C172"/>
    <mergeCell ref="A177:C177"/>
    <mergeCell ref="B180:C180"/>
    <mergeCell ref="B181:C181"/>
    <mergeCell ref="A185:C185"/>
    <mergeCell ref="B187:C187"/>
    <mergeCell ref="B188:C188"/>
    <mergeCell ref="B189:C189"/>
    <mergeCell ref="A190:C190"/>
    <mergeCell ref="A194:C194"/>
    <mergeCell ref="A200:C200"/>
    <mergeCell ref="A201:C201"/>
    <mergeCell ref="B203:C203"/>
    <mergeCell ref="B222:C222"/>
    <mergeCell ref="A228:C228"/>
    <mergeCell ref="B230:C230"/>
    <mergeCell ref="A246:C246"/>
    <mergeCell ref="B258:C258"/>
    <mergeCell ref="A260:C260"/>
    <mergeCell ref="A261:C261"/>
    <mergeCell ref="B253:C253"/>
    <mergeCell ref="B266:C266"/>
    <mergeCell ref="A280:C280"/>
    <mergeCell ref="A281:C281"/>
    <mergeCell ref="B283:C283"/>
    <mergeCell ref="A293:C293"/>
    <mergeCell ref="B299:C299"/>
    <mergeCell ref="A312:C312"/>
    <mergeCell ref="B314:C314"/>
    <mergeCell ref="B322:C322"/>
    <mergeCell ref="A323:C323"/>
    <mergeCell ref="B324:C324"/>
    <mergeCell ref="A325:C325"/>
    <mergeCell ref="A326:C326"/>
    <mergeCell ref="A331:C331"/>
    <mergeCell ref="B334:C334"/>
    <mergeCell ref="B335:C335"/>
    <mergeCell ref="A338:C338"/>
    <mergeCell ref="A342:C342"/>
    <mergeCell ref="A348:C348"/>
    <mergeCell ref="A349:C349"/>
    <mergeCell ref="B351:C351"/>
    <mergeCell ref="B368:C368"/>
    <mergeCell ref="A374:C374"/>
    <mergeCell ref="B376:C376"/>
    <mergeCell ref="A392:C392"/>
    <mergeCell ref="B404:C404"/>
    <mergeCell ref="A406:C406"/>
    <mergeCell ref="A407:C407"/>
    <mergeCell ref="A426:C426"/>
    <mergeCell ref="A427:C427"/>
    <mergeCell ref="B399:C399"/>
    <mergeCell ref="B429:C429"/>
    <mergeCell ref="A441:C441"/>
    <mergeCell ref="B447:C447"/>
    <mergeCell ref="A458:C458"/>
    <mergeCell ref="B460:C460"/>
    <mergeCell ref="B468:C468"/>
    <mergeCell ref="B95:C95"/>
    <mergeCell ref="K1:M1"/>
    <mergeCell ref="L9:M9"/>
    <mergeCell ref="B470:C470"/>
    <mergeCell ref="A478:B478"/>
    <mergeCell ref="D10:D12"/>
    <mergeCell ref="K11:K12"/>
    <mergeCell ref="L11:L12"/>
    <mergeCell ref="M11:M12"/>
    <mergeCell ref="A10:C12"/>
  </mergeCells>
  <printOptions horizontalCentered="1"/>
  <pageMargins left="0.1968503937007874" right="0.1968503937007874" top="0.5905511811023623" bottom="0.3937007874015748" header="0.3937007874015748" footer="0.1968503937007874"/>
  <pageSetup horizontalDpi="600" verticalDpi="600" orientation="landscape" paperSize="9" scale="55" r:id="rId2"/>
  <headerFooter alignWithMargins="0">
    <oddFooter>&amp;R&amp;P</oddFooter>
  </headerFooter>
  <drawing r:id="rId1"/>
</worksheet>
</file>

<file path=xl/worksheets/sheet3.xml><?xml version="1.0" encoding="utf-8"?>
<worksheet xmlns="http://schemas.openxmlformats.org/spreadsheetml/2006/main" xmlns:r="http://schemas.openxmlformats.org/officeDocument/2006/relationships">
  <sheetPr>
    <tabColor rgb="FFFF0000"/>
  </sheetPr>
  <dimension ref="A1:L455"/>
  <sheetViews>
    <sheetView zoomScale="75" zoomScaleNormal="75" zoomScaleSheetLayoutView="75" zoomScalePageLayoutView="0" workbookViewId="0" topLeftCell="A1">
      <selection activeCell="A12" sqref="A12:L12"/>
    </sheetView>
  </sheetViews>
  <sheetFormatPr defaultColWidth="8.8515625" defaultRowHeight="12.75"/>
  <cols>
    <col min="1" max="1" width="7.28125" style="3" customWidth="1"/>
    <col min="2" max="2" width="5.8515625" style="3" customWidth="1"/>
    <col min="3" max="3" width="99.8515625" style="3" customWidth="1"/>
    <col min="4" max="4" width="16.421875" style="3" customWidth="1"/>
    <col min="5" max="5" width="17.140625" style="3" customWidth="1"/>
    <col min="6" max="7" width="10.8515625" style="3" customWidth="1"/>
    <col min="8" max="8" width="11.57421875" style="3" customWidth="1"/>
    <col min="9" max="9" width="10.8515625" style="3" customWidth="1"/>
    <col min="10" max="10" width="9.8515625" style="3" customWidth="1"/>
    <col min="11" max="11" width="10.140625" style="3" customWidth="1"/>
    <col min="12" max="12" width="10.00390625" style="3" customWidth="1"/>
    <col min="13" max="16384" width="8.8515625" style="3" customWidth="1"/>
  </cols>
  <sheetData>
    <row r="1" spans="1:12" ht="15.75">
      <c r="A1" s="1"/>
      <c r="B1" s="1"/>
      <c r="C1" s="1"/>
      <c r="D1" s="2"/>
      <c r="J1" s="816" t="s">
        <v>1431</v>
      </c>
      <c r="K1" s="816"/>
      <c r="L1" s="816"/>
    </row>
    <row r="2" spans="1:4" ht="15.75">
      <c r="A2" s="4" t="s">
        <v>1444</v>
      </c>
      <c r="C2" s="5"/>
      <c r="D2" s="2"/>
    </row>
    <row r="3" spans="1:4" ht="15.75">
      <c r="A3" s="1" t="s">
        <v>927</v>
      </c>
      <c r="C3" s="6"/>
      <c r="D3" s="2"/>
    </row>
    <row r="4" spans="1:4" ht="15.75">
      <c r="A4" s="1"/>
      <c r="C4" s="6"/>
      <c r="D4" s="2"/>
    </row>
    <row r="5" spans="1:8" ht="15.75">
      <c r="A5" s="875" t="s">
        <v>928</v>
      </c>
      <c r="B5" s="875"/>
      <c r="C5" s="875"/>
      <c r="D5" s="875"/>
      <c r="E5" s="875"/>
      <c r="F5" s="875"/>
      <c r="G5" s="875"/>
      <c r="H5" s="875"/>
    </row>
    <row r="6" spans="1:8" ht="15.75">
      <c r="A6" s="875" t="s">
        <v>929</v>
      </c>
      <c r="B6" s="875"/>
      <c r="C6" s="875"/>
      <c r="D6" s="875"/>
      <c r="E6" s="875"/>
      <c r="F6" s="875"/>
      <c r="G6" s="875"/>
      <c r="H6" s="875"/>
    </row>
    <row r="7" spans="1:8" ht="15.75">
      <c r="A7" s="7"/>
      <c r="B7" s="7"/>
      <c r="C7" s="7"/>
      <c r="D7" s="7"/>
      <c r="E7" s="7"/>
      <c r="F7" s="7"/>
      <c r="G7" s="7"/>
      <c r="H7" s="7"/>
    </row>
    <row r="8" spans="1:12" ht="16.5" thickBot="1">
      <c r="A8" s="8"/>
      <c r="B8" s="8"/>
      <c r="C8" s="8"/>
      <c r="D8" s="2"/>
      <c r="E8" s="5"/>
      <c r="F8" s="9"/>
      <c r="G8" s="10"/>
      <c r="H8" s="11"/>
      <c r="K8" s="852" t="s">
        <v>6</v>
      </c>
      <c r="L8" s="852"/>
    </row>
    <row r="9" spans="1:12" ht="17.25" customHeight="1">
      <c r="A9" s="725" t="s">
        <v>7</v>
      </c>
      <c r="B9" s="726"/>
      <c r="C9" s="727"/>
      <c r="D9" s="720" t="s">
        <v>8</v>
      </c>
      <c r="E9" s="818" t="s">
        <v>9</v>
      </c>
      <c r="F9" s="818"/>
      <c r="G9" s="818"/>
      <c r="H9" s="818"/>
      <c r="I9" s="818"/>
      <c r="J9" s="819" t="s">
        <v>10</v>
      </c>
      <c r="K9" s="819"/>
      <c r="L9" s="820"/>
    </row>
    <row r="10" spans="1:12" ht="45.75" customHeight="1">
      <c r="A10" s="728"/>
      <c r="B10" s="729"/>
      <c r="C10" s="730"/>
      <c r="D10" s="721"/>
      <c r="E10" s="12" t="s">
        <v>11</v>
      </c>
      <c r="F10" s="821" t="s">
        <v>12</v>
      </c>
      <c r="G10" s="821"/>
      <c r="H10" s="821"/>
      <c r="I10" s="821"/>
      <c r="J10" s="723">
        <v>2023</v>
      </c>
      <c r="K10" s="723">
        <v>2024</v>
      </c>
      <c r="L10" s="813">
        <v>2025</v>
      </c>
    </row>
    <row r="11" spans="1:12" ht="47.25" customHeight="1" thickBot="1">
      <c r="A11" s="731"/>
      <c r="B11" s="732"/>
      <c r="C11" s="733"/>
      <c r="D11" s="722"/>
      <c r="E11" s="13" t="s">
        <v>13</v>
      </c>
      <c r="F11" s="14" t="s">
        <v>14</v>
      </c>
      <c r="G11" s="14" t="s">
        <v>15</v>
      </c>
      <c r="H11" s="14" t="s">
        <v>16</v>
      </c>
      <c r="I11" s="14" t="s">
        <v>17</v>
      </c>
      <c r="J11" s="724"/>
      <c r="K11" s="724"/>
      <c r="L11" s="814"/>
    </row>
    <row r="12" spans="1:12" ht="35.25" customHeight="1">
      <c r="A12" s="936" t="s">
        <v>930</v>
      </c>
      <c r="B12" s="937"/>
      <c r="C12" s="938"/>
      <c r="D12" s="939" t="s">
        <v>18</v>
      </c>
      <c r="E12" s="940">
        <f>F12+G12+H12+I12</f>
        <v>147933</v>
      </c>
      <c r="F12" s="940">
        <f>F13+F63+F59+F72+F110+F172+F175</f>
        <v>27267</v>
      </c>
      <c r="G12" s="940">
        <f aca="true" t="shared" si="0" ref="G12:L12">G13+G63+G59+G72+G110+G172+G175</f>
        <v>51653</v>
      </c>
      <c r="H12" s="940">
        <f t="shared" si="0"/>
        <v>44229</v>
      </c>
      <c r="I12" s="940">
        <f t="shared" si="0"/>
        <v>24784</v>
      </c>
      <c r="J12" s="940">
        <f t="shared" si="0"/>
        <v>141271</v>
      </c>
      <c r="K12" s="940">
        <f t="shared" si="0"/>
        <v>148328</v>
      </c>
      <c r="L12" s="941">
        <f t="shared" si="0"/>
        <v>155003</v>
      </c>
    </row>
    <row r="13" spans="1:12" ht="15.75">
      <c r="A13" s="15" t="s">
        <v>931</v>
      </c>
      <c r="B13" s="16"/>
      <c r="C13" s="17"/>
      <c r="D13" s="18" t="s">
        <v>21</v>
      </c>
      <c r="E13" s="19">
        <f>F13+G13+H13+I13</f>
        <v>48056</v>
      </c>
      <c r="F13" s="19">
        <f>F14+F19</f>
        <v>13403</v>
      </c>
      <c r="G13" s="19">
        <f aca="true" t="shared" si="1" ref="G13:L13">G14+G19</f>
        <v>15656</v>
      </c>
      <c r="H13" s="19">
        <f t="shared" si="1"/>
        <v>10140</v>
      </c>
      <c r="I13" s="19">
        <f t="shared" si="1"/>
        <v>8857</v>
      </c>
      <c r="J13" s="19">
        <f t="shared" si="1"/>
        <v>47634</v>
      </c>
      <c r="K13" s="19">
        <f t="shared" si="1"/>
        <v>50010</v>
      </c>
      <c r="L13" s="20">
        <f t="shared" si="1"/>
        <v>52261</v>
      </c>
    </row>
    <row r="14" spans="1:12" ht="15.75">
      <c r="A14" s="21" t="s">
        <v>932</v>
      </c>
      <c r="B14" s="22"/>
      <c r="C14" s="23"/>
      <c r="D14" s="24" t="s">
        <v>23</v>
      </c>
      <c r="E14" s="19">
        <f aca="true" t="shared" si="2" ref="E14:E23">F14+G14+H14+I14</f>
        <v>0</v>
      </c>
      <c r="F14" s="25">
        <f>F15</f>
        <v>0</v>
      </c>
      <c r="G14" s="25">
        <f aca="true" t="shared" si="3" ref="G14:L15">G15</f>
        <v>0</v>
      </c>
      <c r="H14" s="25">
        <f t="shared" si="3"/>
        <v>0</v>
      </c>
      <c r="I14" s="25">
        <f t="shared" si="3"/>
        <v>0</v>
      </c>
      <c r="J14" s="25">
        <f t="shared" si="3"/>
        <v>0</v>
      </c>
      <c r="K14" s="25">
        <f t="shared" si="3"/>
        <v>0</v>
      </c>
      <c r="L14" s="26">
        <f t="shared" si="3"/>
        <v>0</v>
      </c>
    </row>
    <row r="15" spans="1:12" ht="15.75">
      <c r="A15" s="21" t="s">
        <v>933</v>
      </c>
      <c r="B15" s="22"/>
      <c r="C15" s="23"/>
      <c r="D15" s="27" t="s">
        <v>79</v>
      </c>
      <c r="E15" s="19">
        <f t="shared" si="2"/>
        <v>0</v>
      </c>
      <c r="F15" s="25">
        <f>F16</f>
        <v>0</v>
      </c>
      <c r="G15" s="25">
        <f t="shared" si="3"/>
        <v>0</v>
      </c>
      <c r="H15" s="25">
        <f t="shared" si="3"/>
        <v>0</v>
      </c>
      <c r="I15" s="25">
        <f t="shared" si="3"/>
        <v>0</v>
      </c>
      <c r="J15" s="25">
        <f t="shared" si="3"/>
        <v>0</v>
      </c>
      <c r="K15" s="25">
        <f t="shared" si="3"/>
        <v>0</v>
      </c>
      <c r="L15" s="26">
        <f t="shared" si="3"/>
        <v>0</v>
      </c>
    </row>
    <row r="16" spans="1:12" ht="18.75" customHeight="1">
      <c r="A16" s="28" t="s">
        <v>934</v>
      </c>
      <c r="B16" s="29"/>
      <c r="C16" s="29"/>
      <c r="D16" s="24" t="s">
        <v>935</v>
      </c>
      <c r="E16" s="19">
        <f t="shared" si="2"/>
        <v>0</v>
      </c>
      <c r="F16" s="25">
        <f>F17+F18</f>
        <v>0</v>
      </c>
      <c r="G16" s="25">
        <f aca="true" t="shared" si="4" ref="G16:L16">G17+G18</f>
        <v>0</v>
      </c>
      <c r="H16" s="25">
        <f t="shared" si="4"/>
        <v>0</v>
      </c>
      <c r="I16" s="25">
        <f t="shared" si="4"/>
        <v>0</v>
      </c>
      <c r="J16" s="25">
        <f>J17+J18</f>
        <v>0</v>
      </c>
      <c r="K16" s="25">
        <f t="shared" si="4"/>
        <v>0</v>
      </c>
      <c r="L16" s="26">
        <f t="shared" si="4"/>
        <v>0</v>
      </c>
    </row>
    <row r="17" spans="1:12" ht="18.75" customHeight="1">
      <c r="A17" s="21"/>
      <c r="B17" s="30" t="s">
        <v>97</v>
      </c>
      <c r="C17" s="31"/>
      <c r="D17" s="24" t="s">
        <v>936</v>
      </c>
      <c r="E17" s="19">
        <f t="shared" si="2"/>
        <v>0</v>
      </c>
      <c r="F17" s="25">
        <f>F228</f>
        <v>0</v>
      </c>
      <c r="G17" s="25">
        <f aca="true" t="shared" si="5" ref="G17:L18">G228</f>
        <v>0</v>
      </c>
      <c r="H17" s="25">
        <f t="shared" si="5"/>
        <v>0</v>
      </c>
      <c r="I17" s="25">
        <f t="shared" si="5"/>
        <v>0</v>
      </c>
      <c r="J17" s="25">
        <f t="shared" si="5"/>
        <v>0</v>
      </c>
      <c r="K17" s="25">
        <f t="shared" si="5"/>
        <v>0</v>
      </c>
      <c r="L17" s="26">
        <f t="shared" si="5"/>
        <v>0</v>
      </c>
    </row>
    <row r="18" spans="1:12" ht="16.5" customHeight="1">
      <c r="A18" s="21"/>
      <c r="B18" s="30" t="s">
        <v>99</v>
      </c>
      <c r="C18" s="31"/>
      <c r="D18" s="24" t="s">
        <v>937</v>
      </c>
      <c r="E18" s="19">
        <f t="shared" si="2"/>
        <v>0</v>
      </c>
      <c r="F18" s="25">
        <f>F229</f>
        <v>0</v>
      </c>
      <c r="G18" s="25">
        <f t="shared" si="5"/>
        <v>0</v>
      </c>
      <c r="H18" s="25">
        <f t="shared" si="5"/>
        <v>0</v>
      </c>
      <c r="I18" s="25">
        <f t="shared" si="5"/>
        <v>0</v>
      </c>
      <c r="J18" s="25">
        <f t="shared" si="5"/>
        <v>0</v>
      </c>
      <c r="K18" s="25">
        <f t="shared" si="5"/>
        <v>0</v>
      </c>
      <c r="L18" s="26">
        <f t="shared" si="5"/>
        <v>0</v>
      </c>
    </row>
    <row r="19" spans="1:12" ht="18.75" customHeight="1">
      <c r="A19" s="32" t="s">
        <v>938</v>
      </c>
      <c r="B19" s="33"/>
      <c r="C19" s="34"/>
      <c r="D19" s="27" t="s">
        <v>120</v>
      </c>
      <c r="E19" s="19">
        <f t="shared" si="2"/>
        <v>48056</v>
      </c>
      <c r="F19" s="25">
        <f>F20+F31</f>
        <v>13403</v>
      </c>
      <c r="G19" s="25">
        <f aca="true" t="shared" si="6" ref="G19:L19">G20+G31</f>
        <v>15656</v>
      </c>
      <c r="H19" s="25">
        <f t="shared" si="6"/>
        <v>10140</v>
      </c>
      <c r="I19" s="25">
        <f t="shared" si="6"/>
        <v>8857</v>
      </c>
      <c r="J19" s="25">
        <f t="shared" si="6"/>
        <v>47634</v>
      </c>
      <c r="K19" s="25">
        <f t="shared" si="6"/>
        <v>50010</v>
      </c>
      <c r="L19" s="26">
        <f t="shared" si="6"/>
        <v>52261</v>
      </c>
    </row>
    <row r="20" spans="1:12" ht="18.75" customHeight="1">
      <c r="A20" s="28" t="s">
        <v>939</v>
      </c>
      <c r="B20" s="34"/>
      <c r="C20" s="35"/>
      <c r="D20" s="27" t="s">
        <v>122</v>
      </c>
      <c r="E20" s="19">
        <f t="shared" si="2"/>
        <v>3849</v>
      </c>
      <c r="F20" s="25">
        <f>F21+F29</f>
        <v>1038</v>
      </c>
      <c r="G20" s="25">
        <f aca="true" t="shared" si="7" ref="G20:L20">G21+G29</f>
        <v>984</v>
      </c>
      <c r="H20" s="25">
        <f t="shared" si="7"/>
        <v>1146</v>
      </c>
      <c r="I20" s="25">
        <f t="shared" si="7"/>
        <v>681</v>
      </c>
      <c r="J20" s="25">
        <f t="shared" si="7"/>
        <v>4143</v>
      </c>
      <c r="K20" s="25">
        <f t="shared" si="7"/>
        <v>4350</v>
      </c>
      <c r="L20" s="26">
        <f t="shared" si="7"/>
        <v>4546</v>
      </c>
    </row>
    <row r="21" spans="1:12" ht="15.75">
      <c r="A21" s="28" t="s">
        <v>940</v>
      </c>
      <c r="B21" s="31"/>
      <c r="C21" s="35"/>
      <c r="D21" s="24" t="s">
        <v>941</v>
      </c>
      <c r="E21" s="19">
        <f t="shared" si="2"/>
        <v>3849</v>
      </c>
      <c r="F21" s="25">
        <f aca="true" t="shared" si="8" ref="F21:L21">F22+F24+F27+F28</f>
        <v>1038</v>
      </c>
      <c r="G21" s="25">
        <f t="shared" si="8"/>
        <v>984</v>
      </c>
      <c r="H21" s="25">
        <f t="shared" si="8"/>
        <v>1146</v>
      </c>
      <c r="I21" s="25">
        <f t="shared" si="8"/>
        <v>681</v>
      </c>
      <c r="J21" s="25">
        <f t="shared" si="8"/>
        <v>4143</v>
      </c>
      <c r="K21" s="25">
        <f t="shared" si="8"/>
        <v>4350</v>
      </c>
      <c r="L21" s="26">
        <f t="shared" si="8"/>
        <v>4546</v>
      </c>
    </row>
    <row r="22" spans="1:12" ht="18.75" customHeight="1">
      <c r="A22" s="36"/>
      <c r="B22" s="30" t="s">
        <v>942</v>
      </c>
      <c r="C22" s="31"/>
      <c r="D22" s="37" t="s">
        <v>943</v>
      </c>
      <c r="E22" s="19">
        <f t="shared" si="2"/>
        <v>3443</v>
      </c>
      <c r="F22" s="25">
        <f>F23</f>
        <v>996</v>
      </c>
      <c r="G22" s="25">
        <f aca="true" t="shared" si="9" ref="G22:L22">G23</f>
        <v>874</v>
      </c>
      <c r="H22" s="25">
        <f t="shared" si="9"/>
        <v>1016</v>
      </c>
      <c r="I22" s="25">
        <f t="shared" si="9"/>
        <v>557</v>
      </c>
      <c r="J22" s="25">
        <f t="shared" si="9"/>
        <v>3657</v>
      </c>
      <c r="K22" s="25">
        <f t="shared" si="9"/>
        <v>3840</v>
      </c>
      <c r="L22" s="26">
        <f t="shared" si="9"/>
        <v>4013</v>
      </c>
    </row>
    <row r="23" spans="1:12" s="44" customFormat="1" ht="15.75">
      <c r="A23" s="38"/>
      <c r="B23" s="39"/>
      <c r="C23" s="40" t="s">
        <v>131</v>
      </c>
      <c r="D23" s="41" t="s">
        <v>944</v>
      </c>
      <c r="E23" s="19">
        <f t="shared" si="2"/>
        <v>3443</v>
      </c>
      <c r="F23" s="42">
        <f>F234</f>
        <v>996</v>
      </c>
      <c r="G23" s="42">
        <f aca="true" t="shared" si="10" ref="G23:L23">G234</f>
        <v>874</v>
      </c>
      <c r="H23" s="42">
        <f t="shared" si="10"/>
        <v>1016</v>
      </c>
      <c r="I23" s="42">
        <f t="shared" si="10"/>
        <v>557</v>
      </c>
      <c r="J23" s="42">
        <f t="shared" si="10"/>
        <v>3657</v>
      </c>
      <c r="K23" s="42">
        <f t="shared" si="10"/>
        <v>3840</v>
      </c>
      <c r="L23" s="43">
        <f t="shared" si="10"/>
        <v>4013</v>
      </c>
    </row>
    <row r="24" spans="1:12" ht="15.75">
      <c r="A24" s="36"/>
      <c r="B24" s="30" t="s">
        <v>945</v>
      </c>
      <c r="C24" s="31"/>
      <c r="D24" s="24" t="s">
        <v>946</v>
      </c>
      <c r="E24" s="19">
        <f>F24+G24+H24+I24</f>
        <v>0</v>
      </c>
      <c r="F24" s="45"/>
      <c r="G24" s="45"/>
      <c r="H24" s="45"/>
      <c r="I24" s="45"/>
      <c r="J24" s="45"/>
      <c r="K24" s="45"/>
      <c r="L24" s="46"/>
    </row>
    <row r="25" spans="1:12" ht="15.75">
      <c r="A25" s="36"/>
      <c r="B25" s="30"/>
      <c r="C25" s="31" t="s">
        <v>947</v>
      </c>
      <c r="D25" s="24" t="s">
        <v>948</v>
      </c>
      <c r="E25" s="45" t="s">
        <v>63</v>
      </c>
      <c r="F25" s="45" t="s">
        <v>63</v>
      </c>
      <c r="G25" s="45" t="s">
        <v>63</v>
      </c>
      <c r="H25" s="45" t="s">
        <v>63</v>
      </c>
      <c r="I25" s="45" t="s">
        <v>63</v>
      </c>
      <c r="J25" s="45" t="s">
        <v>63</v>
      </c>
      <c r="K25" s="45" t="s">
        <v>63</v>
      </c>
      <c r="L25" s="46" t="s">
        <v>63</v>
      </c>
    </row>
    <row r="26" spans="1:12" s="44" customFormat="1" ht="29.25" customHeight="1">
      <c r="A26" s="47"/>
      <c r="B26" s="39"/>
      <c r="C26" s="48" t="s">
        <v>137</v>
      </c>
      <c r="D26" s="41" t="s">
        <v>949</v>
      </c>
      <c r="E26" s="49" t="s">
        <v>63</v>
      </c>
      <c r="F26" s="49" t="s">
        <v>63</v>
      </c>
      <c r="G26" s="49" t="s">
        <v>63</v>
      </c>
      <c r="H26" s="49" t="s">
        <v>63</v>
      </c>
      <c r="I26" s="49" t="s">
        <v>63</v>
      </c>
      <c r="J26" s="49" t="s">
        <v>63</v>
      </c>
      <c r="K26" s="49" t="s">
        <v>63</v>
      </c>
      <c r="L26" s="50" t="s">
        <v>63</v>
      </c>
    </row>
    <row r="27" spans="1:12" ht="15.75">
      <c r="A27" s="32"/>
      <c r="B27" s="30" t="s">
        <v>950</v>
      </c>
      <c r="C27" s="31"/>
      <c r="D27" s="51" t="s">
        <v>951</v>
      </c>
      <c r="E27" s="25">
        <f>F27+G27+H27+I27</f>
        <v>0</v>
      </c>
      <c r="F27" s="25">
        <f>F238</f>
        <v>0</v>
      </c>
      <c r="G27" s="25">
        <f aca="true" t="shared" si="11" ref="G27:L27">G238</f>
        <v>0</v>
      </c>
      <c r="H27" s="25">
        <f t="shared" si="11"/>
        <v>0</v>
      </c>
      <c r="I27" s="25">
        <f t="shared" si="11"/>
        <v>0</v>
      </c>
      <c r="J27" s="25">
        <f t="shared" si="11"/>
        <v>0</v>
      </c>
      <c r="K27" s="25">
        <f t="shared" si="11"/>
        <v>0</v>
      </c>
      <c r="L27" s="26">
        <f t="shared" si="11"/>
        <v>0</v>
      </c>
    </row>
    <row r="28" spans="1:12" ht="15.75">
      <c r="A28" s="32"/>
      <c r="B28" s="30" t="s">
        <v>139</v>
      </c>
      <c r="C28" s="31"/>
      <c r="D28" s="51" t="s">
        <v>952</v>
      </c>
      <c r="E28" s="25">
        <f>F28+G28+H28+I28</f>
        <v>406</v>
      </c>
      <c r="F28" s="25">
        <f>F239</f>
        <v>42</v>
      </c>
      <c r="G28" s="25">
        <f aca="true" t="shared" si="12" ref="G28:L28">G239</f>
        <v>110</v>
      </c>
      <c r="H28" s="25">
        <f t="shared" si="12"/>
        <v>130</v>
      </c>
      <c r="I28" s="25">
        <f t="shared" si="12"/>
        <v>124</v>
      </c>
      <c r="J28" s="25">
        <f t="shared" si="12"/>
        <v>486</v>
      </c>
      <c r="K28" s="25">
        <f t="shared" si="12"/>
        <v>510</v>
      </c>
      <c r="L28" s="52">
        <f t="shared" si="12"/>
        <v>533</v>
      </c>
    </row>
    <row r="29" spans="1:12" ht="15.75">
      <c r="A29" s="32" t="s">
        <v>953</v>
      </c>
      <c r="B29" s="30"/>
      <c r="C29" s="31"/>
      <c r="D29" s="27" t="s">
        <v>954</v>
      </c>
      <c r="E29" s="25">
        <f aca="true" t="shared" si="13" ref="E29:E42">F29+G29+H29+I29</f>
        <v>0</v>
      </c>
      <c r="F29" s="25">
        <f aca="true" t="shared" si="14" ref="F29:L29">F30</f>
        <v>0</v>
      </c>
      <c r="G29" s="25">
        <f t="shared" si="14"/>
        <v>0</v>
      </c>
      <c r="H29" s="25">
        <f t="shared" si="14"/>
        <v>0</v>
      </c>
      <c r="I29" s="25">
        <f t="shared" si="14"/>
        <v>0</v>
      </c>
      <c r="J29" s="25">
        <f t="shared" si="14"/>
        <v>0</v>
      </c>
      <c r="K29" s="25">
        <f t="shared" si="14"/>
        <v>0</v>
      </c>
      <c r="L29" s="52">
        <f t="shared" si="14"/>
        <v>0</v>
      </c>
    </row>
    <row r="30" spans="1:12" ht="15.75">
      <c r="A30" s="32"/>
      <c r="B30" s="30" t="s">
        <v>143</v>
      </c>
      <c r="C30" s="31"/>
      <c r="D30" s="24" t="s">
        <v>955</v>
      </c>
      <c r="E30" s="25">
        <f t="shared" si="13"/>
        <v>0</v>
      </c>
      <c r="F30" s="25">
        <f>F241</f>
        <v>0</v>
      </c>
      <c r="G30" s="25">
        <f aca="true" t="shared" si="15" ref="G30:L30">G241</f>
        <v>0</v>
      </c>
      <c r="H30" s="25">
        <f t="shared" si="15"/>
        <v>0</v>
      </c>
      <c r="I30" s="25">
        <f t="shared" si="15"/>
        <v>0</v>
      </c>
      <c r="J30" s="25">
        <f t="shared" si="15"/>
        <v>0</v>
      </c>
      <c r="K30" s="25">
        <f t="shared" si="15"/>
        <v>0</v>
      </c>
      <c r="L30" s="52">
        <f t="shared" si="15"/>
        <v>0</v>
      </c>
    </row>
    <row r="31" spans="1:12" ht="28.5" customHeight="1">
      <c r="A31" s="771" t="s">
        <v>956</v>
      </c>
      <c r="B31" s="772"/>
      <c r="C31" s="772"/>
      <c r="D31" s="53" t="s">
        <v>146</v>
      </c>
      <c r="E31" s="25">
        <f t="shared" si="13"/>
        <v>44207</v>
      </c>
      <c r="F31" s="25">
        <f>F32+F47+F49+F51+F54</f>
        <v>12365</v>
      </c>
      <c r="G31" s="25">
        <f aca="true" t="shared" si="16" ref="G31:L31">G32+G47+G49+G51+G54</f>
        <v>14672</v>
      </c>
      <c r="H31" s="25">
        <f t="shared" si="16"/>
        <v>8994</v>
      </c>
      <c r="I31" s="25">
        <f t="shared" si="16"/>
        <v>8176</v>
      </c>
      <c r="J31" s="25">
        <f t="shared" si="16"/>
        <v>43491</v>
      </c>
      <c r="K31" s="25">
        <f t="shared" si="16"/>
        <v>45660</v>
      </c>
      <c r="L31" s="52">
        <f t="shared" si="16"/>
        <v>47715</v>
      </c>
    </row>
    <row r="32" spans="1:12" ht="56.25" customHeight="1">
      <c r="A32" s="869" t="s">
        <v>1413</v>
      </c>
      <c r="B32" s="870"/>
      <c r="C32" s="870"/>
      <c r="D32" s="54" t="s">
        <v>957</v>
      </c>
      <c r="E32" s="25">
        <f t="shared" si="13"/>
        <v>34918</v>
      </c>
      <c r="F32" s="25">
        <f aca="true" t="shared" si="17" ref="F32:L32">F33+F34+F35+F36+F37+F38+F39+F40+F41+F42+F43+F44+F45+F46</f>
        <v>9466</v>
      </c>
      <c r="G32" s="25">
        <f t="shared" si="17"/>
        <v>10228</v>
      </c>
      <c r="H32" s="25">
        <f t="shared" si="17"/>
        <v>8007</v>
      </c>
      <c r="I32" s="25">
        <f t="shared" si="17"/>
        <v>7217</v>
      </c>
      <c r="J32" s="25">
        <f t="shared" si="17"/>
        <v>35387</v>
      </c>
      <c r="K32" s="25">
        <f t="shared" si="17"/>
        <v>37150</v>
      </c>
      <c r="L32" s="52">
        <f t="shared" si="17"/>
        <v>38822</v>
      </c>
    </row>
    <row r="33" spans="1:12" ht="15.75">
      <c r="A33" s="36"/>
      <c r="B33" s="30" t="s">
        <v>958</v>
      </c>
      <c r="C33" s="31"/>
      <c r="D33" s="24" t="s">
        <v>959</v>
      </c>
      <c r="E33" s="25">
        <f t="shared" si="13"/>
        <v>880</v>
      </c>
      <c r="F33" s="25">
        <f>F244</f>
        <v>265</v>
      </c>
      <c r="G33" s="25">
        <f aca="true" t="shared" si="18" ref="G33:L33">G244</f>
        <v>292</v>
      </c>
      <c r="H33" s="25">
        <f t="shared" si="18"/>
        <v>173</v>
      </c>
      <c r="I33" s="25">
        <f t="shared" si="18"/>
        <v>150</v>
      </c>
      <c r="J33" s="25">
        <f t="shared" si="18"/>
        <v>866</v>
      </c>
      <c r="K33" s="25">
        <f t="shared" si="18"/>
        <v>909</v>
      </c>
      <c r="L33" s="52">
        <f t="shared" si="18"/>
        <v>950</v>
      </c>
    </row>
    <row r="34" spans="1:12" ht="18" customHeight="1">
      <c r="A34" s="36"/>
      <c r="B34" s="30" t="s">
        <v>960</v>
      </c>
      <c r="C34" s="31"/>
      <c r="D34" s="24" t="s">
        <v>961</v>
      </c>
      <c r="E34" s="25">
        <f t="shared" si="13"/>
        <v>3500</v>
      </c>
      <c r="F34" s="25">
        <f aca="true" t="shared" si="19" ref="F34:L34">F245</f>
        <v>855</v>
      </c>
      <c r="G34" s="25">
        <f t="shared" si="19"/>
        <v>896</v>
      </c>
      <c r="H34" s="25">
        <f t="shared" si="19"/>
        <v>881</v>
      </c>
      <c r="I34" s="25">
        <f t="shared" si="19"/>
        <v>868</v>
      </c>
      <c r="J34" s="25">
        <f t="shared" si="19"/>
        <v>2585</v>
      </c>
      <c r="K34" s="25">
        <f t="shared" si="19"/>
        <v>2714</v>
      </c>
      <c r="L34" s="52">
        <f t="shared" si="19"/>
        <v>2836</v>
      </c>
    </row>
    <row r="35" spans="1:12" ht="18" customHeight="1">
      <c r="A35" s="36"/>
      <c r="B35" s="777" t="s">
        <v>962</v>
      </c>
      <c r="C35" s="777"/>
      <c r="D35" s="24" t="s">
        <v>963</v>
      </c>
      <c r="E35" s="25">
        <f t="shared" si="13"/>
        <v>0</v>
      </c>
      <c r="F35" s="25">
        <f aca="true" t="shared" si="20" ref="F35:L35">F246</f>
        <v>0</v>
      </c>
      <c r="G35" s="25">
        <f t="shared" si="20"/>
        <v>0</v>
      </c>
      <c r="H35" s="25">
        <f t="shared" si="20"/>
        <v>0</v>
      </c>
      <c r="I35" s="25">
        <f t="shared" si="20"/>
        <v>0</v>
      </c>
      <c r="J35" s="25">
        <f t="shared" si="20"/>
        <v>0</v>
      </c>
      <c r="K35" s="25">
        <f t="shared" si="20"/>
        <v>0</v>
      </c>
      <c r="L35" s="52">
        <f t="shared" si="20"/>
        <v>0</v>
      </c>
    </row>
    <row r="36" spans="1:12" ht="18" customHeight="1">
      <c r="A36" s="36"/>
      <c r="B36" s="30" t="s">
        <v>964</v>
      </c>
      <c r="C36" s="31"/>
      <c r="D36" s="24" t="s">
        <v>965</v>
      </c>
      <c r="E36" s="25">
        <f t="shared" si="13"/>
        <v>0</v>
      </c>
      <c r="F36" s="25">
        <f aca="true" t="shared" si="21" ref="F36:L36">F247</f>
        <v>0</v>
      </c>
      <c r="G36" s="25">
        <f t="shared" si="21"/>
        <v>0</v>
      </c>
      <c r="H36" s="25">
        <f t="shared" si="21"/>
        <v>0</v>
      </c>
      <c r="I36" s="25">
        <f t="shared" si="21"/>
        <v>0</v>
      </c>
      <c r="J36" s="25">
        <f t="shared" si="21"/>
        <v>0</v>
      </c>
      <c r="K36" s="25">
        <f t="shared" si="21"/>
        <v>0</v>
      </c>
      <c r="L36" s="26">
        <f t="shared" si="21"/>
        <v>0</v>
      </c>
    </row>
    <row r="37" spans="1:12" ht="18" customHeight="1">
      <c r="A37" s="55"/>
      <c r="B37" s="30" t="s">
        <v>966</v>
      </c>
      <c r="C37" s="31"/>
      <c r="D37" s="24" t="s">
        <v>967</v>
      </c>
      <c r="E37" s="25">
        <f t="shared" si="13"/>
        <v>20295</v>
      </c>
      <c r="F37" s="25">
        <f aca="true" t="shared" si="22" ref="F37:L37">F248</f>
        <v>5115</v>
      </c>
      <c r="G37" s="25">
        <f t="shared" si="22"/>
        <v>6906</v>
      </c>
      <c r="H37" s="25">
        <f t="shared" si="22"/>
        <v>3967</v>
      </c>
      <c r="I37" s="25">
        <f t="shared" si="22"/>
        <v>4307</v>
      </c>
      <c r="J37" s="25">
        <f t="shared" si="22"/>
        <v>21145</v>
      </c>
      <c r="K37" s="25">
        <f t="shared" si="22"/>
        <v>22202</v>
      </c>
      <c r="L37" s="26">
        <f t="shared" si="22"/>
        <v>23201</v>
      </c>
    </row>
    <row r="38" spans="1:12" ht="26.25" customHeight="1">
      <c r="A38" s="56"/>
      <c r="B38" s="754" t="s">
        <v>968</v>
      </c>
      <c r="C38" s="754"/>
      <c r="D38" s="24" t="s">
        <v>969</v>
      </c>
      <c r="E38" s="25">
        <f t="shared" si="13"/>
        <v>0</v>
      </c>
      <c r="F38" s="25">
        <f aca="true" t="shared" si="23" ref="F38:L38">F249</f>
        <v>0</v>
      </c>
      <c r="G38" s="25">
        <f t="shared" si="23"/>
        <v>0</v>
      </c>
      <c r="H38" s="25">
        <f t="shared" si="23"/>
        <v>0</v>
      </c>
      <c r="I38" s="25">
        <f t="shared" si="23"/>
        <v>0</v>
      </c>
      <c r="J38" s="25">
        <f t="shared" si="23"/>
        <v>0</v>
      </c>
      <c r="K38" s="25">
        <f t="shared" si="23"/>
        <v>0</v>
      </c>
      <c r="L38" s="26">
        <f t="shared" si="23"/>
        <v>0</v>
      </c>
    </row>
    <row r="39" spans="1:12" ht="37.5" customHeight="1">
      <c r="A39" s="56"/>
      <c r="B39" s="855" t="s">
        <v>970</v>
      </c>
      <c r="C39" s="855"/>
      <c r="D39" s="24" t="s">
        <v>971</v>
      </c>
      <c r="E39" s="25">
        <f t="shared" si="13"/>
        <v>19</v>
      </c>
      <c r="F39" s="25">
        <f aca="true" t="shared" si="24" ref="F39:L39">F250</f>
        <v>4</v>
      </c>
      <c r="G39" s="25">
        <f t="shared" si="24"/>
        <v>5</v>
      </c>
      <c r="H39" s="25">
        <f t="shared" si="24"/>
        <v>5</v>
      </c>
      <c r="I39" s="25">
        <f t="shared" si="24"/>
        <v>5</v>
      </c>
      <c r="J39" s="25">
        <f t="shared" si="24"/>
        <v>20</v>
      </c>
      <c r="K39" s="25">
        <f t="shared" si="24"/>
        <v>21</v>
      </c>
      <c r="L39" s="26">
        <f t="shared" si="24"/>
        <v>22</v>
      </c>
    </row>
    <row r="40" spans="1:12" ht="29.25" customHeight="1">
      <c r="A40" s="56"/>
      <c r="B40" s="754" t="s">
        <v>972</v>
      </c>
      <c r="C40" s="754"/>
      <c r="D40" s="24" t="s">
        <v>973</v>
      </c>
      <c r="E40" s="25">
        <f t="shared" si="13"/>
        <v>0</v>
      </c>
      <c r="F40" s="25">
        <f aca="true" t="shared" si="25" ref="F40:L40">F251</f>
        <v>0</v>
      </c>
      <c r="G40" s="25">
        <f t="shared" si="25"/>
        <v>0</v>
      </c>
      <c r="H40" s="25">
        <f t="shared" si="25"/>
        <v>0</v>
      </c>
      <c r="I40" s="25">
        <f t="shared" si="25"/>
        <v>0</v>
      </c>
      <c r="J40" s="25">
        <f t="shared" si="25"/>
        <v>0</v>
      </c>
      <c r="K40" s="25">
        <f t="shared" si="25"/>
        <v>0</v>
      </c>
      <c r="L40" s="26">
        <f t="shared" si="25"/>
        <v>0</v>
      </c>
    </row>
    <row r="41" spans="1:12" ht="18" customHeight="1">
      <c r="A41" s="56"/>
      <c r="B41" s="868" t="s">
        <v>974</v>
      </c>
      <c r="C41" s="868"/>
      <c r="D41" s="24" t="s">
        <v>975</v>
      </c>
      <c r="E41" s="25">
        <f t="shared" si="13"/>
        <v>0</v>
      </c>
      <c r="F41" s="25">
        <f aca="true" t="shared" si="26" ref="F41:L41">F252</f>
        <v>0</v>
      </c>
      <c r="G41" s="25">
        <f t="shared" si="26"/>
        <v>0</v>
      </c>
      <c r="H41" s="25">
        <f t="shared" si="26"/>
        <v>0</v>
      </c>
      <c r="I41" s="25">
        <f t="shared" si="26"/>
        <v>0</v>
      </c>
      <c r="J41" s="25">
        <f t="shared" si="26"/>
        <v>0</v>
      </c>
      <c r="K41" s="25">
        <f t="shared" si="26"/>
        <v>0</v>
      </c>
      <c r="L41" s="26">
        <f t="shared" si="26"/>
        <v>0</v>
      </c>
    </row>
    <row r="42" spans="1:12" ht="24.75" customHeight="1">
      <c r="A42" s="56"/>
      <c r="B42" s="754" t="s">
        <v>976</v>
      </c>
      <c r="C42" s="754"/>
      <c r="D42" s="24" t="s">
        <v>977</v>
      </c>
      <c r="E42" s="25">
        <f t="shared" si="13"/>
        <v>0</v>
      </c>
      <c r="F42" s="25">
        <f aca="true" t="shared" si="27" ref="F42:L42">F253</f>
        <v>0</v>
      </c>
      <c r="G42" s="25">
        <f t="shared" si="27"/>
        <v>0</v>
      </c>
      <c r="H42" s="25">
        <f t="shared" si="27"/>
        <v>0</v>
      </c>
      <c r="I42" s="25">
        <f t="shared" si="27"/>
        <v>0</v>
      </c>
      <c r="J42" s="25">
        <f t="shared" si="27"/>
        <v>0</v>
      </c>
      <c r="K42" s="25">
        <f t="shared" si="27"/>
        <v>0</v>
      </c>
      <c r="L42" s="26">
        <f t="shared" si="27"/>
        <v>0</v>
      </c>
    </row>
    <row r="43" spans="1:12" ht="45" customHeight="1">
      <c r="A43" s="56"/>
      <c r="B43" s="855" t="s">
        <v>978</v>
      </c>
      <c r="C43" s="855"/>
      <c r="D43" s="24" t="s">
        <v>979</v>
      </c>
      <c r="E43" s="25">
        <f aca="true" t="shared" si="28" ref="E43:E55">F43+G43+H43+I43</f>
        <v>0</v>
      </c>
      <c r="F43" s="25">
        <f aca="true" t="shared" si="29" ref="F43:L43">F254</f>
        <v>0</v>
      </c>
      <c r="G43" s="25">
        <f t="shared" si="29"/>
        <v>0</v>
      </c>
      <c r="H43" s="25">
        <f t="shared" si="29"/>
        <v>0</v>
      </c>
      <c r="I43" s="25">
        <f t="shared" si="29"/>
        <v>0</v>
      </c>
      <c r="J43" s="25">
        <f t="shared" si="29"/>
        <v>0</v>
      </c>
      <c r="K43" s="25">
        <f t="shared" si="29"/>
        <v>0</v>
      </c>
      <c r="L43" s="26">
        <f t="shared" si="29"/>
        <v>0</v>
      </c>
    </row>
    <row r="44" spans="1:12" ht="42.75" customHeight="1">
      <c r="A44" s="56"/>
      <c r="B44" s="855" t="s">
        <v>980</v>
      </c>
      <c r="C44" s="855"/>
      <c r="D44" s="24" t="s">
        <v>981</v>
      </c>
      <c r="E44" s="25">
        <f t="shared" si="28"/>
        <v>0</v>
      </c>
      <c r="F44" s="25">
        <f aca="true" t="shared" si="30" ref="F44:L44">F255</f>
        <v>0</v>
      </c>
      <c r="G44" s="25">
        <f t="shared" si="30"/>
        <v>0</v>
      </c>
      <c r="H44" s="25">
        <f t="shared" si="30"/>
        <v>0</v>
      </c>
      <c r="I44" s="25">
        <f t="shared" si="30"/>
        <v>0</v>
      </c>
      <c r="J44" s="25">
        <f t="shared" si="30"/>
        <v>0</v>
      </c>
      <c r="K44" s="25">
        <f t="shared" si="30"/>
        <v>0</v>
      </c>
      <c r="L44" s="26">
        <f t="shared" si="30"/>
        <v>0</v>
      </c>
    </row>
    <row r="45" spans="1:12" ht="18" customHeight="1">
      <c r="A45" s="56"/>
      <c r="B45" s="30" t="s">
        <v>982</v>
      </c>
      <c r="C45" s="31"/>
      <c r="D45" s="24" t="s">
        <v>983</v>
      </c>
      <c r="E45" s="25">
        <f t="shared" si="28"/>
        <v>0</v>
      </c>
      <c r="F45" s="25">
        <f aca="true" t="shared" si="31" ref="F45:L45">F256</f>
        <v>0</v>
      </c>
      <c r="G45" s="25">
        <f t="shared" si="31"/>
        <v>0</v>
      </c>
      <c r="H45" s="25">
        <f t="shared" si="31"/>
        <v>0</v>
      </c>
      <c r="I45" s="25">
        <f t="shared" si="31"/>
        <v>0</v>
      </c>
      <c r="J45" s="25">
        <f t="shared" si="31"/>
        <v>0</v>
      </c>
      <c r="K45" s="25">
        <f t="shared" si="31"/>
        <v>0</v>
      </c>
      <c r="L45" s="26">
        <f t="shared" si="31"/>
        <v>0</v>
      </c>
    </row>
    <row r="46" spans="1:12" ht="18" customHeight="1">
      <c r="A46" s="55"/>
      <c r="B46" s="30" t="s">
        <v>167</v>
      </c>
      <c r="C46" s="31"/>
      <c r="D46" s="54" t="s">
        <v>984</v>
      </c>
      <c r="E46" s="25">
        <f t="shared" si="28"/>
        <v>10224</v>
      </c>
      <c r="F46" s="25">
        <f aca="true" t="shared" si="32" ref="F46:L46">F257</f>
        <v>3227</v>
      </c>
      <c r="G46" s="25">
        <f t="shared" si="32"/>
        <v>2129</v>
      </c>
      <c r="H46" s="25">
        <f t="shared" si="32"/>
        <v>2981</v>
      </c>
      <c r="I46" s="25">
        <f t="shared" si="32"/>
        <v>1887</v>
      </c>
      <c r="J46" s="25">
        <f t="shared" si="32"/>
        <v>10771</v>
      </c>
      <c r="K46" s="25">
        <f t="shared" si="32"/>
        <v>11304</v>
      </c>
      <c r="L46" s="26">
        <f t="shared" si="32"/>
        <v>11813</v>
      </c>
    </row>
    <row r="47" spans="1:12" ht="15.75">
      <c r="A47" s="36" t="s">
        <v>985</v>
      </c>
      <c r="B47" s="31"/>
      <c r="C47" s="60"/>
      <c r="D47" s="24" t="s">
        <v>986</v>
      </c>
      <c r="E47" s="25">
        <f t="shared" si="28"/>
        <v>0</v>
      </c>
      <c r="F47" s="25">
        <f>F48</f>
        <v>0</v>
      </c>
      <c r="G47" s="25">
        <f aca="true" t="shared" si="33" ref="G47:L47">G48</f>
        <v>0</v>
      </c>
      <c r="H47" s="25">
        <f t="shared" si="33"/>
        <v>0</v>
      </c>
      <c r="I47" s="25">
        <f t="shared" si="33"/>
        <v>0</v>
      </c>
      <c r="J47" s="25">
        <f t="shared" si="33"/>
        <v>0</v>
      </c>
      <c r="K47" s="25">
        <f t="shared" si="33"/>
        <v>0</v>
      </c>
      <c r="L47" s="26">
        <f t="shared" si="33"/>
        <v>0</v>
      </c>
    </row>
    <row r="48" spans="1:12" ht="15.75">
      <c r="A48" s="55"/>
      <c r="B48" s="34" t="s">
        <v>173</v>
      </c>
      <c r="C48" s="31"/>
      <c r="D48" s="24" t="s">
        <v>987</v>
      </c>
      <c r="E48" s="25">
        <f t="shared" si="28"/>
        <v>0</v>
      </c>
      <c r="F48" s="25">
        <f>F259</f>
        <v>0</v>
      </c>
      <c r="G48" s="25">
        <f aca="true" t="shared" si="34" ref="G48:L48">G259</f>
        <v>0</v>
      </c>
      <c r="H48" s="25">
        <f t="shared" si="34"/>
        <v>0</v>
      </c>
      <c r="I48" s="25">
        <f t="shared" si="34"/>
        <v>0</v>
      </c>
      <c r="J48" s="25">
        <f t="shared" si="34"/>
        <v>0</v>
      </c>
      <c r="K48" s="25">
        <f t="shared" si="34"/>
        <v>0</v>
      </c>
      <c r="L48" s="26">
        <f t="shared" si="34"/>
        <v>0</v>
      </c>
    </row>
    <row r="49" spans="1:12" ht="15.75">
      <c r="A49" s="36" t="s">
        <v>988</v>
      </c>
      <c r="B49" s="31"/>
      <c r="C49" s="34"/>
      <c r="D49" s="24" t="s">
        <v>989</v>
      </c>
      <c r="E49" s="25">
        <f t="shared" si="28"/>
        <v>0</v>
      </c>
      <c r="F49" s="25">
        <f>F50</f>
        <v>0</v>
      </c>
      <c r="G49" s="25">
        <f aca="true" t="shared" si="35" ref="G49:L49">G50</f>
        <v>0</v>
      </c>
      <c r="H49" s="25">
        <f t="shared" si="35"/>
        <v>0</v>
      </c>
      <c r="I49" s="25">
        <f t="shared" si="35"/>
        <v>0</v>
      </c>
      <c r="J49" s="25">
        <f t="shared" si="35"/>
        <v>0</v>
      </c>
      <c r="K49" s="25">
        <f t="shared" si="35"/>
        <v>0</v>
      </c>
      <c r="L49" s="26">
        <f t="shared" si="35"/>
        <v>0</v>
      </c>
    </row>
    <row r="50" spans="1:12" ht="18" customHeight="1">
      <c r="A50" s="36"/>
      <c r="B50" s="34" t="s">
        <v>187</v>
      </c>
      <c r="C50" s="31"/>
      <c r="D50" s="24" t="s">
        <v>990</v>
      </c>
      <c r="E50" s="25">
        <f t="shared" si="28"/>
        <v>0</v>
      </c>
      <c r="F50" s="25">
        <f>F261</f>
        <v>0</v>
      </c>
      <c r="G50" s="25">
        <f aca="true" t="shared" si="36" ref="G50:L50">G261</f>
        <v>0</v>
      </c>
      <c r="H50" s="25">
        <f t="shared" si="36"/>
        <v>0</v>
      </c>
      <c r="I50" s="25">
        <f t="shared" si="36"/>
        <v>0</v>
      </c>
      <c r="J50" s="25">
        <f t="shared" si="36"/>
        <v>0</v>
      </c>
      <c r="K50" s="25">
        <f t="shared" si="36"/>
        <v>0</v>
      </c>
      <c r="L50" s="26">
        <f t="shared" si="36"/>
        <v>0</v>
      </c>
    </row>
    <row r="51" spans="1:12" ht="15.75">
      <c r="A51" s="36" t="s">
        <v>991</v>
      </c>
      <c r="B51" s="31"/>
      <c r="C51" s="34"/>
      <c r="D51" s="24" t="s">
        <v>992</v>
      </c>
      <c r="E51" s="25">
        <f t="shared" si="28"/>
        <v>7274</v>
      </c>
      <c r="F51" s="25">
        <f aca="true" t="shared" si="37" ref="F51:L51">F52+F53</f>
        <v>2570</v>
      </c>
      <c r="G51" s="25">
        <f t="shared" si="37"/>
        <v>2843</v>
      </c>
      <c r="H51" s="25">
        <f t="shared" si="37"/>
        <v>928</v>
      </c>
      <c r="I51" s="25">
        <f t="shared" si="37"/>
        <v>933</v>
      </c>
      <c r="J51" s="25">
        <f t="shared" si="37"/>
        <v>7571</v>
      </c>
      <c r="K51" s="25">
        <f t="shared" si="37"/>
        <v>7950</v>
      </c>
      <c r="L51" s="26">
        <f t="shared" si="37"/>
        <v>8308</v>
      </c>
    </row>
    <row r="52" spans="1:12" ht="15.75">
      <c r="A52" s="36"/>
      <c r="B52" s="31" t="s">
        <v>993</v>
      </c>
      <c r="C52" s="34"/>
      <c r="D52" s="24" t="s">
        <v>994</v>
      </c>
      <c r="E52" s="25">
        <f t="shared" si="28"/>
        <v>0</v>
      </c>
      <c r="F52" s="25">
        <f>F263</f>
        <v>0</v>
      </c>
      <c r="G52" s="25">
        <f aca="true" t="shared" si="38" ref="G52:L53">G263</f>
        <v>0</v>
      </c>
      <c r="H52" s="25">
        <f t="shared" si="38"/>
        <v>0</v>
      </c>
      <c r="I52" s="25">
        <f t="shared" si="38"/>
        <v>0</v>
      </c>
      <c r="J52" s="25">
        <f t="shared" si="38"/>
        <v>0</v>
      </c>
      <c r="K52" s="25">
        <f t="shared" si="38"/>
        <v>0</v>
      </c>
      <c r="L52" s="26">
        <f t="shared" si="38"/>
        <v>0</v>
      </c>
    </row>
    <row r="53" spans="1:12" ht="16.5" customHeight="1">
      <c r="A53" s="36"/>
      <c r="B53" s="30" t="s">
        <v>213</v>
      </c>
      <c r="C53" s="31"/>
      <c r="D53" s="24" t="s">
        <v>995</v>
      </c>
      <c r="E53" s="25">
        <f t="shared" si="28"/>
        <v>7274</v>
      </c>
      <c r="F53" s="25">
        <f>F264</f>
        <v>2570</v>
      </c>
      <c r="G53" s="25">
        <f t="shared" si="38"/>
        <v>2843</v>
      </c>
      <c r="H53" s="25">
        <f t="shared" si="38"/>
        <v>928</v>
      </c>
      <c r="I53" s="25">
        <f t="shared" si="38"/>
        <v>933</v>
      </c>
      <c r="J53" s="25">
        <f t="shared" si="38"/>
        <v>7571</v>
      </c>
      <c r="K53" s="25">
        <f t="shared" si="38"/>
        <v>7950</v>
      </c>
      <c r="L53" s="26">
        <f t="shared" si="38"/>
        <v>8308</v>
      </c>
    </row>
    <row r="54" spans="1:12" ht="15.75">
      <c r="A54" s="869" t="s">
        <v>996</v>
      </c>
      <c r="B54" s="870"/>
      <c r="C54" s="870"/>
      <c r="D54" s="24" t="s">
        <v>997</v>
      </c>
      <c r="E54" s="25">
        <f t="shared" si="28"/>
        <v>2015</v>
      </c>
      <c r="F54" s="25">
        <f>F55+F56+F57+F58</f>
        <v>329</v>
      </c>
      <c r="G54" s="25">
        <f aca="true" t="shared" si="39" ref="G54:L54">G55+G56+G57+G58</f>
        <v>1601</v>
      </c>
      <c r="H54" s="25">
        <f t="shared" si="39"/>
        <v>59</v>
      </c>
      <c r="I54" s="25">
        <f t="shared" si="39"/>
        <v>26</v>
      </c>
      <c r="J54" s="25">
        <f t="shared" si="39"/>
        <v>533</v>
      </c>
      <c r="K54" s="25">
        <f t="shared" si="39"/>
        <v>560</v>
      </c>
      <c r="L54" s="52">
        <f t="shared" si="39"/>
        <v>585</v>
      </c>
    </row>
    <row r="55" spans="1:12" ht="18.75" customHeight="1">
      <c r="A55" s="28"/>
      <c r="B55" s="30" t="s">
        <v>998</v>
      </c>
      <c r="C55" s="31"/>
      <c r="D55" s="24" t="s">
        <v>999</v>
      </c>
      <c r="E55" s="25">
        <f t="shared" si="28"/>
        <v>2015</v>
      </c>
      <c r="F55" s="61">
        <f>F266</f>
        <v>329</v>
      </c>
      <c r="G55" s="61">
        <f aca="true" t="shared" si="40" ref="G55:L55">G266</f>
        <v>1601</v>
      </c>
      <c r="H55" s="61">
        <f t="shared" si="40"/>
        <v>59</v>
      </c>
      <c r="I55" s="61">
        <f t="shared" si="40"/>
        <v>26</v>
      </c>
      <c r="J55" s="61">
        <f t="shared" si="40"/>
        <v>533</v>
      </c>
      <c r="K55" s="61">
        <f t="shared" si="40"/>
        <v>560</v>
      </c>
      <c r="L55" s="62">
        <f t="shared" si="40"/>
        <v>585</v>
      </c>
    </row>
    <row r="56" spans="1:12" ht="36.75" customHeight="1">
      <c r="A56" s="28"/>
      <c r="B56" s="855" t="s">
        <v>1000</v>
      </c>
      <c r="C56" s="855"/>
      <c r="D56" s="24" t="s">
        <v>1001</v>
      </c>
      <c r="E56" s="25">
        <f aca="true" t="shared" si="41" ref="E56:E68">F56+G56+H56+I56</f>
        <v>-50</v>
      </c>
      <c r="F56" s="25">
        <f>F267</f>
        <v>-50</v>
      </c>
      <c r="G56" s="25">
        <f aca="true" t="shared" si="42" ref="G56:L56">G267</f>
        <v>0</v>
      </c>
      <c r="H56" s="25">
        <f t="shared" si="42"/>
        <v>0</v>
      </c>
      <c r="I56" s="25">
        <f t="shared" si="42"/>
        <v>0</v>
      </c>
      <c r="J56" s="25">
        <f t="shared" si="42"/>
        <v>0</v>
      </c>
      <c r="K56" s="25">
        <f t="shared" si="42"/>
        <v>0</v>
      </c>
      <c r="L56" s="52">
        <f t="shared" si="42"/>
        <v>0</v>
      </c>
    </row>
    <row r="57" spans="1:12" ht="15.75">
      <c r="A57" s="28"/>
      <c r="B57" s="30" t="s">
        <v>1002</v>
      </c>
      <c r="C57" s="31"/>
      <c r="D57" s="24" t="s">
        <v>1003</v>
      </c>
      <c r="E57" s="25">
        <f t="shared" si="41"/>
        <v>50</v>
      </c>
      <c r="F57" s="25">
        <f>F294</f>
        <v>50</v>
      </c>
      <c r="G57" s="25">
        <f aca="true" t="shared" si="43" ref="G57:L57">G294</f>
        <v>0</v>
      </c>
      <c r="H57" s="25">
        <f t="shared" si="43"/>
        <v>0</v>
      </c>
      <c r="I57" s="25">
        <f t="shared" si="43"/>
        <v>0</v>
      </c>
      <c r="J57" s="25">
        <f t="shared" si="43"/>
        <v>0</v>
      </c>
      <c r="K57" s="25">
        <f t="shared" si="43"/>
        <v>0</v>
      </c>
      <c r="L57" s="52">
        <f t="shared" si="43"/>
        <v>0</v>
      </c>
    </row>
    <row r="58" spans="1:12" ht="15.75">
      <c r="A58" s="28"/>
      <c r="B58" s="30" t="s">
        <v>225</v>
      </c>
      <c r="C58" s="31"/>
      <c r="D58" s="24" t="s">
        <v>1004</v>
      </c>
      <c r="E58" s="25">
        <f t="shared" si="41"/>
        <v>0</v>
      </c>
      <c r="F58" s="25">
        <f>F268</f>
        <v>0</v>
      </c>
      <c r="G58" s="25">
        <f aca="true" t="shared" si="44" ref="G58:L58">G268</f>
        <v>0</v>
      </c>
      <c r="H58" s="25">
        <f t="shared" si="44"/>
        <v>0</v>
      </c>
      <c r="I58" s="25">
        <f t="shared" si="44"/>
        <v>0</v>
      </c>
      <c r="J58" s="25">
        <f t="shared" si="44"/>
        <v>0</v>
      </c>
      <c r="K58" s="25">
        <f t="shared" si="44"/>
        <v>0</v>
      </c>
      <c r="L58" s="52">
        <f t="shared" si="44"/>
        <v>0</v>
      </c>
    </row>
    <row r="59" spans="1:12" ht="15.75">
      <c r="A59" s="36" t="s">
        <v>1005</v>
      </c>
      <c r="B59" s="25"/>
      <c r="C59" s="63"/>
      <c r="D59" s="27" t="s">
        <v>228</v>
      </c>
      <c r="E59" s="25">
        <f t="shared" si="41"/>
        <v>20</v>
      </c>
      <c r="F59" s="25">
        <f>F60</f>
        <v>5</v>
      </c>
      <c r="G59" s="25">
        <f aca="true" t="shared" si="45" ref="G59:L59">G60</f>
        <v>15</v>
      </c>
      <c r="H59" s="25">
        <f t="shared" si="45"/>
        <v>0</v>
      </c>
      <c r="I59" s="25">
        <f t="shared" si="45"/>
        <v>0</v>
      </c>
      <c r="J59" s="25">
        <f t="shared" si="45"/>
        <v>5</v>
      </c>
      <c r="K59" s="25">
        <f t="shared" si="45"/>
        <v>5</v>
      </c>
      <c r="L59" s="52">
        <f t="shared" si="45"/>
        <v>5</v>
      </c>
    </row>
    <row r="60" spans="1:12" ht="18" customHeight="1">
      <c r="A60" s="36" t="s">
        <v>1006</v>
      </c>
      <c r="B60" s="31"/>
      <c r="C60" s="34"/>
      <c r="D60" s="24" t="s">
        <v>1007</v>
      </c>
      <c r="E60" s="25">
        <f t="shared" si="41"/>
        <v>20</v>
      </c>
      <c r="F60" s="25">
        <f aca="true" t="shared" si="46" ref="F60:L60">F61+F62</f>
        <v>5</v>
      </c>
      <c r="G60" s="25">
        <f t="shared" si="46"/>
        <v>15</v>
      </c>
      <c r="H60" s="25">
        <f t="shared" si="46"/>
        <v>0</v>
      </c>
      <c r="I60" s="25">
        <f t="shared" si="46"/>
        <v>0</v>
      </c>
      <c r="J60" s="25">
        <f t="shared" si="46"/>
        <v>5</v>
      </c>
      <c r="K60" s="25">
        <f t="shared" si="46"/>
        <v>5</v>
      </c>
      <c r="L60" s="52">
        <f t="shared" si="46"/>
        <v>5</v>
      </c>
    </row>
    <row r="61" spans="1:12" ht="18" customHeight="1">
      <c r="A61" s="36"/>
      <c r="B61" s="34" t="s">
        <v>231</v>
      </c>
      <c r="C61" s="31"/>
      <c r="D61" s="24" t="s">
        <v>1008</v>
      </c>
      <c r="E61" s="25">
        <f t="shared" si="41"/>
        <v>20</v>
      </c>
      <c r="F61" s="25">
        <f>F297</f>
        <v>5</v>
      </c>
      <c r="G61" s="25">
        <f aca="true" t="shared" si="47" ref="G61:L61">G297</f>
        <v>15</v>
      </c>
      <c r="H61" s="25">
        <f t="shared" si="47"/>
        <v>0</v>
      </c>
      <c r="I61" s="25">
        <f t="shared" si="47"/>
        <v>0</v>
      </c>
      <c r="J61" s="25">
        <f t="shared" si="47"/>
        <v>5</v>
      </c>
      <c r="K61" s="25">
        <f t="shared" si="47"/>
        <v>5</v>
      </c>
      <c r="L61" s="52">
        <f t="shared" si="47"/>
        <v>5</v>
      </c>
    </row>
    <row r="62" spans="1:12" ht="18" customHeight="1">
      <c r="A62" s="36"/>
      <c r="B62" s="34" t="s">
        <v>1009</v>
      </c>
      <c r="C62" s="31"/>
      <c r="D62" s="24" t="s">
        <v>1010</v>
      </c>
      <c r="E62" s="25">
        <f t="shared" si="41"/>
        <v>0</v>
      </c>
      <c r="F62" s="25">
        <f>F298</f>
        <v>0</v>
      </c>
      <c r="G62" s="25">
        <f aca="true" t="shared" si="48" ref="G62:L62">G298</f>
        <v>0</v>
      </c>
      <c r="H62" s="25">
        <f t="shared" si="48"/>
        <v>0</v>
      </c>
      <c r="I62" s="25">
        <f t="shared" si="48"/>
        <v>0</v>
      </c>
      <c r="J62" s="25">
        <f t="shared" si="48"/>
        <v>0</v>
      </c>
      <c r="K62" s="25">
        <f t="shared" si="48"/>
        <v>0</v>
      </c>
      <c r="L62" s="52">
        <f t="shared" si="48"/>
        <v>0</v>
      </c>
    </row>
    <row r="63" spans="1:12" s="44" customFormat="1" ht="15.75">
      <c r="A63" s="38" t="s">
        <v>1011</v>
      </c>
      <c r="B63" s="64"/>
      <c r="C63" s="65"/>
      <c r="D63" s="66" t="s">
        <v>242</v>
      </c>
      <c r="E63" s="25">
        <f t="shared" si="41"/>
        <v>10</v>
      </c>
      <c r="F63" s="67">
        <f aca="true" t="shared" si="49" ref="F63:L63">F64+F69</f>
        <v>10</v>
      </c>
      <c r="G63" s="67">
        <f t="shared" si="49"/>
        <v>0</v>
      </c>
      <c r="H63" s="67">
        <f t="shared" si="49"/>
        <v>0</v>
      </c>
      <c r="I63" s="67">
        <f t="shared" si="49"/>
        <v>0</v>
      </c>
      <c r="J63" s="67">
        <f t="shared" si="49"/>
        <v>0</v>
      </c>
      <c r="K63" s="67">
        <f t="shared" si="49"/>
        <v>0</v>
      </c>
      <c r="L63" s="307">
        <f t="shared" si="49"/>
        <v>0</v>
      </c>
    </row>
    <row r="64" spans="1:12" s="44" customFormat="1" ht="24.75" customHeight="1">
      <c r="A64" s="775" t="s">
        <v>1012</v>
      </c>
      <c r="B64" s="776"/>
      <c r="C64" s="776"/>
      <c r="D64" s="24" t="s">
        <v>1013</v>
      </c>
      <c r="E64" s="61">
        <f t="shared" si="41"/>
        <v>10</v>
      </c>
      <c r="F64" s="42">
        <f>F65</f>
        <v>10</v>
      </c>
      <c r="G64" s="42">
        <f aca="true" t="shared" si="50" ref="G64:L64">G65</f>
        <v>0</v>
      </c>
      <c r="H64" s="42">
        <f t="shared" si="50"/>
        <v>0</v>
      </c>
      <c r="I64" s="42">
        <f t="shared" si="50"/>
        <v>0</v>
      </c>
      <c r="J64" s="42">
        <f t="shared" si="50"/>
        <v>0</v>
      </c>
      <c r="K64" s="42">
        <f t="shared" si="50"/>
        <v>0</v>
      </c>
      <c r="L64" s="450">
        <f t="shared" si="50"/>
        <v>0</v>
      </c>
    </row>
    <row r="65" spans="1:12" s="44" customFormat="1" ht="39" customHeight="1">
      <c r="A65" s="69"/>
      <c r="B65" s="865" t="s">
        <v>1014</v>
      </c>
      <c r="C65" s="865"/>
      <c r="D65" s="24" t="s">
        <v>1015</v>
      </c>
      <c r="E65" s="61">
        <f t="shared" si="41"/>
        <v>10</v>
      </c>
      <c r="F65" s="42">
        <f>F66+F67</f>
        <v>10</v>
      </c>
      <c r="G65" s="42">
        <f aca="true" t="shared" si="51" ref="G65:L65">G66+G67</f>
        <v>0</v>
      </c>
      <c r="H65" s="42">
        <f t="shared" si="51"/>
        <v>0</v>
      </c>
      <c r="I65" s="42">
        <f t="shared" si="51"/>
        <v>0</v>
      </c>
      <c r="J65" s="42">
        <f t="shared" si="51"/>
        <v>0</v>
      </c>
      <c r="K65" s="42">
        <f t="shared" si="51"/>
        <v>0</v>
      </c>
      <c r="L65" s="450">
        <f t="shared" si="51"/>
        <v>0</v>
      </c>
    </row>
    <row r="66" spans="1:12" s="44" customFormat="1" ht="42.75" customHeight="1">
      <c r="A66" s="69"/>
      <c r="B66" s="70"/>
      <c r="C66" s="71" t="s">
        <v>1016</v>
      </c>
      <c r="D66" s="24" t="s">
        <v>1017</v>
      </c>
      <c r="E66" s="61">
        <f t="shared" si="41"/>
        <v>10</v>
      </c>
      <c r="F66" s="42">
        <f>F272</f>
        <v>10</v>
      </c>
      <c r="G66" s="42">
        <f aca="true" t="shared" si="52" ref="G66:L66">G272</f>
        <v>0</v>
      </c>
      <c r="H66" s="42">
        <f t="shared" si="52"/>
        <v>0</v>
      </c>
      <c r="I66" s="42">
        <f t="shared" si="52"/>
        <v>0</v>
      </c>
      <c r="J66" s="42">
        <f t="shared" si="52"/>
        <v>0</v>
      </c>
      <c r="K66" s="42">
        <f t="shared" si="52"/>
        <v>0</v>
      </c>
      <c r="L66" s="450">
        <f t="shared" si="52"/>
        <v>0</v>
      </c>
    </row>
    <row r="67" spans="1:12" s="44" customFormat="1" ht="40.5" customHeight="1">
      <c r="A67" s="69"/>
      <c r="B67" s="70"/>
      <c r="C67" s="71" t="s">
        <v>1018</v>
      </c>
      <c r="D67" s="24" t="s">
        <v>1019</v>
      </c>
      <c r="E67" s="61">
        <f t="shared" si="41"/>
        <v>0</v>
      </c>
      <c r="F67" s="42">
        <f>F302</f>
        <v>0</v>
      </c>
      <c r="G67" s="42">
        <f aca="true" t="shared" si="53" ref="G67:L67">G302</f>
        <v>0</v>
      </c>
      <c r="H67" s="42">
        <f t="shared" si="53"/>
        <v>0</v>
      </c>
      <c r="I67" s="42">
        <f t="shared" si="53"/>
        <v>0</v>
      </c>
      <c r="J67" s="42">
        <f t="shared" si="53"/>
        <v>0</v>
      </c>
      <c r="K67" s="42">
        <f t="shared" si="53"/>
        <v>0</v>
      </c>
      <c r="L67" s="450">
        <f t="shared" si="53"/>
        <v>0</v>
      </c>
    </row>
    <row r="68" spans="1:12" s="44" customFormat="1" ht="15.75">
      <c r="A68" s="38"/>
      <c r="B68" s="754" t="s">
        <v>256</v>
      </c>
      <c r="C68" s="754"/>
      <c r="D68" s="72" t="s">
        <v>1020</v>
      </c>
      <c r="E68" s="61">
        <f t="shared" si="41"/>
        <v>0</v>
      </c>
      <c r="F68" s="42"/>
      <c r="G68" s="42"/>
      <c r="H68" s="42"/>
      <c r="I68" s="42"/>
      <c r="J68" s="42"/>
      <c r="K68" s="42"/>
      <c r="L68" s="450"/>
    </row>
    <row r="69" spans="1:12" s="44" customFormat="1" ht="18" customHeight="1">
      <c r="A69" s="38" t="s">
        <v>1021</v>
      </c>
      <c r="B69" s="73"/>
      <c r="C69" s="71"/>
      <c r="D69" s="24" t="s">
        <v>1022</v>
      </c>
      <c r="E69" s="25">
        <f>F69+G69+H69+I69</f>
        <v>0</v>
      </c>
      <c r="F69" s="67">
        <f>F71</f>
        <v>0</v>
      </c>
      <c r="G69" s="67">
        <f aca="true" t="shared" si="54" ref="G69:L69">G71</f>
        <v>0</v>
      </c>
      <c r="H69" s="67">
        <f t="shared" si="54"/>
        <v>0</v>
      </c>
      <c r="I69" s="67">
        <f t="shared" si="54"/>
        <v>0</v>
      </c>
      <c r="J69" s="67">
        <f t="shared" si="54"/>
        <v>0</v>
      </c>
      <c r="K69" s="67">
        <f t="shared" si="54"/>
        <v>0</v>
      </c>
      <c r="L69" s="307">
        <f t="shared" si="54"/>
        <v>0</v>
      </c>
    </row>
    <row r="70" spans="1:12" s="44" customFormat="1" ht="15.75">
      <c r="A70" s="38"/>
      <c r="B70" s="754" t="s">
        <v>1023</v>
      </c>
      <c r="C70" s="754"/>
      <c r="D70" s="72" t="s">
        <v>1024</v>
      </c>
      <c r="E70" s="49" t="s">
        <v>63</v>
      </c>
      <c r="F70" s="49" t="s">
        <v>63</v>
      </c>
      <c r="G70" s="49" t="s">
        <v>63</v>
      </c>
      <c r="H70" s="49" t="s">
        <v>63</v>
      </c>
      <c r="I70" s="49" t="s">
        <v>63</v>
      </c>
      <c r="J70" s="49" t="s">
        <v>63</v>
      </c>
      <c r="K70" s="49" t="s">
        <v>63</v>
      </c>
      <c r="L70" s="165" t="s">
        <v>63</v>
      </c>
    </row>
    <row r="71" spans="1:12" s="44" customFormat="1" ht="27" customHeight="1">
      <c r="A71" s="38"/>
      <c r="B71" s="768" t="s">
        <v>1025</v>
      </c>
      <c r="C71" s="759"/>
      <c r="D71" s="72" t="s">
        <v>1026</v>
      </c>
      <c r="E71" s="25">
        <f>F71+G71+H71+I71</f>
        <v>0</v>
      </c>
      <c r="F71" s="42">
        <f>F275</f>
        <v>0</v>
      </c>
      <c r="G71" s="42">
        <f aca="true" t="shared" si="55" ref="G71:L71">G275</f>
        <v>0</v>
      </c>
      <c r="H71" s="42">
        <f t="shared" si="55"/>
        <v>0</v>
      </c>
      <c r="I71" s="42">
        <f t="shared" si="55"/>
        <v>0</v>
      </c>
      <c r="J71" s="42">
        <f t="shared" si="55"/>
        <v>0</v>
      </c>
      <c r="K71" s="42">
        <f t="shared" si="55"/>
        <v>0</v>
      </c>
      <c r="L71" s="450">
        <f t="shared" si="55"/>
        <v>0</v>
      </c>
    </row>
    <row r="72" spans="1:12" ht="15.75">
      <c r="A72" s="32" t="s">
        <v>1027</v>
      </c>
      <c r="B72" s="34"/>
      <c r="C72" s="34"/>
      <c r="D72" s="27" t="s">
        <v>272</v>
      </c>
      <c r="E72" s="25">
        <f aca="true" t="shared" si="56" ref="E72:E111">F72+G72+H72+I72</f>
        <v>99847</v>
      </c>
      <c r="F72" s="25">
        <f aca="true" t="shared" si="57" ref="F72:L72">F73</f>
        <v>13849</v>
      </c>
      <c r="G72" s="25">
        <f t="shared" si="57"/>
        <v>35982</v>
      </c>
      <c r="H72" s="25">
        <f t="shared" si="57"/>
        <v>34089</v>
      </c>
      <c r="I72" s="25">
        <f t="shared" si="57"/>
        <v>15927</v>
      </c>
      <c r="J72" s="25">
        <f t="shared" si="57"/>
        <v>93632</v>
      </c>
      <c r="K72" s="25">
        <f t="shared" si="57"/>
        <v>98313</v>
      </c>
      <c r="L72" s="52">
        <f t="shared" si="57"/>
        <v>102737</v>
      </c>
    </row>
    <row r="73" spans="1:12" ht="15.75">
      <c r="A73" s="771" t="s">
        <v>1028</v>
      </c>
      <c r="B73" s="772"/>
      <c r="C73" s="772"/>
      <c r="D73" s="27" t="s">
        <v>274</v>
      </c>
      <c r="E73" s="25">
        <f t="shared" si="56"/>
        <v>99847</v>
      </c>
      <c r="F73" s="25">
        <f aca="true" t="shared" si="58" ref="F73:L73">F74+F90</f>
        <v>13849</v>
      </c>
      <c r="G73" s="25">
        <f t="shared" si="58"/>
        <v>35982</v>
      </c>
      <c r="H73" s="25">
        <f t="shared" si="58"/>
        <v>34089</v>
      </c>
      <c r="I73" s="25">
        <f t="shared" si="58"/>
        <v>15927</v>
      </c>
      <c r="J73" s="25">
        <f t="shared" si="58"/>
        <v>93632</v>
      </c>
      <c r="K73" s="25">
        <f t="shared" si="58"/>
        <v>98313</v>
      </c>
      <c r="L73" s="52">
        <f t="shared" si="58"/>
        <v>102737</v>
      </c>
    </row>
    <row r="74" spans="1:12" ht="37.5" customHeight="1">
      <c r="A74" s="873" t="s">
        <v>1029</v>
      </c>
      <c r="B74" s="874"/>
      <c r="C74" s="874"/>
      <c r="D74" s="24" t="s">
        <v>1030</v>
      </c>
      <c r="E74" s="25">
        <f t="shared" si="56"/>
        <v>0</v>
      </c>
      <c r="F74" s="25">
        <f aca="true" t="shared" si="59" ref="F74:L74">F75+F76+F77+F78+F79+F80+F81+F82+F86</f>
        <v>0</v>
      </c>
      <c r="G74" s="25">
        <f t="shared" si="59"/>
        <v>0</v>
      </c>
      <c r="H74" s="25">
        <f t="shared" si="59"/>
        <v>0</v>
      </c>
      <c r="I74" s="25">
        <f t="shared" si="59"/>
        <v>0</v>
      </c>
      <c r="J74" s="25">
        <f t="shared" si="59"/>
        <v>0</v>
      </c>
      <c r="K74" s="25">
        <f t="shared" si="59"/>
        <v>0</v>
      </c>
      <c r="L74" s="52">
        <f t="shared" si="59"/>
        <v>0</v>
      </c>
    </row>
    <row r="75" spans="1:12" ht="18" customHeight="1">
      <c r="A75" s="32"/>
      <c r="B75" s="34" t="s">
        <v>1031</v>
      </c>
      <c r="C75" s="34"/>
      <c r="D75" s="24" t="s">
        <v>1032</v>
      </c>
      <c r="E75" s="25">
        <f>F75+G75+H75+I75</f>
        <v>0</v>
      </c>
      <c r="F75" s="25">
        <f>F279</f>
        <v>0</v>
      </c>
      <c r="G75" s="25">
        <f aca="true" t="shared" si="60" ref="G75:L75">G279</f>
        <v>0</v>
      </c>
      <c r="H75" s="25">
        <f t="shared" si="60"/>
        <v>0</v>
      </c>
      <c r="I75" s="25">
        <f t="shared" si="60"/>
        <v>0</v>
      </c>
      <c r="J75" s="25">
        <f t="shared" si="60"/>
        <v>0</v>
      </c>
      <c r="K75" s="25">
        <f t="shared" si="60"/>
        <v>0</v>
      </c>
      <c r="L75" s="52">
        <f t="shared" si="60"/>
        <v>0</v>
      </c>
    </row>
    <row r="76" spans="1:12" ht="40.5" customHeight="1">
      <c r="A76" s="32"/>
      <c r="B76" s="861" t="s">
        <v>1033</v>
      </c>
      <c r="C76" s="861"/>
      <c r="D76" s="24" t="s">
        <v>1034</v>
      </c>
      <c r="E76" s="25">
        <f t="shared" si="56"/>
        <v>0</v>
      </c>
      <c r="F76" s="25">
        <f>F307</f>
        <v>0</v>
      </c>
      <c r="G76" s="25">
        <f aca="true" t="shared" si="61" ref="G76:L76">G307</f>
        <v>0</v>
      </c>
      <c r="H76" s="25">
        <f t="shared" si="61"/>
        <v>0</v>
      </c>
      <c r="I76" s="25">
        <f t="shared" si="61"/>
        <v>0</v>
      </c>
      <c r="J76" s="25">
        <f t="shared" si="61"/>
        <v>0</v>
      </c>
      <c r="K76" s="25">
        <f t="shared" si="61"/>
        <v>0</v>
      </c>
      <c r="L76" s="52">
        <f t="shared" si="61"/>
        <v>0</v>
      </c>
    </row>
    <row r="77" spans="1:12" ht="39" customHeight="1">
      <c r="A77" s="32"/>
      <c r="B77" s="861" t="s">
        <v>1035</v>
      </c>
      <c r="C77" s="861"/>
      <c r="D77" s="24" t="s">
        <v>1036</v>
      </c>
      <c r="E77" s="25">
        <f t="shared" si="56"/>
        <v>0</v>
      </c>
      <c r="F77" s="25">
        <f>F280</f>
        <v>0</v>
      </c>
      <c r="G77" s="25">
        <f aca="true" t="shared" si="62" ref="G77:L77">G280</f>
        <v>0</v>
      </c>
      <c r="H77" s="25">
        <f t="shared" si="62"/>
        <v>0</v>
      </c>
      <c r="I77" s="25">
        <f t="shared" si="62"/>
        <v>0</v>
      </c>
      <c r="J77" s="25">
        <f t="shared" si="62"/>
        <v>0</v>
      </c>
      <c r="K77" s="25">
        <f t="shared" si="62"/>
        <v>0</v>
      </c>
      <c r="L77" s="52">
        <f t="shared" si="62"/>
        <v>0</v>
      </c>
    </row>
    <row r="78" spans="1:12" s="44" customFormat="1" ht="20.25" customHeight="1">
      <c r="A78" s="74"/>
      <c r="B78" s="765" t="s">
        <v>343</v>
      </c>
      <c r="C78" s="765"/>
      <c r="D78" s="72" t="s">
        <v>1037</v>
      </c>
      <c r="E78" s="25">
        <f t="shared" si="56"/>
        <v>0</v>
      </c>
      <c r="F78" s="67">
        <f>F308</f>
        <v>0</v>
      </c>
      <c r="G78" s="67">
        <f aca="true" t="shared" si="63" ref="G78:L78">G308</f>
        <v>0</v>
      </c>
      <c r="H78" s="67">
        <f t="shared" si="63"/>
        <v>0</v>
      </c>
      <c r="I78" s="67">
        <f t="shared" si="63"/>
        <v>0</v>
      </c>
      <c r="J78" s="67">
        <f t="shared" si="63"/>
        <v>0</v>
      </c>
      <c r="K78" s="67">
        <f t="shared" si="63"/>
        <v>0</v>
      </c>
      <c r="L78" s="307">
        <f t="shared" si="63"/>
        <v>0</v>
      </c>
    </row>
    <row r="79" spans="1:12" s="44" customFormat="1" ht="68.25" customHeight="1">
      <c r="A79" s="74"/>
      <c r="B79" s="862" t="s">
        <v>1038</v>
      </c>
      <c r="C79" s="743"/>
      <c r="D79" s="72" t="s">
        <v>1039</v>
      </c>
      <c r="E79" s="25">
        <f t="shared" si="56"/>
        <v>0</v>
      </c>
      <c r="F79" s="42">
        <f>F309</f>
        <v>0</v>
      </c>
      <c r="G79" s="42">
        <f aca="true" t="shared" si="64" ref="G79:L79">G309</f>
        <v>0</v>
      </c>
      <c r="H79" s="42">
        <f t="shared" si="64"/>
        <v>0</v>
      </c>
      <c r="I79" s="42">
        <f t="shared" si="64"/>
        <v>0</v>
      </c>
      <c r="J79" s="42">
        <f t="shared" si="64"/>
        <v>0</v>
      </c>
      <c r="K79" s="42">
        <f t="shared" si="64"/>
        <v>0</v>
      </c>
      <c r="L79" s="450">
        <f t="shared" si="64"/>
        <v>0</v>
      </c>
    </row>
    <row r="80" spans="1:12" s="44" customFormat="1" ht="48.75" customHeight="1">
      <c r="A80" s="74"/>
      <c r="B80" s="862" t="s">
        <v>365</v>
      </c>
      <c r="C80" s="764"/>
      <c r="D80" s="72" t="s">
        <v>1040</v>
      </c>
      <c r="E80" s="25">
        <f t="shared" si="56"/>
        <v>0</v>
      </c>
      <c r="F80" s="42">
        <f>F281</f>
        <v>0</v>
      </c>
      <c r="G80" s="42">
        <f aca="true" t="shared" si="65" ref="G80:L81">G281</f>
        <v>0</v>
      </c>
      <c r="H80" s="42">
        <f t="shared" si="65"/>
        <v>0</v>
      </c>
      <c r="I80" s="42">
        <f t="shared" si="65"/>
        <v>0</v>
      </c>
      <c r="J80" s="42">
        <f t="shared" si="65"/>
        <v>0</v>
      </c>
      <c r="K80" s="42">
        <f t="shared" si="65"/>
        <v>0</v>
      </c>
      <c r="L80" s="43">
        <f t="shared" si="65"/>
        <v>0</v>
      </c>
    </row>
    <row r="81" spans="1:12" s="44" customFormat="1" ht="27.75" customHeight="1">
      <c r="A81" s="74"/>
      <c r="B81" s="862" t="s">
        <v>367</v>
      </c>
      <c r="C81" s="764"/>
      <c r="D81" s="72" t="s">
        <v>1041</v>
      </c>
      <c r="E81" s="25">
        <f t="shared" si="56"/>
        <v>0</v>
      </c>
      <c r="F81" s="42">
        <f>F282</f>
        <v>0</v>
      </c>
      <c r="G81" s="42">
        <f t="shared" si="65"/>
        <v>0</v>
      </c>
      <c r="H81" s="42">
        <f t="shared" si="65"/>
        <v>0</v>
      </c>
      <c r="I81" s="42">
        <f t="shared" si="65"/>
        <v>0</v>
      </c>
      <c r="J81" s="42">
        <f t="shared" si="65"/>
        <v>0</v>
      </c>
      <c r="K81" s="42">
        <f t="shared" si="65"/>
        <v>0</v>
      </c>
      <c r="L81" s="43">
        <f t="shared" si="65"/>
        <v>0</v>
      </c>
    </row>
    <row r="82" spans="1:12" s="44" customFormat="1" ht="39" customHeight="1">
      <c r="A82" s="74"/>
      <c r="B82" s="863" t="s">
        <v>1042</v>
      </c>
      <c r="C82" s="774"/>
      <c r="D82" s="72" t="s">
        <v>1043</v>
      </c>
      <c r="E82" s="25">
        <f t="shared" si="56"/>
        <v>0</v>
      </c>
      <c r="F82" s="67">
        <f aca="true" t="shared" si="66" ref="F82:L82">F83+F84+F85</f>
        <v>0</v>
      </c>
      <c r="G82" s="67">
        <f t="shared" si="66"/>
        <v>0</v>
      </c>
      <c r="H82" s="67">
        <f t="shared" si="66"/>
        <v>0</v>
      </c>
      <c r="I82" s="67">
        <f t="shared" si="66"/>
        <v>0</v>
      </c>
      <c r="J82" s="67">
        <f t="shared" si="66"/>
        <v>0</v>
      </c>
      <c r="K82" s="67">
        <f t="shared" si="66"/>
        <v>0</v>
      </c>
      <c r="L82" s="68">
        <f t="shared" si="66"/>
        <v>0</v>
      </c>
    </row>
    <row r="83" spans="1:12" s="44" customFormat="1" ht="15.75">
      <c r="A83" s="74"/>
      <c r="B83" s="75"/>
      <c r="C83" s="77" t="s">
        <v>379</v>
      </c>
      <c r="D83" s="72" t="s">
        <v>1044</v>
      </c>
      <c r="E83" s="25">
        <f t="shared" si="56"/>
        <v>0</v>
      </c>
      <c r="F83" s="42">
        <f>F311</f>
        <v>0</v>
      </c>
      <c r="G83" s="42">
        <f aca="true" t="shared" si="67" ref="G83:L83">G311</f>
        <v>0</v>
      </c>
      <c r="H83" s="42">
        <f t="shared" si="67"/>
        <v>0</v>
      </c>
      <c r="I83" s="42">
        <f t="shared" si="67"/>
        <v>0</v>
      </c>
      <c r="J83" s="42">
        <f t="shared" si="67"/>
        <v>0</v>
      </c>
      <c r="K83" s="42">
        <f t="shared" si="67"/>
        <v>0</v>
      </c>
      <c r="L83" s="43">
        <f t="shared" si="67"/>
        <v>0</v>
      </c>
    </row>
    <row r="84" spans="1:12" s="44" customFormat="1" ht="15.75">
      <c r="A84" s="74"/>
      <c r="B84" s="75"/>
      <c r="C84" s="77" t="s">
        <v>381</v>
      </c>
      <c r="D84" s="72" t="s">
        <v>1045</v>
      </c>
      <c r="E84" s="25">
        <f t="shared" si="56"/>
        <v>0</v>
      </c>
      <c r="F84" s="42">
        <f aca="true" t="shared" si="68" ref="F84:L84">F312</f>
        <v>0</v>
      </c>
      <c r="G84" s="42">
        <f t="shared" si="68"/>
        <v>0</v>
      </c>
      <c r="H84" s="42">
        <f t="shared" si="68"/>
        <v>0</v>
      </c>
      <c r="I84" s="42">
        <f t="shared" si="68"/>
        <v>0</v>
      </c>
      <c r="J84" s="42">
        <f t="shared" si="68"/>
        <v>0</v>
      </c>
      <c r="K84" s="42">
        <f t="shared" si="68"/>
        <v>0</v>
      </c>
      <c r="L84" s="43">
        <f t="shared" si="68"/>
        <v>0</v>
      </c>
    </row>
    <row r="85" spans="1:12" s="44" customFormat="1" ht="15.75">
      <c r="A85" s="74"/>
      <c r="B85" s="75"/>
      <c r="C85" s="77" t="s">
        <v>383</v>
      </c>
      <c r="D85" s="72" t="s">
        <v>1046</v>
      </c>
      <c r="E85" s="25">
        <f t="shared" si="56"/>
        <v>0</v>
      </c>
      <c r="F85" s="42">
        <f aca="true" t="shared" si="69" ref="F85:L85">F313</f>
        <v>0</v>
      </c>
      <c r="G85" s="42">
        <f t="shared" si="69"/>
        <v>0</v>
      </c>
      <c r="H85" s="42">
        <f t="shared" si="69"/>
        <v>0</v>
      </c>
      <c r="I85" s="42">
        <f t="shared" si="69"/>
        <v>0</v>
      </c>
      <c r="J85" s="42">
        <f t="shared" si="69"/>
        <v>0</v>
      </c>
      <c r="K85" s="42">
        <f t="shared" si="69"/>
        <v>0</v>
      </c>
      <c r="L85" s="43">
        <f t="shared" si="69"/>
        <v>0</v>
      </c>
    </row>
    <row r="86" spans="1:12" s="44" customFormat="1" ht="15.75">
      <c r="A86" s="74"/>
      <c r="B86" s="864" t="s">
        <v>1047</v>
      </c>
      <c r="C86" s="792"/>
      <c r="D86" s="72" t="s">
        <v>1048</v>
      </c>
      <c r="E86" s="25">
        <f t="shared" si="56"/>
        <v>0</v>
      </c>
      <c r="F86" s="78">
        <f aca="true" t="shared" si="70" ref="F86:L86">SUM(F87:F89)</f>
        <v>0</v>
      </c>
      <c r="G86" s="78">
        <f t="shared" si="70"/>
        <v>0</v>
      </c>
      <c r="H86" s="78">
        <f t="shared" si="70"/>
        <v>0</v>
      </c>
      <c r="I86" s="78">
        <f t="shared" si="70"/>
        <v>0</v>
      </c>
      <c r="J86" s="78">
        <f t="shared" si="70"/>
        <v>0</v>
      </c>
      <c r="K86" s="78">
        <f t="shared" si="70"/>
        <v>0</v>
      </c>
      <c r="L86" s="79">
        <f t="shared" si="70"/>
        <v>0</v>
      </c>
    </row>
    <row r="87" spans="1:12" s="44" customFormat="1" ht="15.75">
      <c r="A87" s="74"/>
      <c r="B87" s="75"/>
      <c r="C87" s="80" t="s">
        <v>387</v>
      </c>
      <c r="D87" s="72" t="s">
        <v>1049</v>
      </c>
      <c r="E87" s="25">
        <f t="shared" si="56"/>
        <v>0</v>
      </c>
      <c r="F87" s="42">
        <f>F315</f>
        <v>0</v>
      </c>
      <c r="G87" s="42">
        <f aca="true" t="shared" si="71" ref="G87:L87">G315</f>
        <v>0</v>
      </c>
      <c r="H87" s="42">
        <f t="shared" si="71"/>
        <v>0</v>
      </c>
      <c r="I87" s="42">
        <f t="shared" si="71"/>
        <v>0</v>
      </c>
      <c r="J87" s="42">
        <f t="shared" si="71"/>
        <v>0</v>
      </c>
      <c r="K87" s="42">
        <f t="shared" si="71"/>
        <v>0</v>
      </c>
      <c r="L87" s="43">
        <f t="shared" si="71"/>
        <v>0</v>
      </c>
    </row>
    <row r="88" spans="1:12" s="44" customFormat="1" ht="15.75">
      <c r="A88" s="74"/>
      <c r="B88" s="75"/>
      <c r="C88" s="77" t="s">
        <v>381</v>
      </c>
      <c r="D88" s="72" t="s">
        <v>1050</v>
      </c>
      <c r="E88" s="25">
        <f t="shared" si="56"/>
        <v>0</v>
      </c>
      <c r="F88" s="42">
        <f>F316</f>
        <v>0</v>
      </c>
      <c r="G88" s="42">
        <f aca="true" t="shared" si="72" ref="G88:L88">G316</f>
        <v>0</v>
      </c>
      <c r="H88" s="42">
        <f t="shared" si="72"/>
        <v>0</v>
      </c>
      <c r="I88" s="42">
        <f t="shared" si="72"/>
        <v>0</v>
      </c>
      <c r="J88" s="42">
        <f t="shared" si="72"/>
        <v>0</v>
      </c>
      <c r="K88" s="42">
        <f t="shared" si="72"/>
        <v>0</v>
      </c>
      <c r="L88" s="43">
        <f t="shared" si="72"/>
        <v>0</v>
      </c>
    </row>
    <row r="89" spans="1:12" s="44" customFormat="1" ht="15.75">
      <c r="A89" s="74"/>
      <c r="B89" s="75"/>
      <c r="C89" s="77" t="s">
        <v>383</v>
      </c>
      <c r="D89" s="72" t="s">
        <v>1051</v>
      </c>
      <c r="E89" s="25">
        <f t="shared" si="56"/>
        <v>0</v>
      </c>
      <c r="F89" s="42">
        <f aca="true" t="shared" si="73" ref="F89:L89">F317</f>
        <v>0</v>
      </c>
      <c r="G89" s="42">
        <f t="shared" si="73"/>
        <v>0</v>
      </c>
      <c r="H89" s="42">
        <f t="shared" si="73"/>
        <v>0</v>
      </c>
      <c r="I89" s="42">
        <f t="shared" si="73"/>
        <v>0</v>
      </c>
      <c r="J89" s="42">
        <f t="shared" si="73"/>
        <v>0</v>
      </c>
      <c r="K89" s="42">
        <f t="shared" si="73"/>
        <v>0</v>
      </c>
      <c r="L89" s="43">
        <f t="shared" si="73"/>
        <v>0</v>
      </c>
    </row>
    <row r="90" spans="1:12" ht="66.75" customHeight="1">
      <c r="A90" s="788" t="s">
        <v>1052</v>
      </c>
      <c r="B90" s="789"/>
      <c r="C90" s="790"/>
      <c r="D90" s="29" t="s">
        <v>1053</v>
      </c>
      <c r="E90" s="25">
        <f t="shared" si="56"/>
        <v>99847</v>
      </c>
      <c r="F90" s="25">
        <f aca="true" t="shared" si="74" ref="F90:L90">F91+F92+F93+F94+F95+F99+F103+F104+F105+F106+F107+F108+F109</f>
        <v>13849</v>
      </c>
      <c r="G90" s="25">
        <f t="shared" si="74"/>
        <v>35982</v>
      </c>
      <c r="H90" s="25">
        <f t="shared" si="74"/>
        <v>34089</v>
      </c>
      <c r="I90" s="25">
        <f t="shared" si="74"/>
        <v>15927</v>
      </c>
      <c r="J90" s="25">
        <f t="shared" si="74"/>
        <v>93632</v>
      </c>
      <c r="K90" s="25">
        <f t="shared" si="74"/>
        <v>98313</v>
      </c>
      <c r="L90" s="26">
        <f t="shared" si="74"/>
        <v>102737</v>
      </c>
    </row>
    <row r="91" spans="1:12" ht="18" customHeight="1">
      <c r="A91" s="32"/>
      <c r="B91" s="30" t="s">
        <v>1054</v>
      </c>
      <c r="C91" s="31"/>
      <c r="D91" s="24" t="s">
        <v>1055</v>
      </c>
      <c r="E91" s="25">
        <f t="shared" si="56"/>
        <v>68307</v>
      </c>
      <c r="F91" s="25">
        <f>F284</f>
        <v>13610</v>
      </c>
      <c r="G91" s="25">
        <f aca="true" t="shared" si="75" ref="G91:L92">G284</f>
        <v>23345</v>
      </c>
      <c r="H91" s="25">
        <f t="shared" si="75"/>
        <v>17882</v>
      </c>
      <c r="I91" s="25">
        <f t="shared" si="75"/>
        <v>13470</v>
      </c>
      <c r="J91" s="25">
        <f t="shared" si="75"/>
        <v>68468</v>
      </c>
      <c r="K91" s="25">
        <f t="shared" si="75"/>
        <v>71891</v>
      </c>
      <c r="L91" s="26">
        <f t="shared" si="75"/>
        <v>75126</v>
      </c>
    </row>
    <row r="92" spans="1:12" ht="15.75">
      <c r="A92" s="32"/>
      <c r="B92" s="855" t="s">
        <v>1056</v>
      </c>
      <c r="C92" s="855"/>
      <c r="D92" s="24" t="s">
        <v>1057</v>
      </c>
      <c r="E92" s="25">
        <f t="shared" si="56"/>
        <v>0</v>
      </c>
      <c r="F92" s="25">
        <f>F285</f>
        <v>0</v>
      </c>
      <c r="G92" s="25">
        <f t="shared" si="75"/>
        <v>0</v>
      </c>
      <c r="H92" s="25">
        <f t="shared" si="75"/>
        <v>0</v>
      </c>
      <c r="I92" s="25">
        <f t="shared" si="75"/>
        <v>0</v>
      </c>
      <c r="J92" s="25">
        <f t="shared" si="75"/>
        <v>0</v>
      </c>
      <c r="K92" s="25">
        <f t="shared" si="75"/>
        <v>0</v>
      </c>
      <c r="L92" s="26">
        <f t="shared" si="75"/>
        <v>0</v>
      </c>
    </row>
    <row r="93" spans="1:12" ht="25.5" customHeight="1">
      <c r="A93" s="32"/>
      <c r="B93" s="855" t="s">
        <v>1058</v>
      </c>
      <c r="C93" s="855"/>
      <c r="D93" s="24" t="s">
        <v>1059</v>
      </c>
      <c r="E93" s="25">
        <f t="shared" si="56"/>
        <v>0</v>
      </c>
      <c r="F93" s="25">
        <f>F319</f>
        <v>0</v>
      </c>
      <c r="G93" s="25">
        <f aca="true" t="shared" si="76" ref="G93:L93">G319</f>
        <v>0</v>
      </c>
      <c r="H93" s="25">
        <f t="shared" si="76"/>
        <v>0</v>
      </c>
      <c r="I93" s="25">
        <f t="shared" si="76"/>
        <v>0</v>
      </c>
      <c r="J93" s="25">
        <f t="shared" si="76"/>
        <v>0</v>
      </c>
      <c r="K93" s="25">
        <f t="shared" si="76"/>
        <v>0</v>
      </c>
      <c r="L93" s="26">
        <f t="shared" si="76"/>
        <v>0</v>
      </c>
    </row>
    <row r="94" spans="1:12" ht="15.75">
      <c r="A94" s="32"/>
      <c r="B94" s="855" t="s">
        <v>1060</v>
      </c>
      <c r="C94" s="855"/>
      <c r="D94" s="24" t="s">
        <v>1061</v>
      </c>
      <c r="E94" s="25">
        <f t="shared" si="56"/>
        <v>0</v>
      </c>
      <c r="F94" s="25">
        <f>-F286</f>
        <v>0</v>
      </c>
      <c r="G94" s="25">
        <f aca="true" t="shared" si="77" ref="G94:L94">-G286</f>
        <v>0</v>
      </c>
      <c r="H94" s="25">
        <f t="shared" si="77"/>
        <v>0</v>
      </c>
      <c r="I94" s="25">
        <f t="shared" si="77"/>
        <v>0</v>
      </c>
      <c r="J94" s="25">
        <f t="shared" si="77"/>
        <v>0</v>
      </c>
      <c r="K94" s="25">
        <f t="shared" si="77"/>
        <v>0</v>
      </c>
      <c r="L94" s="26">
        <f t="shared" si="77"/>
        <v>0</v>
      </c>
    </row>
    <row r="95" spans="1:12" ht="42" customHeight="1">
      <c r="A95" s="32"/>
      <c r="B95" s="855" t="s">
        <v>1062</v>
      </c>
      <c r="C95" s="855"/>
      <c r="D95" s="24" t="s">
        <v>1063</v>
      </c>
      <c r="E95" s="25">
        <f t="shared" si="56"/>
        <v>0</v>
      </c>
      <c r="F95" s="25">
        <f aca="true" t="shared" si="78" ref="F95:L95">SUM(F96:F98)</f>
        <v>0</v>
      </c>
      <c r="G95" s="25">
        <f t="shared" si="78"/>
        <v>0</v>
      </c>
      <c r="H95" s="25">
        <f t="shared" si="78"/>
        <v>0</v>
      </c>
      <c r="I95" s="25">
        <f t="shared" si="78"/>
        <v>0</v>
      </c>
      <c r="J95" s="25">
        <f t="shared" si="78"/>
        <v>0</v>
      </c>
      <c r="K95" s="25">
        <f t="shared" si="78"/>
        <v>0</v>
      </c>
      <c r="L95" s="26">
        <f t="shared" si="78"/>
        <v>0</v>
      </c>
    </row>
    <row r="96" spans="1:12" ht="44.25" customHeight="1">
      <c r="A96" s="32"/>
      <c r="B96" s="58"/>
      <c r="C96" s="35" t="s">
        <v>1064</v>
      </c>
      <c r="D96" s="24" t="s">
        <v>1065</v>
      </c>
      <c r="E96" s="25">
        <f t="shared" si="56"/>
        <v>0</v>
      </c>
      <c r="F96" s="25">
        <f>F321</f>
        <v>0</v>
      </c>
      <c r="G96" s="25">
        <f aca="true" t="shared" si="79" ref="G96:L96">G321</f>
        <v>0</v>
      </c>
      <c r="H96" s="25">
        <f t="shared" si="79"/>
        <v>0</v>
      </c>
      <c r="I96" s="25">
        <f t="shared" si="79"/>
        <v>0</v>
      </c>
      <c r="J96" s="25">
        <f t="shared" si="79"/>
        <v>0</v>
      </c>
      <c r="K96" s="25">
        <f t="shared" si="79"/>
        <v>0</v>
      </c>
      <c r="L96" s="26">
        <f t="shared" si="79"/>
        <v>0</v>
      </c>
    </row>
    <row r="97" spans="1:12" ht="45.75" customHeight="1">
      <c r="A97" s="32"/>
      <c r="B97" s="58"/>
      <c r="C97" s="35" t="s">
        <v>1066</v>
      </c>
      <c r="D97" s="24" t="s">
        <v>1067</v>
      </c>
      <c r="E97" s="25">
        <f t="shared" si="56"/>
        <v>0</v>
      </c>
      <c r="F97" s="25">
        <f aca="true" t="shared" si="80" ref="F97:L97">F322</f>
        <v>0</v>
      </c>
      <c r="G97" s="25">
        <f t="shared" si="80"/>
        <v>0</v>
      </c>
      <c r="H97" s="25">
        <f t="shared" si="80"/>
        <v>0</v>
      </c>
      <c r="I97" s="25">
        <f t="shared" si="80"/>
        <v>0</v>
      </c>
      <c r="J97" s="25">
        <f t="shared" si="80"/>
        <v>0</v>
      </c>
      <c r="K97" s="25">
        <f t="shared" si="80"/>
        <v>0</v>
      </c>
      <c r="L97" s="26">
        <f t="shared" si="80"/>
        <v>0</v>
      </c>
    </row>
    <row r="98" spans="1:12" ht="29.25" customHeight="1">
      <c r="A98" s="32"/>
      <c r="B98" s="58"/>
      <c r="C98" s="58" t="s">
        <v>1068</v>
      </c>
      <c r="D98" s="24" t="s">
        <v>1069</v>
      </c>
      <c r="E98" s="25">
        <f t="shared" si="56"/>
        <v>0</v>
      </c>
      <c r="F98" s="25">
        <f aca="true" t="shared" si="81" ref="F98:L98">F323</f>
        <v>0</v>
      </c>
      <c r="G98" s="25">
        <f t="shared" si="81"/>
        <v>0</v>
      </c>
      <c r="H98" s="25">
        <f t="shared" si="81"/>
        <v>0</v>
      </c>
      <c r="I98" s="25">
        <f t="shared" si="81"/>
        <v>0</v>
      </c>
      <c r="J98" s="25">
        <f t="shared" si="81"/>
        <v>0</v>
      </c>
      <c r="K98" s="25">
        <f t="shared" si="81"/>
        <v>0</v>
      </c>
      <c r="L98" s="26">
        <f t="shared" si="81"/>
        <v>0</v>
      </c>
    </row>
    <row r="99" spans="1:12" ht="39.75" customHeight="1">
      <c r="A99" s="32"/>
      <c r="B99" s="855" t="s">
        <v>1070</v>
      </c>
      <c r="C99" s="855"/>
      <c r="D99" s="24" t="s">
        <v>1071</v>
      </c>
      <c r="E99" s="25">
        <f t="shared" si="56"/>
        <v>0</v>
      </c>
      <c r="F99" s="25">
        <f aca="true" t="shared" si="82" ref="F99:L99">SUM(F100:F102)</f>
        <v>0</v>
      </c>
      <c r="G99" s="25">
        <f t="shared" si="82"/>
        <v>0</v>
      </c>
      <c r="H99" s="25">
        <f t="shared" si="82"/>
        <v>0</v>
      </c>
      <c r="I99" s="25">
        <f t="shared" si="82"/>
        <v>0</v>
      </c>
      <c r="J99" s="25">
        <f t="shared" si="82"/>
        <v>0</v>
      </c>
      <c r="K99" s="25">
        <f t="shared" si="82"/>
        <v>0</v>
      </c>
      <c r="L99" s="26">
        <f t="shared" si="82"/>
        <v>0</v>
      </c>
    </row>
    <row r="100" spans="1:12" ht="42.75" customHeight="1">
      <c r="A100" s="32"/>
      <c r="B100" s="58"/>
      <c r="C100" s="35" t="s">
        <v>1072</v>
      </c>
      <c r="D100" s="24" t="s">
        <v>1073</v>
      </c>
      <c r="E100" s="25">
        <f t="shared" si="56"/>
        <v>0</v>
      </c>
      <c r="F100" s="25">
        <f>F325</f>
        <v>0</v>
      </c>
      <c r="G100" s="25">
        <f aca="true" t="shared" si="83" ref="G100:L100">G325</f>
        <v>0</v>
      </c>
      <c r="H100" s="25">
        <f t="shared" si="83"/>
        <v>0</v>
      </c>
      <c r="I100" s="25">
        <f t="shared" si="83"/>
        <v>0</v>
      </c>
      <c r="J100" s="25">
        <f t="shared" si="83"/>
        <v>0</v>
      </c>
      <c r="K100" s="25">
        <f t="shared" si="83"/>
        <v>0</v>
      </c>
      <c r="L100" s="26">
        <f t="shared" si="83"/>
        <v>0</v>
      </c>
    </row>
    <row r="101" spans="1:12" ht="43.5" customHeight="1">
      <c r="A101" s="32"/>
      <c r="B101" s="58"/>
      <c r="C101" s="35" t="s">
        <v>1074</v>
      </c>
      <c r="D101" s="24" t="s">
        <v>1075</v>
      </c>
      <c r="E101" s="25">
        <f t="shared" si="56"/>
        <v>0</v>
      </c>
      <c r="F101" s="25">
        <f aca="true" t="shared" si="84" ref="F101:L101">F326</f>
        <v>0</v>
      </c>
      <c r="G101" s="25">
        <f t="shared" si="84"/>
        <v>0</v>
      </c>
      <c r="H101" s="25">
        <f t="shared" si="84"/>
        <v>0</v>
      </c>
      <c r="I101" s="25">
        <f t="shared" si="84"/>
        <v>0</v>
      </c>
      <c r="J101" s="25">
        <f t="shared" si="84"/>
        <v>0</v>
      </c>
      <c r="K101" s="25">
        <f t="shared" si="84"/>
        <v>0</v>
      </c>
      <c r="L101" s="26">
        <f t="shared" si="84"/>
        <v>0</v>
      </c>
    </row>
    <row r="102" spans="1:12" ht="43.5" customHeight="1">
      <c r="A102" s="32"/>
      <c r="B102" s="58"/>
      <c r="C102" s="35" t="s">
        <v>1076</v>
      </c>
      <c r="D102" s="24" t="s">
        <v>1077</v>
      </c>
      <c r="E102" s="25">
        <f t="shared" si="56"/>
        <v>0</v>
      </c>
      <c r="F102" s="25">
        <f aca="true" t="shared" si="85" ref="F102:L102">F327</f>
        <v>0</v>
      </c>
      <c r="G102" s="25">
        <f t="shared" si="85"/>
        <v>0</v>
      </c>
      <c r="H102" s="25">
        <f t="shared" si="85"/>
        <v>0</v>
      </c>
      <c r="I102" s="25">
        <f t="shared" si="85"/>
        <v>0</v>
      </c>
      <c r="J102" s="25">
        <f t="shared" si="85"/>
        <v>0</v>
      </c>
      <c r="K102" s="25">
        <f t="shared" si="85"/>
        <v>0</v>
      </c>
      <c r="L102" s="26">
        <f t="shared" si="85"/>
        <v>0</v>
      </c>
    </row>
    <row r="103" spans="1:12" ht="25.5" customHeight="1">
      <c r="A103" s="32"/>
      <c r="B103" s="768" t="s">
        <v>1078</v>
      </c>
      <c r="C103" s="792"/>
      <c r="D103" s="24" t="s">
        <v>1079</v>
      </c>
      <c r="E103" s="25">
        <f t="shared" si="56"/>
        <v>31540</v>
      </c>
      <c r="F103" s="25">
        <f>F328</f>
        <v>239</v>
      </c>
      <c r="G103" s="25">
        <f aca="true" t="shared" si="86" ref="G103:L103">G328</f>
        <v>12637</v>
      </c>
      <c r="H103" s="25">
        <f t="shared" si="86"/>
        <v>16207</v>
      </c>
      <c r="I103" s="25">
        <f t="shared" si="86"/>
        <v>2457</v>
      </c>
      <c r="J103" s="25">
        <f t="shared" si="86"/>
        <v>25164</v>
      </c>
      <c r="K103" s="25">
        <f t="shared" si="86"/>
        <v>26422</v>
      </c>
      <c r="L103" s="26">
        <f t="shared" si="86"/>
        <v>27611</v>
      </c>
    </row>
    <row r="104" spans="1:12" ht="78.75" customHeight="1">
      <c r="A104" s="32"/>
      <c r="B104" s="768" t="s">
        <v>1080</v>
      </c>
      <c r="C104" s="792"/>
      <c r="D104" s="24" t="s">
        <v>1081</v>
      </c>
      <c r="E104" s="25">
        <f t="shared" si="56"/>
        <v>0</v>
      </c>
      <c r="F104" s="25">
        <f>F329</f>
        <v>0</v>
      </c>
      <c r="G104" s="25">
        <f aca="true" t="shared" si="87" ref="G104:L104">G329</f>
        <v>0</v>
      </c>
      <c r="H104" s="25">
        <f t="shared" si="87"/>
        <v>0</v>
      </c>
      <c r="I104" s="25">
        <f t="shared" si="87"/>
        <v>0</v>
      </c>
      <c r="J104" s="25">
        <f t="shared" si="87"/>
        <v>0</v>
      </c>
      <c r="K104" s="25">
        <f t="shared" si="87"/>
        <v>0</v>
      </c>
      <c r="L104" s="26">
        <f t="shared" si="87"/>
        <v>0</v>
      </c>
    </row>
    <row r="105" spans="1:12" ht="54.75" customHeight="1">
      <c r="A105" s="32"/>
      <c r="B105" s="768" t="s">
        <v>1082</v>
      </c>
      <c r="C105" s="792"/>
      <c r="D105" s="24" t="s">
        <v>1083</v>
      </c>
      <c r="E105" s="25">
        <f t="shared" si="56"/>
        <v>0</v>
      </c>
      <c r="F105" s="25">
        <f>F330</f>
        <v>0</v>
      </c>
      <c r="G105" s="25">
        <f aca="true" t="shared" si="88" ref="G105:L106">G330</f>
        <v>0</v>
      </c>
      <c r="H105" s="25">
        <f t="shared" si="88"/>
        <v>0</v>
      </c>
      <c r="I105" s="25">
        <f t="shared" si="88"/>
        <v>0</v>
      </c>
      <c r="J105" s="25">
        <f t="shared" si="88"/>
        <v>0</v>
      </c>
      <c r="K105" s="25">
        <f t="shared" si="88"/>
        <v>0</v>
      </c>
      <c r="L105" s="26">
        <f t="shared" si="88"/>
        <v>0</v>
      </c>
    </row>
    <row r="106" spans="1:12" ht="33.75" customHeight="1">
      <c r="A106" s="32"/>
      <c r="B106" s="768" t="s">
        <v>1084</v>
      </c>
      <c r="C106" s="792"/>
      <c r="D106" s="24" t="s">
        <v>1085</v>
      </c>
      <c r="E106" s="25">
        <f t="shared" si="56"/>
        <v>0</v>
      </c>
      <c r="F106" s="25">
        <f>F331</f>
        <v>0</v>
      </c>
      <c r="G106" s="25">
        <f t="shared" si="88"/>
        <v>0</v>
      </c>
      <c r="H106" s="25">
        <f t="shared" si="88"/>
        <v>0</v>
      </c>
      <c r="I106" s="25">
        <f t="shared" si="88"/>
        <v>0</v>
      </c>
      <c r="J106" s="25">
        <f t="shared" si="88"/>
        <v>0</v>
      </c>
      <c r="K106" s="25">
        <f t="shared" si="88"/>
        <v>0</v>
      </c>
      <c r="L106" s="26">
        <f t="shared" si="88"/>
        <v>0</v>
      </c>
    </row>
    <row r="107" spans="1:12" ht="39" customHeight="1">
      <c r="A107" s="32"/>
      <c r="B107" s="768" t="s">
        <v>410</v>
      </c>
      <c r="C107" s="792"/>
      <c r="D107" s="24" t="s">
        <v>1086</v>
      </c>
      <c r="E107" s="25">
        <f t="shared" si="56"/>
        <v>0</v>
      </c>
      <c r="F107" s="25">
        <f>F332</f>
        <v>0</v>
      </c>
      <c r="G107" s="25">
        <f aca="true" t="shared" si="89" ref="G107:L107">G332</f>
        <v>0</v>
      </c>
      <c r="H107" s="25">
        <f t="shared" si="89"/>
        <v>0</v>
      </c>
      <c r="I107" s="25">
        <f t="shared" si="89"/>
        <v>0</v>
      </c>
      <c r="J107" s="25">
        <f t="shared" si="89"/>
        <v>0</v>
      </c>
      <c r="K107" s="25">
        <f t="shared" si="89"/>
        <v>0</v>
      </c>
      <c r="L107" s="26">
        <f t="shared" si="89"/>
        <v>0</v>
      </c>
    </row>
    <row r="108" spans="1:12" ht="39" customHeight="1">
      <c r="A108" s="32"/>
      <c r="B108" s="768" t="s">
        <v>1087</v>
      </c>
      <c r="C108" s="792"/>
      <c r="D108" s="24" t="s">
        <v>1088</v>
      </c>
      <c r="E108" s="25">
        <f t="shared" si="56"/>
        <v>0</v>
      </c>
      <c r="F108" s="25">
        <f>F287</f>
        <v>0</v>
      </c>
      <c r="G108" s="25">
        <f aca="true" t="shared" si="90" ref="G108:L108">G287</f>
        <v>0</v>
      </c>
      <c r="H108" s="25">
        <f t="shared" si="90"/>
        <v>0</v>
      </c>
      <c r="I108" s="25">
        <f t="shared" si="90"/>
        <v>0</v>
      </c>
      <c r="J108" s="25">
        <f t="shared" si="90"/>
        <v>0</v>
      </c>
      <c r="K108" s="25">
        <f t="shared" si="90"/>
        <v>0</v>
      </c>
      <c r="L108" s="26">
        <f t="shared" si="90"/>
        <v>0</v>
      </c>
    </row>
    <row r="109" spans="1:12" ht="15.75">
      <c r="A109" s="81"/>
      <c r="B109" s="758" t="s">
        <v>367</v>
      </c>
      <c r="C109" s="774"/>
      <c r="D109" s="24" t="s">
        <v>1089</v>
      </c>
      <c r="E109" s="25">
        <f t="shared" si="56"/>
        <v>0</v>
      </c>
      <c r="F109" s="25">
        <f>F288</f>
        <v>0</v>
      </c>
      <c r="G109" s="25">
        <f aca="true" t="shared" si="91" ref="G109:L109">G288</f>
        <v>0</v>
      </c>
      <c r="H109" s="25">
        <f t="shared" si="91"/>
        <v>0</v>
      </c>
      <c r="I109" s="25">
        <f t="shared" si="91"/>
        <v>0</v>
      </c>
      <c r="J109" s="25">
        <f t="shared" si="91"/>
        <v>0</v>
      </c>
      <c r="K109" s="25">
        <f t="shared" si="91"/>
        <v>0</v>
      </c>
      <c r="L109" s="26">
        <f t="shared" si="91"/>
        <v>0</v>
      </c>
    </row>
    <row r="110" spans="1:12" ht="39.75" customHeight="1">
      <c r="A110" s="753" t="s">
        <v>1090</v>
      </c>
      <c r="B110" s="871"/>
      <c r="C110" s="872"/>
      <c r="D110" s="84" t="s">
        <v>1091</v>
      </c>
      <c r="E110" s="61">
        <f t="shared" si="56"/>
        <v>0</v>
      </c>
      <c r="F110" s="42">
        <f aca="true" t="shared" si="92" ref="F110:L110">F111+F114+F117+F120+F125+F128+F133+F138+F143+F148+F153+F158+F167</f>
        <v>0</v>
      </c>
      <c r="G110" s="42">
        <f t="shared" si="92"/>
        <v>0</v>
      </c>
      <c r="H110" s="42">
        <f t="shared" si="92"/>
        <v>0</v>
      </c>
      <c r="I110" s="42">
        <f t="shared" si="92"/>
        <v>0</v>
      </c>
      <c r="J110" s="42">
        <f t="shared" si="92"/>
        <v>0</v>
      </c>
      <c r="K110" s="42">
        <f t="shared" si="92"/>
        <v>0</v>
      </c>
      <c r="L110" s="43">
        <f t="shared" si="92"/>
        <v>0</v>
      </c>
    </row>
    <row r="111" spans="1:12" ht="15.75">
      <c r="A111" s="85"/>
      <c r="B111" s="773" t="s">
        <v>1092</v>
      </c>
      <c r="C111" s="774"/>
      <c r="D111" s="54" t="s">
        <v>1093</v>
      </c>
      <c r="E111" s="61">
        <f t="shared" si="56"/>
        <v>0</v>
      </c>
      <c r="F111" s="86"/>
      <c r="G111" s="86"/>
      <c r="H111" s="67"/>
      <c r="I111" s="61"/>
      <c r="J111" s="67"/>
      <c r="K111" s="86"/>
      <c r="L111" s="68"/>
    </row>
    <row r="112" spans="1:12" ht="30" customHeight="1">
      <c r="A112" s="85"/>
      <c r="B112" s="58"/>
      <c r="C112" s="34" t="s">
        <v>428</v>
      </c>
      <c r="D112" s="54" t="s">
        <v>1094</v>
      </c>
      <c r="E112" s="87" t="s">
        <v>63</v>
      </c>
      <c r="F112" s="87" t="s">
        <v>63</v>
      </c>
      <c r="G112" s="87" t="s">
        <v>63</v>
      </c>
      <c r="H112" s="87" t="s">
        <v>63</v>
      </c>
      <c r="I112" s="45" t="s">
        <v>63</v>
      </c>
      <c r="J112" s="87" t="s">
        <v>63</v>
      </c>
      <c r="K112" s="87" t="s">
        <v>63</v>
      </c>
      <c r="L112" s="88" t="s">
        <v>63</v>
      </c>
    </row>
    <row r="113" spans="1:12" s="96" customFormat="1" ht="18" customHeight="1">
      <c r="A113" s="89"/>
      <c r="B113" s="90"/>
      <c r="C113" s="91" t="s">
        <v>430</v>
      </c>
      <c r="D113" s="92" t="s">
        <v>1095</v>
      </c>
      <c r="E113" s="93" t="s">
        <v>63</v>
      </c>
      <c r="F113" s="93" t="s">
        <v>63</v>
      </c>
      <c r="G113" s="93" t="s">
        <v>63</v>
      </c>
      <c r="H113" s="93" t="s">
        <v>63</v>
      </c>
      <c r="I113" s="94" t="s">
        <v>63</v>
      </c>
      <c r="J113" s="93" t="s">
        <v>63</v>
      </c>
      <c r="K113" s="93" t="s">
        <v>63</v>
      </c>
      <c r="L113" s="95" t="s">
        <v>63</v>
      </c>
    </row>
    <row r="114" spans="1:12" s="96" customFormat="1" ht="27.75" customHeight="1">
      <c r="A114" s="89"/>
      <c r="B114" s="856" t="s">
        <v>1096</v>
      </c>
      <c r="C114" s="856"/>
      <c r="D114" s="92" t="s">
        <v>1097</v>
      </c>
      <c r="E114" s="87">
        <f>F114+G114+H114+I114</f>
        <v>0</v>
      </c>
      <c r="F114" s="97"/>
      <c r="G114" s="97"/>
      <c r="H114" s="98"/>
      <c r="I114" s="99"/>
      <c r="J114" s="98"/>
      <c r="K114" s="97"/>
      <c r="L114" s="100"/>
    </row>
    <row r="115" spans="1:12" s="96" customFormat="1" ht="18" customHeight="1">
      <c r="A115" s="89"/>
      <c r="B115" s="90"/>
      <c r="C115" s="101" t="s">
        <v>428</v>
      </c>
      <c r="D115" s="92" t="s">
        <v>1098</v>
      </c>
      <c r="E115" s="93" t="s">
        <v>63</v>
      </c>
      <c r="F115" s="93" t="s">
        <v>63</v>
      </c>
      <c r="G115" s="93" t="s">
        <v>63</v>
      </c>
      <c r="H115" s="93" t="s">
        <v>63</v>
      </c>
      <c r="I115" s="94" t="s">
        <v>63</v>
      </c>
      <c r="J115" s="93" t="s">
        <v>63</v>
      </c>
      <c r="K115" s="93" t="s">
        <v>63</v>
      </c>
      <c r="L115" s="95" t="s">
        <v>63</v>
      </c>
    </row>
    <row r="116" spans="1:12" s="96" customFormat="1" ht="18" customHeight="1">
      <c r="A116" s="89"/>
      <c r="B116" s="90"/>
      <c r="C116" s="91" t="s">
        <v>430</v>
      </c>
      <c r="D116" s="92" t="s">
        <v>1099</v>
      </c>
      <c r="E116" s="93" t="s">
        <v>63</v>
      </c>
      <c r="F116" s="93" t="s">
        <v>63</v>
      </c>
      <c r="G116" s="93" t="s">
        <v>63</v>
      </c>
      <c r="H116" s="93" t="s">
        <v>63</v>
      </c>
      <c r="I116" s="94" t="s">
        <v>63</v>
      </c>
      <c r="J116" s="93" t="s">
        <v>63</v>
      </c>
      <c r="K116" s="93" t="s">
        <v>63</v>
      </c>
      <c r="L116" s="95" t="s">
        <v>63</v>
      </c>
    </row>
    <row r="117" spans="1:12" s="96" customFormat="1" ht="15.75">
      <c r="A117" s="89"/>
      <c r="B117" s="856" t="s">
        <v>1420</v>
      </c>
      <c r="C117" s="856"/>
      <c r="D117" s="92" t="s">
        <v>1100</v>
      </c>
      <c r="E117" s="87">
        <f>F117+G117+H117+I117</f>
        <v>0</v>
      </c>
      <c r="F117" s="97"/>
      <c r="G117" s="97"/>
      <c r="H117" s="98"/>
      <c r="I117" s="99"/>
      <c r="J117" s="98"/>
      <c r="K117" s="97"/>
      <c r="L117" s="100"/>
    </row>
    <row r="118" spans="1:12" s="96" customFormat="1" ht="18" customHeight="1">
      <c r="A118" s="89"/>
      <c r="B118" s="90"/>
      <c r="C118" s="101" t="s">
        <v>428</v>
      </c>
      <c r="D118" s="92" t="s">
        <v>1101</v>
      </c>
      <c r="E118" s="93" t="s">
        <v>63</v>
      </c>
      <c r="F118" s="93" t="s">
        <v>63</v>
      </c>
      <c r="G118" s="93" t="s">
        <v>63</v>
      </c>
      <c r="H118" s="93" t="s">
        <v>63</v>
      </c>
      <c r="I118" s="94" t="s">
        <v>63</v>
      </c>
      <c r="J118" s="93" t="s">
        <v>63</v>
      </c>
      <c r="K118" s="93" t="s">
        <v>63</v>
      </c>
      <c r="L118" s="95" t="s">
        <v>63</v>
      </c>
    </row>
    <row r="119" spans="1:12" s="96" customFormat="1" ht="18" customHeight="1">
      <c r="A119" s="89"/>
      <c r="B119" s="90"/>
      <c r="C119" s="91" t="s">
        <v>430</v>
      </c>
      <c r="D119" s="92" t="s">
        <v>1102</v>
      </c>
      <c r="E119" s="93" t="s">
        <v>63</v>
      </c>
      <c r="F119" s="93" t="s">
        <v>63</v>
      </c>
      <c r="G119" s="93" t="s">
        <v>63</v>
      </c>
      <c r="H119" s="93" t="s">
        <v>63</v>
      </c>
      <c r="I119" s="94" t="s">
        <v>63</v>
      </c>
      <c r="J119" s="93" t="s">
        <v>63</v>
      </c>
      <c r="K119" s="93" t="s">
        <v>63</v>
      </c>
      <c r="L119" s="95" t="s">
        <v>63</v>
      </c>
    </row>
    <row r="120" spans="1:12" ht="42" customHeight="1">
      <c r="A120" s="85"/>
      <c r="B120" s="855" t="s">
        <v>1103</v>
      </c>
      <c r="C120" s="855"/>
      <c r="D120" s="54" t="s">
        <v>1104</v>
      </c>
      <c r="E120" s="87">
        <f>F120+G120+H120+I120</f>
        <v>0</v>
      </c>
      <c r="F120" s="25"/>
      <c r="G120" s="25"/>
      <c r="H120" s="49"/>
      <c r="I120" s="25"/>
      <c r="J120" s="49"/>
      <c r="K120" s="25"/>
      <c r="L120" s="50"/>
    </row>
    <row r="121" spans="1:12" ht="18" customHeight="1">
      <c r="A121" s="85"/>
      <c r="B121" s="58"/>
      <c r="C121" s="34" t="s">
        <v>442</v>
      </c>
      <c r="D121" s="54" t="s">
        <v>1105</v>
      </c>
      <c r="E121" s="87" t="s">
        <v>63</v>
      </c>
      <c r="F121" s="87" t="s">
        <v>63</v>
      </c>
      <c r="G121" s="87" t="s">
        <v>63</v>
      </c>
      <c r="H121" s="87" t="s">
        <v>63</v>
      </c>
      <c r="I121" s="45" t="s">
        <v>63</v>
      </c>
      <c r="J121" s="87" t="s">
        <v>63</v>
      </c>
      <c r="K121" s="87" t="s">
        <v>63</v>
      </c>
      <c r="L121" s="88" t="s">
        <v>63</v>
      </c>
    </row>
    <row r="122" spans="1:12" ht="18" customHeight="1">
      <c r="A122" s="85"/>
      <c r="B122" s="58"/>
      <c r="C122" s="34" t="s">
        <v>428</v>
      </c>
      <c r="D122" s="54" t="s">
        <v>1106</v>
      </c>
      <c r="E122" s="87" t="s">
        <v>63</v>
      </c>
      <c r="F122" s="87" t="s">
        <v>63</v>
      </c>
      <c r="G122" s="87" t="s">
        <v>63</v>
      </c>
      <c r="H122" s="87" t="s">
        <v>63</v>
      </c>
      <c r="I122" s="45" t="s">
        <v>63</v>
      </c>
      <c r="J122" s="87" t="s">
        <v>63</v>
      </c>
      <c r="K122" s="87" t="s">
        <v>63</v>
      </c>
      <c r="L122" s="88" t="s">
        <v>63</v>
      </c>
    </row>
    <row r="123" spans="1:12" ht="18" customHeight="1">
      <c r="A123" s="85"/>
      <c r="B123" s="58"/>
      <c r="C123" s="34" t="s">
        <v>445</v>
      </c>
      <c r="D123" s="54" t="s">
        <v>1107</v>
      </c>
      <c r="E123" s="87" t="s">
        <v>63</v>
      </c>
      <c r="F123" s="87" t="s">
        <v>63</v>
      </c>
      <c r="G123" s="87" t="s">
        <v>63</v>
      </c>
      <c r="H123" s="87" t="s">
        <v>63</v>
      </c>
      <c r="I123" s="45" t="s">
        <v>63</v>
      </c>
      <c r="J123" s="87" t="s">
        <v>63</v>
      </c>
      <c r="K123" s="87" t="s">
        <v>63</v>
      </c>
      <c r="L123" s="88" t="s">
        <v>63</v>
      </c>
    </row>
    <row r="124" spans="1:12" ht="18" customHeight="1">
      <c r="A124" s="85"/>
      <c r="B124" s="58"/>
      <c r="C124" s="39" t="s">
        <v>430</v>
      </c>
      <c r="D124" s="54" t="s">
        <v>1108</v>
      </c>
      <c r="E124" s="87" t="s">
        <v>63</v>
      </c>
      <c r="F124" s="87" t="s">
        <v>63</v>
      </c>
      <c r="G124" s="87" t="s">
        <v>63</v>
      </c>
      <c r="H124" s="87" t="s">
        <v>63</v>
      </c>
      <c r="I124" s="45" t="s">
        <v>63</v>
      </c>
      <c r="J124" s="87" t="s">
        <v>63</v>
      </c>
      <c r="K124" s="87" t="s">
        <v>63</v>
      </c>
      <c r="L124" s="88" t="s">
        <v>63</v>
      </c>
    </row>
    <row r="125" spans="1:12" ht="24.75" customHeight="1">
      <c r="A125" s="85"/>
      <c r="B125" s="855" t="s">
        <v>1109</v>
      </c>
      <c r="C125" s="855"/>
      <c r="D125" s="54" t="s">
        <v>1110</v>
      </c>
      <c r="E125" s="87">
        <f>F125+G125+H125+I125</f>
        <v>0</v>
      </c>
      <c r="F125" s="25"/>
      <c r="G125" s="25"/>
      <c r="H125" s="49"/>
      <c r="I125" s="25"/>
      <c r="J125" s="49"/>
      <c r="K125" s="25"/>
      <c r="L125" s="50"/>
    </row>
    <row r="126" spans="1:12" ht="18" customHeight="1">
      <c r="A126" s="85"/>
      <c r="B126" s="58"/>
      <c r="C126" s="34" t="s">
        <v>428</v>
      </c>
      <c r="D126" s="54" t="s">
        <v>1111</v>
      </c>
      <c r="E126" s="87" t="s">
        <v>63</v>
      </c>
      <c r="F126" s="87" t="s">
        <v>63</v>
      </c>
      <c r="G126" s="87" t="s">
        <v>63</v>
      </c>
      <c r="H126" s="87" t="s">
        <v>63</v>
      </c>
      <c r="I126" s="45" t="s">
        <v>63</v>
      </c>
      <c r="J126" s="87" t="s">
        <v>63</v>
      </c>
      <c r="K126" s="87" t="s">
        <v>63</v>
      </c>
      <c r="L126" s="88" t="s">
        <v>63</v>
      </c>
    </row>
    <row r="127" spans="1:12" s="96" customFormat="1" ht="18" customHeight="1">
      <c r="A127" s="89"/>
      <c r="B127" s="90"/>
      <c r="C127" s="91" t="s">
        <v>430</v>
      </c>
      <c r="D127" s="92" t="s">
        <v>1112</v>
      </c>
      <c r="E127" s="93" t="s">
        <v>63</v>
      </c>
      <c r="F127" s="93" t="s">
        <v>63</v>
      </c>
      <c r="G127" s="93" t="s">
        <v>63</v>
      </c>
      <c r="H127" s="93" t="s">
        <v>63</v>
      </c>
      <c r="I127" s="94" t="s">
        <v>63</v>
      </c>
      <c r="J127" s="93" t="s">
        <v>63</v>
      </c>
      <c r="K127" s="93" t="s">
        <v>63</v>
      </c>
      <c r="L127" s="95" t="s">
        <v>63</v>
      </c>
    </row>
    <row r="128" spans="1:12" ht="44.25" customHeight="1">
      <c r="A128" s="85"/>
      <c r="B128" s="855" t="s">
        <v>1113</v>
      </c>
      <c r="C128" s="855"/>
      <c r="D128" s="54" t="s">
        <v>1114</v>
      </c>
      <c r="E128" s="87">
        <f>F128+G128+H128+I128</f>
        <v>0</v>
      </c>
      <c r="F128" s="25"/>
      <c r="G128" s="25"/>
      <c r="H128" s="49"/>
      <c r="I128" s="25"/>
      <c r="J128" s="49"/>
      <c r="K128" s="25"/>
      <c r="L128" s="50"/>
    </row>
    <row r="129" spans="1:12" ht="18" customHeight="1">
      <c r="A129" s="85"/>
      <c r="B129" s="58"/>
      <c r="C129" s="34" t="s">
        <v>442</v>
      </c>
      <c r="D129" s="54" t="s">
        <v>1115</v>
      </c>
      <c r="E129" s="87" t="s">
        <v>63</v>
      </c>
      <c r="F129" s="87" t="s">
        <v>63</v>
      </c>
      <c r="G129" s="87" t="s">
        <v>63</v>
      </c>
      <c r="H129" s="87" t="s">
        <v>63</v>
      </c>
      <c r="I129" s="45" t="s">
        <v>63</v>
      </c>
      <c r="J129" s="87" t="s">
        <v>63</v>
      </c>
      <c r="K129" s="87" t="s">
        <v>63</v>
      </c>
      <c r="L129" s="88" t="s">
        <v>63</v>
      </c>
    </row>
    <row r="130" spans="1:12" ht="18" customHeight="1">
      <c r="A130" s="85"/>
      <c r="B130" s="58"/>
      <c r="C130" s="34" t="s">
        <v>428</v>
      </c>
      <c r="D130" s="54" t="s">
        <v>1116</v>
      </c>
      <c r="E130" s="87" t="s">
        <v>63</v>
      </c>
      <c r="F130" s="87" t="s">
        <v>63</v>
      </c>
      <c r="G130" s="87" t="s">
        <v>63</v>
      </c>
      <c r="H130" s="87" t="s">
        <v>63</v>
      </c>
      <c r="I130" s="45" t="s">
        <v>63</v>
      </c>
      <c r="J130" s="87" t="s">
        <v>63</v>
      </c>
      <c r="K130" s="87" t="s">
        <v>63</v>
      </c>
      <c r="L130" s="88" t="s">
        <v>63</v>
      </c>
    </row>
    <row r="131" spans="1:12" ht="18" customHeight="1">
      <c r="A131" s="85"/>
      <c r="B131" s="58"/>
      <c r="C131" s="34" t="s">
        <v>445</v>
      </c>
      <c r="D131" s="54" t="s">
        <v>1117</v>
      </c>
      <c r="E131" s="87" t="s">
        <v>63</v>
      </c>
      <c r="F131" s="87" t="s">
        <v>63</v>
      </c>
      <c r="G131" s="87" t="s">
        <v>63</v>
      </c>
      <c r="H131" s="87" t="s">
        <v>63</v>
      </c>
      <c r="I131" s="45" t="s">
        <v>63</v>
      </c>
      <c r="J131" s="87" t="s">
        <v>63</v>
      </c>
      <c r="K131" s="87" t="s">
        <v>63</v>
      </c>
      <c r="L131" s="88" t="s">
        <v>63</v>
      </c>
    </row>
    <row r="132" spans="1:12" ht="18" customHeight="1">
      <c r="A132" s="85"/>
      <c r="B132" s="58"/>
      <c r="C132" s="39" t="s">
        <v>430</v>
      </c>
      <c r="D132" s="54" t="s">
        <v>1118</v>
      </c>
      <c r="E132" s="87" t="s">
        <v>63</v>
      </c>
      <c r="F132" s="87" t="s">
        <v>63</v>
      </c>
      <c r="G132" s="87" t="s">
        <v>63</v>
      </c>
      <c r="H132" s="87" t="s">
        <v>63</v>
      </c>
      <c r="I132" s="45" t="s">
        <v>63</v>
      </c>
      <c r="J132" s="87" t="s">
        <v>63</v>
      </c>
      <c r="K132" s="87" t="s">
        <v>63</v>
      </c>
      <c r="L132" s="88" t="s">
        <v>63</v>
      </c>
    </row>
    <row r="133" spans="1:12" ht="45.75" customHeight="1">
      <c r="A133" s="85"/>
      <c r="B133" s="855" t="s">
        <v>1119</v>
      </c>
      <c r="C133" s="855"/>
      <c r="D133" s="54" t="s">
        <v>1120</v>
      </c>
      <c r="E133" s="87">
        <f>F133+G133+H133+I133</f>
        <v>0</v>
      </c>
      <c r="F133" s="25"/>
      <c r="G133" s="25"/>
      <c r="H133" s="49"/>
      <c r="I133" s="25"/>
      <c r="J133" s="49"/>
      <c r="K133" s="25"/>
      <c r="L133" s="50"/>
    </row>
    <row r="134" spans="1:12" ht="18" customHeight="1">
      <c r="A134" s="85"/>
      <c r="B134" s="58"/>
      <c r="C134" s="34" t="s">
        <v>442</v>
      </c>
      <c r="D134" s="54" t="s">
        <v>1121</v>
      </c>
      <c r="E134" s="87" t="s">
        <v>63</v>
      </c>
      <c r="F134" s="87" t="s">
        <v>63</v>
      </c>
      <c r="G134" s="87" t="s">
        <v>63</v>
      </c>
      <c r="H134" s="87" t="s">
        <v>63</v>
      </c>
      <c r="I134" s="45" t="s">
        <v>63</v>
      </c>
      <c r="J134" s="87" t="s">
        <v>63</v>
      </c>
      <c r="K134" s="87" t="s">
        <v>63</v>
      </c>
      <c r="L134" s="88" t="s">
        <v>63</v>
      </c>
    </row>
    <row r="135" spans="1:12" ht="18" customHeight="1">
      <c r="A135" s="85"/>
      <c r="B135" s="58"/>
      <c r="C135" s="34" t="s">
        <v>428</v>
      </c>
      <c r="D135" s="54" t="s">
        <v>1122</v>
      </c>
      <c r="E135" s="87" t="s">
        <v>63</v>
      </c>
      <c r="F135" s="87" t="s">
        <v>63</v>
      </c>
      <c r="G135" s="87" t="s">
        <v>63</v>
      </c>
      <c r="H135" s="87" t="s">
        <v>63</v>
      </c>
      <c r="I135" s="45" t="s">
        <v>63</v>
      </c>
      <c r="J135" s="87" t="s">
        <v>63</v>
      </c>
      <c r="K135" s="87" t="s">
        <v>63</v>
      </c>
      <c r="L135" s="88" t="s">
        <v>63</v>
      </c>
    </row>
    <row r="136" spans="1:12" ht="18" customHeight="1">
      <c r="A136" s="85"/>
      <c r="B136" s="58"/>
      <c r="C136" s="34" t="s">
        <v>445</v>
      </c>
      <c r="D136" s="54" t="s">
        <v>1123</v>
      </c>
      <c r="E136" s="87" t="s">
        <v>63</v>
      </c>
      <c r="F136" s="87" t="s">
        <v>63</v>
      </c>
      <c r="G136" s="87" t="s">
        <v>63</v>
      </c>
      <c r="H136" s="87" t="s">
        <v>63</v>
      </c>
      <c r="I136" s="45" t="s">
        <v>63</v>
      </c>
      <c r="J136" s="87" t="s">
        <v>63</v>
      </c>
      <c r="K136" s="87" t="s">
        <v>63</v>
      </c>
      <c r="L136" s="88" t="s">
        <v>63</v>
      </c>
    </row>
    <row r="137" spans="1:12" ht="18" customHeight="1">
      <c r="A137" s="85"/>
      <c r="B137" s="58"/>
      <c r="C137" s="39" t="s">
        <v>430</v>
      </c>
      <c r="D137" s="54" t="s">
        <v>1124</v>
      </c>
      <c r="E137" s="87" t="s">
        <v>63</v>
      </c>
      <c r="F137" s="87" t="s">
        <v>63</v>
      </c>
      <c r="G137" s="87" t="s">
        <v>63</v>
      </c>
      <c r="H137" s="87" t="s">
        <v>63</v>
      </c>
      <c r="I137" s="45" t="s">
        <v>63</v>
      </c>
      <c r="J137" s="87" t="s">
        <v>63</v>
      </c>
      <c r="K137" s="87" t="s">
        <v>63</v>
      </c>
      <c r="L137" s="88" t="s">
        <v>63</v>
      </c>
    </row>
    <row r="138" spans="1:12" ht="42" customHeight="1">
      <c r="A138" s="85"/>
      <c r="B138" s="855" t="s">
        <v>1125</v>
      </c>
      <c r="C138" s="855"/>
      <c r="D138" s="54" t="s">
        <v>1126</v>
      </c>
      <c r="E138" s="87">
        <f>F138+G138+H138+I138</f>
        <v>0</v>
      </c>
      <c r="F138" s="102"/>
      <c r="G138" s="102"/>
      <c r="H138" s="49"/>
      <c r="I138" s="25"/>
      <c r="J138" s="49"/>
      <c r="K138" s="102"/>
      <c r="L138" s="50"/>
    </row>
    <row r="139" spans="1:12" ht="18" customHeight="1">
      <c r="A139" s="85"/>
      <c r="B139" s="58"/>
      <c r="C139" s="34" t="s">
        <v>442</v>
      </c>
      <c r="D139" s="54" t="s">
        <v>1127</v>
      </c>
      <c r="E139" s="87" t="s">
        <v>63</v>
      </c>
      <c r="F139" s="87" t="s">
        <v>63</v>
      </c>
      <c r="G139" s="87" t="s">
        <v>63</v>
      </c>
      <c r="H139" s="87" t="s">
        <v>63</v>
      </c>
      <c r="I139" s="45" t="s">
        <v>63</v>
      </c>
      <c r="J139" s="87" t="s">
        <v>63</v>
      </c>
      <c r="K139" s="87" t="s">
        <v>63</v>
      </c>
      <c r="L139" s="88" t="s">
        <v>63</v>
      </c>
    </row>
    <row r="140" spans="1:12" ht="18" customHeight="1">
      <c r="A140" s="85"/>
      <c r="B140" s="58"/>
      <c r="C140" s="34" t="s">
        <v>428</v>
      </c>
      <c r="D140" s="54" t="s">
        <v>1128</v>
      </c>
      <c r="E140" s="87" t="s">
        <v>63</v>
      </c>
      <c r="F140" s="87" t="s">
        <v>63</v>
      </c>
      <c r="G140" s="87" t="s">
        <v>63</v>
      </c>
      <c r="H140" s="87" t="s">
        <v>63</v>
      </c>
      <c r="I140" s="45" t="s">
        <v>63</v>
      </c>
      <c r="J140" s="87" t="s">
        <v>63</v>
      </c>
      <c r="K140" s="87" t="s">
        <v>63</v>
      </c>
      <c r="L140" s="88" t="s">
        <v>63</v>
      </c>
    </row>
    <row r="141" spans="1:12" ht="18" customHeight="1">
      <c r="A141" s="85"/>
      <c r="B141" s="58"/>
      <c r="C141" s="34" t="s">
        <v>445</v>
      </c>
      <c r="D141" s="54" t="s">
        <v>1129</v>
      </c>
      <c r="E141" s="87" t="s">
        <v>63</v>
      </c>
      <c r="F141" s="87" t="s">
        <v>63</v>
      </c>
      <c r="G141" s="87" t="s">
        <v>63</v>
      </c>
      <c r="H141" s="87" t="s">
        <v>63</v>
      </c>
      <c r="I141" s="45" t="s">
        <v>63</v>
      </c>
      <c r="J141" s="87" t="s">
        <v>63</v>
      </c>
      <c r="K141" s="87" t="s">
        <v>63</v>
      </c>
      <c r="L141" s="88" t="s">
        <v>63</v>
      </c>
    </row>
    <row r="142" spans="1:12" ht="18" customHeight="1">
      <c r="A142" s="85"/>
      <c r="B142" s="58"/>
      <c r="C142" s="39" t="s">
        <v>430</v>
      </c>
      <c r="D142" s="54" t="s">
        <v>1130</v>
      </c>
      <c r="E142" s="87" t="s">
        <v>63</v>
      </c>
      <c r="F142" s="87" t="s">
        <v>63</v>
      </c>
      <c r="G142" s="87" t="s">
        <v>63</v>
      </c>
      <c r="H142" s="87" t="s">
        <v>63</v>
      </c>
      <c r="I142" s="45" t="s">
        <v>63</v>
      </c>
      <c r="J142" s="87" t="s">
        <v>63</v>
      </c>
      <c r="K142" s="87" t="s">
        <v>63</v>
      </c>
      <c r="L142" s="88" t="s">
        <v>63</v>
      </c>
    </row>
    <row r="143" spans="1:12" ht="35.25" customHeight="1">
      <c r="A143" s="85"/>
      <c r="B143" s="855" t="s">
        <v>1131</v>
      </c>
      <c r="C143" s="855"/>
      <c r="D143" s="54" t="s">
        <v>1132</v>
      </c>
      <c r="E143" s="87">
        <f>F143+G143+H143+I143</f>
        <v>0</v>
      </c>
      <c r="F143" s="102"/>
      <c r="G143" s="102"/>
      <c r="H143" s="49"/>
      <c r="I143" s="25"/>
      <c r="J143" s="49"/>
      <c r="K143" s="102"/>
      <c r="L143" s="50"/>
    </row>
    <row r="144" spans="1:12" ht="18" customHeight="1">
      <c r="A144" s="85"/>
      <c r="B144" s="58"/>
      <c r="C144" s="34" t="s">
        <v>442</v>
      </c>
      <c r="D144" s="54" t="s">
        <v>1133</v>
      </c>
      <c r="E144" s="87" t="s">
        <v>63</v>
      </c>
      <c r="F144" s="87" t="s">
        <v>63</v>
      </c>
      <c r="G144" s="87" t="s">
        <v>63</v>
      </c>
      <c r="H144" s="87" t="s">
        <v>63</v>
      </c>
      <c r="I144" s="45" t="s">
        <v>63</v>
      </c>
      <c r="J144" s="87" t="s">
        <v>63</v>
      </c>
      <c r="K144" s="87" t="s">
        <v>63</v>
      </c>
      <c r="L144" s="88" t="s">
        <v>63</v>
      </c>
    </row>
    <row r="145" spans="1:12" ht="18" customHeight="1">
      <c r="A145" s="85"/>
      <c r="B145" s="58"/>
      <c r="C145" s="34" t="s">
        <v>428</v>
      </c>
      <c r="D145" s="54" t="s">
        <v>1134</v>
      </c>
      <c r="E145" s="87" t="s">
        <v>63</v>
      </c>
      <c r="F145" s="87" t="s">
        <v>63</v>
      </c>
      <c r="G145" s="87" t="s">
        <v>63</v>
      </c>
      <c r="H145" s="87" t="s">
        <v>63</v>
      </c>
      <c r="I145" s="45" t="s">
        <v>63</v>
      </c>
      <c r="J145" s="87" t="s">
        <v>63</v>
      </c>
      <c r="K145" s="87" t="s">
        <v>63</v>
      </c>
      <c r="L145" s="88" t="s">
        <v>63</v>
      </c>
    </row>
    <row r="146" spans="1:12" ht="18" customHeight="1">
      <c r="A146" s="85"/>
      <c r="B146" s="58"/>
      <c r="C146" s="34" t="s">
        <v>445</v>
      </c>
      <c r="D146" s="54" t="s">
        <v>1135</v>
      </c>
      <c r="E146" s="87" t="s">
        <v>63</v>
      </c>
      <c r="F146" s="87" t="s">
        <v>63</v>
      </c>
      <c r="G146" s="87" t="s">
        <v>63</v>
      </c>
      <c r="H146" s="87" t="s">
        <v>63</v>
      </c>
      <c r="I146" s="45" t="s">
        <v>63</v>
      </c>
      <c r="J146" s="87" t="s">
        <v>63</v>
      </c>
      <c r="K146" s="87" t="s">
        <v>63</v>
      </c>
      <c r="L146" s="88" t="s">
        <v>63</v>
      </c>
    </row>
    <row r="147" spans="1:12" ht="18" customHeight="1">
      <c r="A147" s="85"/>
      <c r="B147" s="58"/>
      <c r="C147" s="39" t="s">
        <v>430</v>
      </c>
      <c r="D147" s="54" t="s">
        <v>1136</v>
      </c>
      <c r="E147" s="87" t="s">
        <v>63</v>
      </c>
      <c r="F147" s="87" t="s">
        <v>63</v>
      </c>
      <c r="G147" s="87" t="s">
        <v>63</v>
      </c>
      <c r="H147" s="87" t="s">
        <v>63</v>
      </c>
      <c r="I147" s="45" t="s">
        <v>63</v>
      </c>
      <c r="J147" s="87" t="s">
        <v>63</v>
      </c>
      <c r="K147" s="87" t="s">
        <v>63</v>
      </c>
      <c r="L147" s="88" t="s">
        <v>63</v>
      </c>
    </row>
    <row r="148" spans="1:12" ht="24" customHeight="1">
      <c r="A148" s="85"/>
      <c r="B148" s="855" t="s">
        <v>1137</v>
      </c>
      <c r="C148" s="855"/>
      <c r="D148" s="54" t="s">
        <v>1138</v>
      </c>
      <c r="E148" s="87">
        <f>F148+G148+H148+I148</f>
        <v>0</v>
      </c>
      <c r="F148" s="102"/>
      <c r="G148" s="102"/>
      <c r="H148" s="49"/>
      <c r="I148" s="25"/>
      <c r="J148" s="49"/>
      <c r="K148" s="102"/>
      <c r="L148" s="50"/>
    </row>
    <row r="149" spans="1:12" ht="18" customHeight="1">
      <c r="A149" s="85"/>
      <c r="B149" s="58"/>
      <c r="C149" s="34" t="s">
        <v>442</v>
      </c>
      <c r="D149" s="54" t="s">
        <v>1139</v>
      </c>
      <c r="E149" s="87" t="s">
        <v>63</v>
      </c>
      <c r="F149" s="87" t="s">
        <v>63</v>
      </c>
      <c r="G149" s="87" t="s">
        <v>63</v>
      </c>
      <c r="H149" s="87" t="s">
        <v>63</v>
      </c>
      <c r="I149" s="45" t="s">
        <v>63</v>
      </c>
      <c r="J149" s="87" t="s">
        <v>63</v>
      </c>
      <c r="K149" s="87" t="s">
        <v>63</v>
      </c>
      <c r="L149" s="88" t="s">
        <v>63</v>
      </c>
    </row>
    <row r="150" spans="1:12" ht="18" customHeight="1">
      <c r="A150" s="85"/>
      <c r="B150" s="58"/>
      <c r="C150" s="34" t="s">
        <v>428</v>
      </c>
      <c r="D150" s="54" t="s">
        <v>1140</v>
      </c>
      <c r="E150" s="87" t="s">
        <v>63</v>
      </c>
      <c r="F150" s="87" t="s">
        <v>63</v>
      </c>
      <c r="G150" s="87" t="s">
        <v>63</v>
      </c>
      <c r="H150" s="87" t="s">
        <v>63</v>
      </c>
      <c r="I150" s="45" t="s">
        <v>63</v>
      </c>
      <c r="J150" s="87" t="s">
        <v>63</v>
      </c>
      <c r="K150" s="87" t="s">
        <v>63</v>
      </c>
      <c r="L150" s="88" t="s">
        <v>63</v>
      </c>
    </row>
    <row r="151" spans="1:12" ht="18" customHeight="1">
      <c r="A151" s="85"/>
      <c r="B151" s="58"/>
      <c r="C151" s="39" t="s">
        <v>445</v>
      </c>
      <c r="D151" s="54" t="s">
        <v>1141</v>
      </c>
      <c r="E151" s="87" t="s">
        <v>63</v>
      </c>
      <c r="F151" s="87" t="s">
        <v>63</v>
      </c>
      <c r="G151" s="87" t="s">
        <v>63</v>
      </c>
      <c r="H151" s="87" t="s">
        <v>63</v>
      </c>
      <c r="I151" s="45" t="s">
        <v>63</v>
      </c>
      <c r="J151" s="87" t="s">
        <v>63</v>
      </c>
      <c r="K151" s="87" t="s">
        <v>63</v>
      </c>
      <c r="L151" s="88" t="s">
        <v>63</v>
      </c>
    </row>
    <row r="152" spans="1:12" ht="18" customHeight="1">
      <c r="A152" s="85"/>
      <c r="B152" s="58"/>
      <c r="C152" s="39" t="s">
        <v>430</v>
      </c>
      <c r="D152" s="54" t="s">
        <v>1142</v>
      </c>
      <c r="E152" s="87" t="s">
        <v>63</v>
      </c>
      <c r="F152" s="87" t="s">
        <v>63</v>
      </c>
      <c r="G152" s="87" t="s">
        <v>63</v>
      </c>
      <c r="H152" s="87" t="s">
        <v>63</v>
      </c>
      <c r="I152" s="45" t="s">
        <v>63</v>
      </c>
      <c r="J152" s="87" t="s">
        <v>63</v>
      </c>
      <c r="K152" s="87" t="s">
        <v>63</v>
      </c>
      <c r="L152" s="88" t="s">
        <v>63</v>
      </c>
    </row>
    <row r="153" spans="1:12" s="44" customFormat="1" ht="27" customHeight="1">
      <c r="A153" s="103"/>
      <c r="B153" s="754" t="s">
        <v>1143</v>
      </c>
      <c r="C153" s="754"/>
      <c r="D153" s="72" t="s">
        <v>1144</v>
      </c>
      <c r="E153" s="87">
        <f>F153+G153+H153+I153</f>
        <v>0</v>
      </c>
      <c r="F153" s="104"/>
      <c r="G153" s="104"/>
      <c r="H153" s="49"/>
      <c r="I153" s="104"/>
      <c r="J153" s="49"/>
      <c r="K153" s="104"/>
      <c r="L153" s="50"/>
    </row>
    <row r="154" spans="1:12" ht="18" customHeight="1">
      <c r="A154" s="85"/>
      <c r="B154" s="58"/>
      <c r="C154" s="34" t="s">
        <v>442</v>
      </c>
      <c r="D154" s="54" t="s">
        <v>1145</v>
      </c>
      <c r="E154" s="87" t="s">
        <v>63</v>
      </c>
      <c r="F154" s="87" t="s">
        <v>63</v>
      </c>
      <c r="G154" s="87" t="s">
        <v>63</v>
      </c>
      <c r="H154" s="87" t="s">
        <v>63</v>
      </c>
      <c r="I154" s="45" t="s">
        <v>63</v>
      </c>
      <c r="J154" s="87" t="s">
        <v>63</v>
      </c>
      <c r="K154" s="87" t="s">
        <v>63</v>
      </c>
      <c r="L154" s="88" t="s">
        <v>63</v>
      </c>
    </row>
    <row r="155" spans="1:12" ht="18" customHeight="1">
      <c r="A155" s="85"/>
      <c r="B155" s="58"/>
      <c r="C155" s="34" t="s">
        <v>428</v>
      </c>
      <c r="D155" s="54" t="s">
        <v>1146</v>
      </c>
      <c r="E155" s="87" t="s">
        <v>63</v>
      </c>
      <c r="F155" s="87" t="s">
        <v>63</v>
      </c>
      <c r="G155" s="87" t="s">
        <v>63</v>
      </c>
      <c r="H155" s="87" t="s">
        <v>63</v>
      </c>
      <c r="I155" s="45" t="s">
        <v>63</v>
      </c>
      <c r="J155" s="87" t="s">
        <v>63</v>
      </c>
      <c r="K155" s="87" t="s">
        <v>63</v>
      </c>
      <c r="L155" s="88" t="s">
        <v>63</v>
      </c>
    </row>
    <row r="156" spans="1:12" ht="18" customHeight="1">
      <c r="A156" s="85"/>
      <c r="B156" s="58"/>
      <c r="C156" s="39" t="s">
        <v>445</v>
      </c>
      <c r="D156" s="54" t="s">
        <v>1147</v>
      </c>
      <c r="E156" s="87" t="s">
        <v>63</v>
      </c>
      <c r="F156" s="87" t="s">
        <v>63</v>
      </c>
      <c r="G156" s="87" t="s">
        <v>63</v>
      </c>
      <c r="H156" s="87" t="s">
        <v>63</v>
      </c>
      <c r="I156" s="45" t="s">
        <v>63</v>
      </c>
      <c r="J156" s="87" t="s">
        <v>63</v>
      </c>
      <c r="K156" s="87" t="s">
        <v>63</v>
      </c>
      <c r="L156" s="88" t="s">
        <v>63</v>
      </c>
    </row>
    <row r="157" spans="1:12" ht="18" customHeight="1">
      <c r="A157" s="85"/>
      <c r="B157" s="58"/>
      <c r="C157" s="39" t="s">
        <v>430</v>
      </c>
      <c r="D157" s="54" t="s">
        <v>1148</v>
      </c>
      <c r="E157" s="87" t="s">
        <v>63</v>
      </c>
      <c r="F157" s="87" t="s">
        <v>63</v>
      </c>
      <c r="G157" s="87" t="s">
        <v>63</v>
      </c>
      <c r="H157" s="87" t="s">
        <v>63</v>
      </c>
      <c r="I157" s="45" t="s">
        <v>63</v>
      </c>
      <c r="J157" s="87" t="s">
        <v>63</v>
      </c>
      <c r="K157" s="87" t="s">
        <v>63</v>
      </c>
      <c r="L157" s="88" t="s">
        <v>63</v>
      </c>
    </row>
    <row r="158" spans="1:12" ht="39" customHeight="1">
      <c r="A158" s="85"/>
      <c r="B158" s="752" t="s">
        <v>1149</v>
      </c>
      <c r="C158" s="752"/>
      <c r="D158" s="54" t="s">
        <v>1150</v>
      </c>
      <c r="E158" s="87">
        <f>F158+G158+H158+I158</f>
        <v>0</v>
      </c>
      <c r="F158" s="87"/>
      <c r="G158" s="87"/>
      <c r="H158" s="49"/>
      <c r="I158" s="87"/>
      <c r="J158" s="49"/>
      <c r="K158" s="87"/>
      <c r="L158" s="50"/>
    </row>
    <row r="159" spans="1:12" ht="18" customHeight="1">
      <c r="A159" s="85"/>
      <c r="B159" s="105"/>
      <c r="C159" s="34" t="s">
        <v>442</v>
      </c>
      <c r="D159" s="54" t="s">
        <v>1151</v>
      </c>
      <c r="E159" s="87" t="s">
        <v>63</v>
      </c>
      <c r="F159" s="87" t="s">
        <v>63</v>
      </c>
      <c r="G159" s="87" t="s">
        <v>63</v>
      </c>
      <c r="H159" s="87" t="s">
        <v>63</v>
      </c>
      <c r="I159" s="87" t="s">
        <v>63</v>
      </c>
      <c r="J159" s="87" t="s">
        <v>63</v>
      </c>
      <c r="K159" s="87" t="s">
        <v>63</v>
      </c>
      <c r="L159" s="88" t="s">
        <v>63</v>
      </c>
    </row>
    <row r="160" spans="1:12" ht="18" customHeight="1">
      <c r="A160" s="85"/>
      <c r="B160" s="105"/>
      <c r="C160" s="34" t="s">
        <v>428</v>
      </c>
      <c r="D160" s="54" t="s">
        <v>1152</v>
      </c>
      <c r="E160" s="87" t="s">
        <v>63</v>
      </c>
      <c r="F160" s="87" t="s">
        <v>63</v>
      </c>
      <c r="G160" s="87" t="s">
        <v>63</v>
      </c>
      <c r="H160" s="87" t="s">
        <v>63</v>
      </c>
      <c r="I160" s="87" t="s">
        <v>63</v>
      </c>
      <c r="J160" s="87" t="s">
        <v>63</v>
      </c>
      <c r="K160" s="87" t="s">
        <v>63</v>
      </c>
      <c r="L160" s="88" t="s">
        <v>63</v>
      </c>
    </row>
    <row r="161" spans="1:12" ht="18" customHeight="1">
      <c r="A161" s="85"/>
      <c r="B161" s="58"/>
      <c r="C161" s="39" t="s">
        <v>430</v>
      </c>
      <c r="D161" s="54" t="s">
        <v>1153</v>
      </c>
      <c r="E161" s="87" t="s">
        <v>63</v>
      </c>
      <c r="F161" s="87" t="s">
        <v>63</v>
      </c>
      <c r="G161" s="87" t="s">
        <v>63</v>
      </c>
      <c r="H161" s="87" t="s">
        <v>63</v>
      </c>
      <c r="I161" s="87" t="s">
        <v>63</v>
      </c>
      <c r="J161" s="87" t="s">
        <v>63</v>
      </c>
      <c r="K161" s="87" t="s">
        <v>63</v>
      </c>
      <c r="L161" s="88" t="s">
        <v>63</v>
      </c>
    </row>
    <row r="162" spans="1:12" ht="42.75" customHeight="1">
      <c r="A162" s="106"/>
      <c r="B162" s="752" t="s">
        <v>1154</v>
      </c>
      <c r="C162" s="752"/>
      <c r="D162" s="72" t="s">
        <v>1155</v>
      </c>
      <c r="E162" s="87" t="s">
        <v>63</v>
      </c>
      <c r="F162" s="87" t="s">
        <v>63</v>
      </c>
      <c r="G162" s="87" t="s">
        <v>63</v>
      </c>
      <c r="H162" s="87" t="s">
        <v>63</v>
      </c>
      <c r="I162" s="45" t="s">
        <v>63</v>
      </c>
      <c r="J162" s="87" t="s">
        <v>63</v>
      </c>
      <c r="K162" s="87" t="s">
        <v>63</v>
      </c>
      <c r="L162" s="88" t="s">
        <v>63</v>
      </c>
    </row>
    <row r="163" spans="1:12" ht="18" customHeight="1">
      <c r="A163" s="106"/>
      <c r="B163" s="107"/>
      <c r="C163" s="39" t="s">
        <v>442</v>
      </c>
      <c r="D163" s="72" t="s">
        <v>1156</v>
      </c>
      <c r="E163" s="49" t="s">
        <v>63</v>
      </c>
      <c r="F163" s="49" t="s">
        <v>63</v>
      </c>
      <c r="G163" s="49" t="s">
        <v>63</v>
      </c>
      <c r="H163" s="49" t="s">
        <v>63</v>
      </c>
      <c r="I163" s="49" t="s">
        <v>63</v>
      </c>
      <c r="J163" s="49" t="s">
        <v>63</v>
      </c>
      <c r="K163" s="49" t="s">
        <v>63</v>
      </c>
      <c r="L163" s="50" t="s">
        <v>63</v>
      </c>
    </row>
    <row r="164" spans="1:12" ht="18" customHeight="1">
      <c r="A164" s="106"/>
      <c r="B164" s="107"/>
      <c r="C164" s="39" t="s">
        <v>428</v>
      </c>
      <c r="D164" s="72" t="s">
        <v>1157</v>
      </c>
      <c r="E164" s="49" t="s">
        <v>63</v>
      </c>
      <c r="F164" s="49" t="s">
        <v>63</v>
      </c>
      <c r="G164" s="49" t="s">
        <v>63</v>
      </c>
      <c r="H164" s="49" t="s">
        <v>63</v>
      </c>
      <c r="I164" s="49" t="s">
        <v>63</v>
      </c>
      <c r="J164" s="49" t="s">
        <v>63</v>
      </c>
      <c r="K164" s="49" t="s">
        <v>63</v>
      </c>
      <c r="L164" s="50" t="s">
        <v>63</v>
      </c>
    </row>
    <row r="165" spans="1:12" ht="18" customHeight="1">
      <c r="A165" s="106"/>
      <c r="B165" s="107"/>
      <c r="C165" s="39" t="s">
        <v>445</v>
      </c>
      <c r="D165" s="72" t="s">
        <v>1158</v>
      </c>
      <c r="E165" s="49" t="s">
        <v>63</v>
      </c>
      <c r="F165" s="49" t="s">
        <v>63</v>
      </c>
      <c r="G165" s="49" t="s">
        <v>63</v>
      </c>
      <c r="H165" s="49" t="s">
        <v>63</v>
      </c>
      <c r="I165" s="49" t="s">
        <v>63</v>
      </c>
      <c r="J165" s="49" t="s">
        <v>63</v>
      </c>
      <c r="K165" s="49" t="s">
        <v>63</v>
      </c>
      <c r="L165" s="50" t="s">
        <v>63</v>
      </c>
    </row>
    <row r="166" spans="1:12" ht="18" customHeight="1">
      <c r="A166" s="85"/>
      <c r="B166" s="58"/>
      <c r="C166" s="39" t="s">
        <v>430</v>
      </c>
      <c r="D166" s="72" t="s">
        <v>1159</v>
      </c>
      <c r="E166" s="87" t="s">
        <v>63</v>
      </c>
      <c r="F166" s="87" t="s">
        <v>63</v>
      </c>
      <c r="G166" s="87" t="s">
        <v>63</v>
      </c>
      <c r="H166" s="87" t="s">
        <v>63</v>
      </c>
      <c r="I166" s="87" t="s">
        <v>63</v>
      </c>
      <c r="J166" s="87" t="s">
        <v>63</v>
      </c>
      <c r="K166" s="87" t="s">
        <v>63</v>
      </c>
      <c r="L166" s="88" t="s">
        <v>63</v>
      </c>
    </row>
    <row r="167" spans="1:12" ht="38.25" customHeight="1">
      <c r="A167" s="106"/>
      <c r="B167" s="752" t="s">
        <v>1160</v>
      </c>
      <c r="C167" s="752"/>
      <c r="D167" s="72" t="s">
        <v>1161</v>
      </c>
      <c r="E167" s="87">
        <f>F167+G167+H167+I167</f>
        <v>0</v>
      </c>
      <c r="F167" s="49"/>
      <c r="G167" s="49"/>
      <c r="H167" s="49"/>
      <c r="I167" s="49"/>
      <c r="J167" s="49"/>
      <c r="K167" s="49"/>
      <c r="L167" s="50"/>
    </row>
    <row r="168" spans="1:12" ht="18" customHeight="1">
      <c r="A168" s="106"/>
      <c r="B168" s="107"/>
      <c r="C168" s="39" t="s">
        <v>442</v>
      </c>
      <c r="D168" s="72" t="s">
        <v>1162</v>
      </c>
      <c r="E168" s="49" t="s">
        <v>63</v>
      </c>
      <c r="F168" s="49" t="s">
        <v>63</v>
      </c>
      <c r="G168" s="49" t="s">
        <v>63</v>
      </c>
      <c r="H168" s="49" t="s">
        <v>63</v>
      </c>
      <c r="I168" s="49" t="s">
        <v>63</v>
      </c>
      <c r="J168" s="49" t="s">
        <v>63</v>
      </c>
      <c r="K168" s="49" t="s">
        <v>63</v>
      </c>
      <c r="L168" s="50" t="s">
        <v>63</v>
      </c>
    </row>
    <row r="169" spans="1:12" ht="18" customHeight="1">
      <c r="A169" s="106"/>
      <c r="B169" s="107"/>
      <c r="C169" s="39" t="s">
        <v>428</v>
      </c>
      <c r="D169" s="72" t="s">
        <v>1163</v>
      </c>
      <c r="E169" s="49" t="s">
        <v>63</v>
      </c>
      <c r="F169" s="49" t="s">
        <v>63</v>
      </c>
      <c r="G169" s="49" t="s">
        <v>63</v>
      </c>
      <c r="H169" s="49" t="s">
        <v>63</v>
      </c>
      <c r="I169" s="49" t="s">
        <v>63</v>
      </c>
      <c r="J169" s="49" t="s">
        <v>63</v>
      </c>
      <c r="K169" s="49" t="s">
        <v>63</v>
      </c>
      <c r="L169" s="50" t="s">
        <v>63</v>
      </c>
    </row>
    <row r="170" spans="1:12" ht="18" customHeight="1">
      <c r="A170" s="108"/>
      <c r="B170" s="109"/>
      <c r="C170" s="110" t="s">
        <v>445</v>
      </c>
      <c r="D170" s="111" t="s">
        <v>1164</v>
      </c>
      <c r="E170" s="112" t="s">
        <v>63</v>
      </c>
      <c r="F170" s="112" t="s">
        <v>63</v>
      </c>
      <c r="G170" s="112" t="s">
        <v>63</v>
      </c>
      <c r="H170" s="112" t="s">
        <v>63</v>
      </c>
      <c r="I170" s="112" t="s">
        <v>63</v>
      </c>
      <c r="J170" s="112" t="s">
        <v>63</v>
      </c>
      <c r="K170" s="112" t="s">
        <v>63</v>
      </c>
      <c r="L170" s="113" t="s">
        <v>63</v>
      </c>
    </row>
    <row r="171" spans="1:12" ht="18" customHeight="1">
      <c r="A171" s="85"/>
      <c r="B171" s="58"/>
      <c r="C171" s="39" t="s">
        <v>430</v>
      </c>
      <c r="D171" s="111" t="s">
        <v>1165</v>
      </c>
      <c r="E171" s="87" t="s">
        <v>63</v>
      </c>
      <c r="F171" s="87" t="s">
        <v>63</v>
      </c>
      <c r="G171" s="87" t="s">
        <v>63</v>
      </c>
      <c r="H171" s="87" t="s">
        <v>63</v>
      </c>
      <c r="I171" s="87" t="s">
        <v>63</v>
      </c>
      <c r="J171" s="87" t="s">
        <v>63</v>
      </c>
      <c r="K171" s="87" t="s">
        <v>63</v>
      </c>
      <c r="L171" s="88" t="s">
        <v>63</v>
      </c>
    </row>
    <row r="172" spans="1:12" s="44" customFormat="1" ht="15.75">
      <c r="A172" s="753" t="s">
        <v>1166</v>
      </c>
      <c r="B172" s="742"/>
      <c r="C172" s="743"/>
      <c r="D172" s="114" t="s">
        <v>1167</v>
      </c>
      <c r="E172" s="115">
        <f>F172+G172+H172+I172</f>
        <v>0</v>
      </c>
      <c r="F172" s="115">
        <f aca="true" t="shared" si="93" ref="F172:L172">F173+F174</f>
        <v>0</v>
      </c>
      <c r="G172" s="115">
        <f t="shared" si="93"/>
        <v>0</v>
      </c>
      <c r="H172" s="115">
        <f t="shared" si="93"/>
        <v>0</v>
      </c>
      <c r="I172" s="115">
        <f t="shared" si="93"/>
        <v>0</v>
      </c>
      <c r="J172" s="115">
        <f t="shared" si="93"/>
        <v>0</v>
      </c>
      <c r="K172" s="115">
        <f t="shared" si="93"/>
        <v>0</v>
      </c>
      <c r="L172" s="116">
        <f t="shared" si="93"/>
        <v>0</v>
      </c>
    </row>
    <row r="173" spans="1:12" s="44" customFormat="1" ht="40.5" customHeight="1">
      <c r="A173" s="83"/>
      <c r="B173" s="742" t="s">
        <v>511</v>
      </c>
      <c r="C173" s="743"/>
      <c r="D173" s="72" t="s">
        <v>1168</v>
      </c>
      <c r="E173" s="115">
        <f aca="true" t="shared" si="94" ref="E173:E222">F173+G173+H173+I173</f>
        <v>0</v>
      </c>
      <c r="F173" s="117">
        <f>F396</f>
        <v>0</v>
      </c>
      <c r="G173" s="117">
        <f aca="true" t="shared" si="95" ref="G173:L174">G396</f>
        <v>0</v>
      </c>
      <c r="H173" s="117">
        <f t="shared" si="95"/>
        <v>0</v>
      </c>
      <c r="I173" s="117">
        <f t="shared" si="95"/>
        <v>0</v>
      </c>
      <c r="J173" s="117">
        <f t="shared" si="95"/>
        <v>0</v>
      </c>
      <c r="K173" s="117">
        <f t="shared" si="95"/>
        <v>0</v>
      </c>
      <c r="L173" s="118">
        <f t="shared" si="95"/>
        <v>0</v>
      </c>
    </row>
    <row r="174" spans="1:12" s="121" customFormat="1" ht="15.75">
      <c r="A174" s="119"/>
      <c r="B174" s="744" t="s">
        <v>513</v>
      </c>
      <c r="C174" s="745"/>
      <c r="D174" s="120" t="s">
        <v>1169</v>
      </c>
      <c r="E174" s="115">
        <f t="shared" si="94"/>
        <v>0</v>
      </c>
      <c r="F174" s="117">
        <f>F397</f>
        <v>0</v>
      </c>
      <c r="G174" s="117">
        <f t="shared" si="95"/>
        <v>0</v>
      </c>
      <c r="H174" s="117">
        <f t="shared" si="95"/>
        <v>0</v>
      </c>
      <c r="I174" s="117">
        <f t="shared" si="95"/>
        <v>0</v>
      </c>
      <c r="J174" s="117">
        <f t="shared" si="95"/>
        <v>0</v>
      </c>
      <c r="K174" s="117">
        <f t="shared" si="95"/>
        <v>0</v>
      </c>
      <c r="L174" s="118">
        <f t="shared" si="95"/>
        <v>0</v>
      </c>
    </row>
    <row r="175" spans="1:12" s="44" customFormat="1" ht="58.5" customHeight="1">
      <c r="A175" s="753" t="s">
        <v>1170</v>
      </c>
      <c r="B175" s="742"/>
      <c r="C175" s="743"/>
      <c r="D175" s="66" t="s">
        <v>1171</v>
      </c>
      <c r="E175" s="115">
        <f t="shared" si="94"/>
        <v>0</v>
      </c>
      <c r="F175" s="115">
        <f aca="true" t="shared" si="96" ref="F175:L175">F176+F180+F184+F188+F192+F196+F200+F204+F208+F212+F217+F220</f>
        <v>0</v>
      </c>
      <c r="G175" s="115">
        <f t="shared" si="96"/>
        <v>0</v>
      </c>
      <c r="H175" s="115">
        <f t="shared" si="96"/>
        <v>0</v>
      </c>
      <c r="I175" s="115">
        <f t="shared" si="96"/>
        <v>0</v>
      </c>
      <c r="J175" s="115">
        <f t="shared" si="96"/>
        <v>0</v>
      </c>
      <c r="K175" s="115">
        <f t="shared" si="96"/>
        <v>0</v>
      </c>
      <c r="L175" s="116">
        <f t="shared" si="96"/>
        <v>0</v>
      </c>
    </row>
    <row r="176" spans="1:12" s="44" customFormat="1" ht="27.75" customHeight="1">
      <c r="A176" s="122"/>
      <c r="B176" s="768" t="s">
        <v>1172</v>
      </c>
      <c r="C176" s="743"/>
      <c r="D176" s="123" t="s">
        <v>1173</v>
      </c>
      <c r="E176" s="115">
        <f t="shared" si="94"/>
        <v>0</v>
      </c>
      <c r="F176" s="115">
        <f aca="true" t="shared" si="97" ref="F176:L176">SUM(F177:F179)</f>
        <v>0</v>
      </c>
      <c r="G176" s="115">
        <f t="shared" si="97"/>
        <v>0</v>
      </c>
      <c r="H176" s="115">
        <f t="shared" si="97"/>
        <v>0</v>
      </c>
      <c r="I176" s="115">
        <f t="shared" si="97"/>
        <v>0</v>
      </c>
      <c r="J176" s="115">
        <f t="shared" si="97"/>
        <v>0</v>
      </c>
      <c r="K176" s="115">
        <f t="shared" si="97"/>
        <v>0</v>
      </c>
      <c r="L176" s="116">
        <f t="shared" si="97"/>
        <v>0</v>
      </c>
    </row>
    <row r="177" spans="1:12" s="44" customFormat="1" ht="15.75">
      <c r="A177" s="106"/>
      <c r="B177" s="107"/>
      <c r="C177" s="39" t="s">
        <v>442</v>
      </c>
      <c r="D177" s="72" t="s">
        <v>1174</v>
      </c>
      <c r="E177" s="115">
        <f t="shared" si="94"/>
        <v>0</v>
      </c>
      <c r="F177" s="42">
        <f>F400</f>
        <v>0</v>
      </c>
      <c r="G177" s="42">
        <f aca="true" t="shared" si="98" ref="G177:L177">G400</f>
        <v>0</v>
      </c>
      <c r="H177" s="42">
        <f t="shared" si="98"/>
        <v>0</v>
      </c>
      <c r="I177" s="42">
        <f t="shared" si="98"/>
        <v>0</v>
      </c>
      <c r="J177" s="42">
        <f t="shared" si="98"/>
        <v>0</v>
      </c>
      <c r="K177" s="42">
        <f t="shared" si="98"/>
        <v>0</v>
      </c>
      <c r="L177" s="43">
        <f t="shared" si="98"/>
        <v>0</v>
      </c>
    </row>
    <row r="178" spans="1:12" s="44" customFormat="1" ht="15.75">
      <c r="A178" s="106"/>
      <c r="B178" s="107"/>
      <c r="C178" s="39" t="s">
        <v>428</v>
      </c>
      <c r="D178" s="72" t="s">
        <v>1175</v>
      </c>
      <c r="E178" s="115">
        <f t="shared" si="94"/>
        <v>0</v>
      </c>
      <c r="F178" s="42">
        <f aca="true" t="shared" si="99" ref="F178:L178">F401</f>
        <v>0</v>
      </c>
      <c r="G178" s="42">
        <f t="shared" si="99"/>
        <v>0</v>
      </c>
      <c r="H178" s="42">
        <f t="shared" si="99"/>
        <v>0</v>
      </c>
      <c r="I178" s="42">
        <f t="shared" si="99"/>
        <v>0</v>
      </c>
      <c r="J178" s="42">
        <f t="shared" si="99"/>
        <v>0</v>
      </c>
      <c r="K178" s="42">
        <f t="shared" si="99"/>
        <v>0</v>
      </c>
      <c r="L178" s="43">
        <f t="shared" si="99"/>
        <v>0</v>
      </c>
    </row>
    <row r="179" spans="1:12" s="44" customFormat="1" ht="15.75">
      <c r="A179" s="108"/>
      <c r="B179" s="109"/>
      <c r="C179" s="110" t="s">
        <v>445</v>
      </c>
      <c r="D179" s="111" t="s">
        <v>1176</v>
      </c>
      <c r="E179" s="115">
        <f t="shared" si="94"/>
        <v>0</v>
      </c>
      <c r="F179" s="42">
        <f aca="true" t="shared" si="100" ref="F179:L179">F402</f>
        <v>0</v>
      </c>
      <c r="G179" s="42">
        <f t="shared" si="100"/>
        <v>0</v>
      </c>
      <c r="H179" s="42">
        <f t="shared" si="100"/>
        <v>0</v>
      </c>
      <c r="I179" s="42">
        <f t="shared" si="100"/>
        <v>0</v>
      </c>
      <c r="J179" s="42">
        <f t="shared" si="100"/>
        <v>0</v>
      </c>
      <c r="K179" s="42">
        <f t="shared" si="100"/>
        <v>0</v>
      </c>
      <c r="L179" s="43">
        <f t="shared" si="100"/>
        <v>0</v>
      </c>
    </row>
    <row r="180" spans="1:12" s="44" customFormat="1" ht="15.75">
      <c r="A180" s="124"/>
      <c r="B180" s="734" t="s">
        <v>1177</v>
      </c>
      <c r="C180" s="735"/>
      <c r="D180" s="123" t="s">
        <v>1178</v>
      </c>
      <c r="E180" s="115">
        <f t="shared" si="94"/>
        <v>0</v>
      </c>
      <c r="F180" s="125">
        <f aca="true" t="shared" si="101" ref="F180:L180">SUM(F181:F183)</f>
        <v>0</v>
      </c>
      <c r="G180" s="125">
        <f t="shared" si="101"/>
        <v>0</v>
      </c>
      <c r="H180" s="125">
        <f t="shared" si="101"/>
        <v>0</v>
      </c>
      <c r="I180" s="125">
        <f t="shared" si="101"/>
        <v>0</v>
      </c>
      <c r="J180" s="125">
        <f t="shared" si="101"/>
        <v>0</v>
      </c>
      <c r="K180" s="125">
        <f t="shared" si="101"/>
        <v>0</v>
      </c>
      <c r="L180" s="126">
        <f t="shared" si="101"/>
        <v>0</v>
      </c>
    </row>
    <row r="181" spans="1:12" s="44" customFormat="1" ht="15.75">
      <c r="A181" s="106"/>
      <c r="B181" s="107"/>
      <c r="C181" s="39" t="s">
        <v>442</v>
      </c>
      <c r="D181" s="72" t="s">
        <v>1179</v>
      </c>
      <c r="E181" s="115">
        <f t="shared" si="94"/>
        <v>0</v>
      </c>
      <c r="F181" s="42">
        <f>F404</f>
        <v>0</v>
      </c>
      <c r="G181" s="42">
        <f aca="true" t="shared" si="102" ref="G181:L181">G404</f>
        <v>0</v>
      </c>
      <c r="H181" s="42">
        <f t="shared" si="102"/>
        <v>0</v>
      </c>
      <c r="I181" s="42">
        <f t="shared" si="102"/>
        <v>0</v>
      </c>
      <c r="J181" s="42">
        <f t="shared" si="102"/>
        <v>0</v>
      </c>
      <c r="K181" s="42">
        <f t="shared" si="102"/>
        <v>0</v>
      </c>
      <c r="L181" s="43">
        <f t="shared" si="102"/>
        <v>0</v>
      </c>
    </row>
    <row r="182" spans="1:12" s="44" customFormat="1" ht="15.75">
      <c r="A182" s="106"/>
      <c r="B182" s="107"/>
      <c r="C182" s="39" t="s">
        <v>428</v>
      </c>
      <c r="D182" s="72" t="s">
        <v>1180</v>
      </c>
      <c r="E182" s="115">
        <f t="shared" si="94"/>
        <v>0</v>
      </c>
      <c r="F182" s="42">
        <f aca="true" t="shared" si="103" ref="F182:L182">F405</f>
        <v>0</v>
      </c>
      <c r="G182" s="42">
        <f t="shared" si="103"/>
        <v>0</v>
      </c>
      <c r="H182" s="42">
        <f t="shared" si="103"/>
        <v>0</v>
      </c>
      <c r="I182" s="42">
        <f t="shared" si="103"/>
        <v>0</v>
      </c>
      <c r="J182" s="42">
        <f t="shared" si="103"/>
        <v>0</v>
      </c>
      <c r="K182" s="42">
        <f t="shared" si="103"/>
        <v>0</v>
      </c>
      <c r="L182" s="43">
        <f t="shared" si="103"/>
        <v>0</v>
      </c>
    </row>
    <row r="183" spans="1:12" s="44" customFormat="1" ht="15.75">
      <c r="A183" s="108"/>
      <c r="B183" s="109"/>
      <c r="C183" s="110" t="s">
        <v>445</v>
      </c>
      <c r="D183" s="111" t="s">
        <v>1181</v>
      </c>
      <c r="E183" s="115">
        <f t="shared" si="94"/>
        <v>0</v>
      </c>
      <c r="F183" s="42">
        <f aca="true" t="shared" si="104" ref="F183:L183">F406</f>
        <v>0</v>
      </c>
      <c r="G183" s="42">
        <f t="shared" si="104"/>
        <v>0</v>
      </c>
      <c r="H183" s="42">
        <f t="shared" si="104"/>
        <v>0</v>
      </c>
      <c r="I183" s="42">
        <f t="shared" si="104"/>
        <v>0</v>
      </c>
      <c r="J183" s="42">
        <f t="shared" si="104"/>
        <v>0</v>
      </c>
      <c r="K183" s="42">
        <f t="shared" si="104"/>
        <v>0</v>
      </c>
      <c r="L183" s="43">
        <f t="shared" si="104"/>
        <v>0</v>
      </c>
    </row>
    <row r="184" spans="1:12" s="44" customFormat="1" ht="15.75">
      <c r="A184" s="124"/>
      <c r="B184" s="734" t="s">
        <v>1182</v>
      </c>
      <c r="C184" s="735"/>
      <c r="D184" s="123" t="s">
        <v>1183</v>
      </c>
      <c r="E184" s="115">
        <f t="shared" si="94"/>
        <v>0</v>
      </c>
      <c r="F184" s="125">
        <f aca="true" t="shared" si="105" ref="F184:L184">SUM(F185:F187)</f>
        <v>0</v>
      </c>
      <c r="G184" s="125">
        <f t="shared" si="105"/>
        <v>0</v>
      </c>
      <c r="H184" s="125">
        <f t="shared" si="105"/>
        <v>0</v>
      </c>
      <c r="I184" s="125">
        <f t="shared" si="105"/>
        <v>0</v>
      </c>
      <c r="J184" s="125">
        <f t="shared" si="105"/>
        <v>0</v>
      </c>
      <c r="K184" s="125">
        <f t="shared" si="105"/>
        <v>0</v>
      </c>
      <c r="L184" s="126">
        <f t="shared" si="105"/>
        <v>0</v>
      </c>
    </row>
    <row r="185" spans="1:12" s="44" customFormat="1" ht="15.75">
      <c r="A185" s="106"/>
      <c r="B185" s="107"/>
      <c r="C185" s="39" t="s">
        <v>442</v>
      </c>
      <c r="D185" s="72" t="s">
        <v>1184</v>
      </c>
      <c r="E185" s="115">
        <f t="shared" si="94"/>
        <v>0</v>
      </c>
      <c r="F185" s="42">
        <f>F408</f>
        <v>0</v>
      </c>
      <c r="G185" s="42">
        <f aca="true" t="shared" si="106" ref="G185:L185">G408</f>
        <v>0</v>
      </c>
      <c r="H185" s="42">
        <f t="shared" si="106"/>
        <v>0</v>
      </c>
      <c r="I185" s="42">
        <f t="shared" si="106"/>
        <v>0</v>
      </c>
      <c r="J185" s="42">
        <f t="shared" si="106"/>
        <v>0</v>
      </c>
      <c r="K185" s="42">
        <f t="shared" si="106"/>
        <v>0</v>
      </c>
      <c r="L185" s="43">
        <f t="shared" si="106"/>
        <v>0</v>
      </c>
    </row>
    <row r="186" spans="1:12" s="44" customFormat="1" ht="15.75">
      <c r="A186" s="106"/>
      <c r="B186" s="107"/>
      <c r="C186" s="39" t="s">
        <v>428</v>
      </c>
      <c r="D186" s="72" t="s">
        <v>1185</v>
      </c>
      <c r="E186" s="115">
        <f t="shared" si="94"/>
        <v>0</v>
      </c>
      <c r="F186" s="42">
        <f aca="true" t="shared" si="107" ref="F186:L186">F409</f>
        <v>0</v>
      </c>
      <c r="G186" s="42">
        <f t="shared" si="107"/>
        <v>0</v>
      </c>
      <c r="H186" s="42">
        <f t="shared" si="107"/>
        <v>0</v>
      </c>
      <c r="I186" s="42">
        <f t="shared" si="107"/>
        <v>0</v>
      </c>
      <c r="J186" s="42">
        <f t="shared" si="107"/>
        <v>0</v>
      </c>
      <c r="K186" s="42">
        <f t="shared" si="107"/>
        <v>0</v>
      </c>
      <c r="L186" s="43">
        <f t="shared" si="107"/>
        <v>0</v>
      </c>
    </row>
    <row r="187" spans="1:12" s="44" customFormat="1" ht="15.75">
      <c r="A187" s="108"/>
      <c r="B187" s="109"/>
      <c r="C187" s="110" t="s">
        <v>445</v>
      </c>
      <c r="D187" s="111" t="s">
        <v>1186</v>
      </c>
      <c r="E187" s="115">
        <f t="shared" si="94"/>
        <v>0</v>
      </c>
      <c r="F187" s="42">
        <f aca="true" t="shared" si="108" ref="F187:L187">F410</f>
        <v>0</v>
      </c>
      <c r="G187" s="42">
        <f t="shared" si="108"/>
        <v>0</v>
      </c>
      <c r="H187" s="42">
        <f t="shared" si="108"/>
        <v>0</v>
      </c>
      <c r="I187" s="42">
        <f t="shared" si="108"/>
        <v>0</v>
      </c>
      <c r="J187" s="42">
        <f t="shared" si="108"/>
        <v>0</v>
      </c>
      <c r="K187" s="42">
        <f t="shared" si="108"/>
        <v>0</v>
      </c>
      <c r="L187" s="43">
        <f t="shared" si="108"/>
        <v>0</v>
      </c>
    </row>
    <row r="188" spans="1:12" s="44" customFormat="1" ht="39.75" customHeight="1">
      <c r="A188" s="124"/>
      <c r="B188" s="738" t="s">
        <v>1187</v>
      </c>
      <c r="C188" s="739"/>
      <c r="D188" s="123" t="s">
        <v>1188</v>
      </c>
      <c r="E188" s="115">
        <f t="shared" si="94"/>
        <v>0</v>
      </c>
      <c r="F188" s="125">
        <f aca="true" t="shared" si="109" ref="F188:L188">SUM(F189:F191)</f>
        <v>0</v>
      </c>
      <c r="G188" s="125">
        <f t="shared" si="109"/>
        <v>0</v>
      </c>
      <c r="H188" s="125">
        <f t="shared" si="109"/>
        <v>0</v>
      </c>
      <c r="I188" s="125">
        <f t="shared" si="109"/>
        <v>0</v>
      </c>
      <c r="J188" s="125">
        <f t="shared" si="109"/>
        <v>0</v>
      </c>
      <c r="K188" s="125">
        <f t="shared" si="109"/>
        <v>0</v>
      </c>
      <c r="L188" s="126">
        <f t="shared" si="109"/>
        <v>0</v>
      </c>
    </row>
    <row r="189" spans="1:12" s="44" customFormat="1" ht="15.75">
      <c r="A189" s="106"/>
      <c r="B189" s="107"/>
      <c r="C189" s="39" t="s">
        <v>442</v>
      </c>
      <c r="D189" s="72" t="s">
        <v>1189</v>
      </c>
      <c r="E189" s="115">
        <f t="shared" si="94"/>
        <v>0</v>
      </c>
      <c r="F189" s="42">
        <f>F412</f>
        <v>0</v>
      </c>
      <c r="G189" s="42">
        <f aca="true" t="shared" si="110" ref="G189:L189">G412</f>
        <v>0</v>
      </c>
      <c r="H189" s="42">
        <f t="shared" si="110"/>
        <v>0</v>
      </c>
      <c r="I189" s="42">
        <f t="shared" si="110"/>
        <v>0</v>
      </c>
      <c r="J189" s="42">
        <f t="shared" si="110"/>
        <v>0</v>
      </c>
      <c r="K189" s="42">
        <f t="shared" si="110"/>
        <v>0</v>
      </c>
      <c r="L189" s="43">
        <f t="shared" si="110"/>
        <v>0</v>
      </c>
    </row>
    <row r="190" spans="1:12" s="44" customFormat="1" ht="15.75">
      <c r="A190" s="106"/>
      <c r="B190" s="107"/>
      <c r="C190" s="39" t="s">
        <v>428</v>
      </c>
      <c r="D190" s="72" t="s">
        <v>1190</v>
      </c>
      <c r="E190" s="115">
        <f t="shared" si="94"/>
        <v>0</v>
      </c>
      <c r="F190" s="42">
        <f aca="true" t="shared" si="111" ref="F190:L190">F413</f>
        <v>0</v>
      </c>
      <c r="G190" s="42">
        <f t="shared" si="111"/>
        <v>0</v>
      </c>
      <c r="H190" s="42">
        <f t="shared" si="111"/>
        <v>0</v>
      </c>
      <c r="I190" s="42">
        <f t="shared" si="111"/>
        <v>0</v>
      </c>
      <c r="J190" s="42">
        <f t="shared" si="111"/>
        <v>0</v>
      </c>
      <c r="K190" s="42">
        <f t="shared" si="111"/>
        <v>0</v>
      </c>
      <c r="L190" s="43">
        <f t="shared" si="111"/>
        <v>0</v>
      </c>
    </row>
    <row r="191" spans="1:12" s="44" customFormat="1" ht="15.75">
      <c r="A191" s="108"/>
      <c r="B191" s="109"/>
      <c r="C191" s="110" t="s">
        <v>445</v>
      </c>
      <c r="D191" s="111" t="s">
        <v>1191</v>
      </c>
      <c r="E191" s="115">
        <f t="shared" si="94"/>
        <v>0</v>
      </c>
      <c r="F191" s="42">
        <f aca="true" t="shared" si="112" ref="F191:L191">F414</f>
        <v>0</v>
      </c>
      <c r="G191" s="42">
        <f t="shared" si="112"/>
        <v>0</v>
      </c>
      <c r="H191" s="42">
        <f t="shared" si="112"/>
        <v>0</v>
      </c>
      <c r="I191" s="42">
        <f t="shared" si="112"/>
        <v>0</v>
      </c>
      <c r="J191" s="42">
        <f t="shared" si="112"/>
        <v>0</v>
      </c>
      <c r="K191" s="42">
        <f t="shared" si="112"/>
        <v>0</v>
      </c>
      <c r="L191" s="43">
        <f t="shared" si="112"/>
        <v>0</v>
      </c>
    </row>
    <row r="192" spans="1:12" s="44" customFormat="1" ht="38.25" customHeight="1">
      <c r="A192" s="124"/>
      <c r="B192" s="738" t="s">
        <v>1192</v>
      </c>
      <c r="C192" s="739"/>
      <c r="D192" s="123" t="s">
        <v>1193</v>
      </c>
      <c r="E192" s="115">
        <f t="shared" si="94"/>
        <v>0</v>
      </c>
      <c r="F192" s="125">
        <f aca="true" t="shared" si="113" ref="F192:L192">SUM(F193:F195)</f>
        <v>0</v>
      </c>
      <c r="G192" s="125">
        <f t="shared" si="113"/>
        <v>0</v>
      </c>
      <c r="H192" s="125">
        <f t="shared" si="113"/>
        <v>0</v>
      </c>
      <c r="I192" s="125">
        <f t="shared" si="113"/>
        <v>0</v>
      </c>
      <c r="J192" s="125">
        <f t="shared" si="113"/>
        <v>0</v>
      </c>
      <c r="K192" s="125">
        <f t="shared" si="113"/>
        <v>0</v>
      </c>
      <c r="L192" s="126">
        <f t="shared" si="113"/>
        <v>0</v>
      </c>
    </row>
    <row r="193" spans="1:12" s="44" customFormat="1" ht="15.75">
      <c r="A193" s="106"/>
      <c r="B193" s="107"/>
      <c r="C193" s="39" t="s">
        <v>442</v>
      </c>
      <c r="D193" s="72" t="s">
        <v>1194</v>
      </c>
      <c r="E193" s="115">
        <f t="shared" si="94"/>
        <v>0</v>
      </c>
      <c r="F193" s="42">
        <f>F416</f>
        <v>0</v>
      </c>
      <c r="G193" s="42">
        <f aca="true" t="shared" si="114" ref="G193:L193">G416</f>
        <v>0</v>
      </c>
      <c r="H193" s="42">
        <f t="shared" si="114"/>
        <v>0</v>
      </c>
      <c r="I193" s="42">
        <f t="shared" si="114"/>
        <v>0</v>
      </c>
      <c r="J193" s="42">
        <f t="shared" si="114"/>
        <v>0</v>
      </c>
      <c r="K193" s="42">
        <f t="shared" si="114"/>
        <v>0</v>
      </c>
      <c r="L193" s="43">
        <f t="shared" si="114"/>
        <v>0</v>
      </c>
    </row>
    <row r="194" spans="1:12" s="44" customFormat="1" ht="15.75">
      <c r="A194" s="106"/>
      <c r="B194" s="107"/>
      <c r="C194" s="39" t="s">
        <v>428</v>
      </c>
      <c r="D194" s="72" t="s">
        <v>1195</v>
      </c>
      <c r="E194" s="115">
        <f t="shared" si="94"/>
        <v>0</v>
      </c>
      <c r="F194" s="42">
        <f aca="true" t="shared" si="115" ref="F194:L194">F417</f>
        <v>0</v>
      </c>
      <c r="G194" s="42">
        <f t="shared" si="115"/>
        <v>0</v>
      </c>
      <c r="H194" s="42">
        <f t="shared" si="115"/>
        <v>0</v>
      </c>
      <c r="I194" s="42">
        <f t="shared" si="115"/>
        <v>0</v>
      </c>
      <c r="J194" s="42">
        <f t="shared" si="115"/>
        <v>0</v>
      </c>
      <c r="K194" s="42">
        <f t="shared" si="115"/>
        <v>0</v>
      </c>
      <c r="L194" s="43">
        <f t="shared" si="115"/>
        <v>0</v>
      </c>
    </row>
    <row r="195" spans="1:12" s="44" customFormat="1" ht="15.75">
      <c r="A195" s="108"/>
      <c r="B195" s="109"/>
      <c r="C195" s="110" t="s">
        <v>445</v>
      </c>
      <c r="D195" s="111" t="s">
        <v>1196</v>
      </c>
      <c r="E195" s="115">
        <f t="shared" si="94"/>
        <v>0</v>
      </c>
      <c r="F195" s="42">
        <f aca="true" t="shared" si="116" ref="F195:L195">F418</f>
        <v>0</v>
      </c>
      <c r="G195" s="42">
        <f t="shared" si="116"/>
        <v>0</v>
      </c>
      <c r="H195" s="42">
        <f t="shared" si="116"/>
        <v>0</v>
      </c>
      <c r="I195" s="42">
        <f t="shared" si="116"/>
        <v>0</v>
      </c>
      <c r="J195" s="42">
        <f t="shared" si="116"/>
        <v>0</v>
      </c>
      <c r="K195" s="42">
        <f t="shared" si="116"/>
        <v>0</v>
      </c>
      <c r="L195" s="43">
        <f t="shared" si="116"/>
        <v>0</v>
      </c>
    </row>
    <row r="196" spans="1:12" s="44" customFormat="1" ht="39.75" customHeight="1">
      <c r="A196" s="124"/>
      <c r="B196" s="738" t="s">
        <v>1197</v>
      </c>
      <c r="C196" s="739"/>
      <c r="D196" s="123" t="s">
        <v>1198</v>
      </c>
      <c r="E196" s="115">
        <f t="shared" si="94"/>
        <v>0</v>
      </c>
      <c r="F196" s="127">
        <f aca="true" t="shared" si="117" ref="F196:K196">SUM(F197:F199)</f>
        <v>0</v>
      </c>
      <c r="G196" s="127">
        <f t="shared" si="117"/>
        <v>0</v>
      </c>
      <c r="H196" s="127">
        <f t="shared" si="117"/>
        <v>0</v>
      </c>
      <c r="I196" s="127">
        <f t="shared" si="117"/>
        <v>0</v>
      </c>
      <c r="J196" s="127">
        <f t="shared" si="117"/>
        <v>0</v>
      </c>
      <c r="K196" s="127">
        <f t="shared" si="117"/>
        <v>0</v>
      </c>
      <c r="L196" s="128">
        <f>SUM(L197:L199)</f>
        <v>0</v>
      </c>
    </row>
    <row r="197" spans="1:12" s="44" customFormat="1" ht="15.75">
      <c r="A197" s="106"/>
      <c r="B197" s="107"/>
      <c r="C197" s="39" t="s">
        <v>442</v>
      </c>
      <c r="D197" s="72" t="s">
        <v>1199</v>
      </c>
      <c r="E197" s="115">
        <f t="shared" si="94"/>
        <v>0</v>
      </c>
      <c r="F197" s="42">
        <f>F420</f>
        <v>0</v>
      </c>
      <c r="G197" s="42">
        <f aca="true" t="shared" si="118" ref="G197:L197">G420</f>
        <v>0</v>
      </c>
      <c r="H197" s="42">
        <f t="shared" si="118"/>
        <v>0</v>
      </c>
      <c r="I197" s="42">
        <f t="shared" si="118"/>
        <v>0</v>
      </c>
      <c r="J197" s="42">
        <f t="shared" si="118"/>
        <v>0</v>
      </c>
      <c r="K197" s="42">
        <f t="shared" si="118"/>
        <v>0</v>
      </c>
      <c r="L197" s="43">
        <f t="shared" si="118"/>
        <v>0</v>
      </c>
    </row>
    <row r="198" spans="1:12" s="44" customFormat="1" ht="15.75">
      <c r="A198" s="106"/>
      <c r="B198" s="107"/>
      <c r="C198" s="39" t="s">
        <v>428</v>
      </c>
      <c r="D198" s="72" t="s">
        <v>1200</v>
      </c>
      <c r="E198" s="115">
        <f t="shared" si="94"/>
        <v>0</v>
      </c>
      <c r="F198" s="42">
        <f aca="true" t="shared" si="119" ref="F198:L198">F421</f>
        <v>0</v>
      </c>
      <c r="G198" s="42">
        <f t="shared" si="119"/>
        <v>0</v>
      </c>
      <c r="H198" s="42">
        <f t="shared" si="119"/>
        <v>0</v>
      </c>
      <c r="I198" s="42">
        <f t="shared" si="119"/>
        <v>0</v>
      </c>
      <c r="J198" s="42">
        <f t="shared" si="119"/>
        <v>0</v>
      </c>
      <c r="K198" s="42">
        <f t="shared" si="119"/>
        <v>0</v>
      </c>
      <c r="L198" s="43">
        <f t="shared" si="119"/>
        <v>0</v>
      </c>
    </row>
    <row r="199" spans="1:12" s="44" customFormat="1" ht="15.75">
      <c r="A199" s="108"/>
      <c r="B199" s="109"/>
      <c r="C199" s="110" t="s">
        <v>445</v>
      </c>
      <c r="D199" s="111" t="s">
        <v>1201</v>
      </c>
      <c r="E199" s="115">
        <f t="shared" si="94"/>
        <v>0</v>
      </c>
      <c r="F199" s="42">
        <f aca="true" t="shared" si="120" ref="F199:L199">F422</f>
        <v>0</v>
      </c>
      <c r="G199" s="42">
        <f t="shared" si="120"/>
        <v>0</v>
      </c>
      <c r="H199" s="42">
        <f t="shared" si="120"/>
        <v>0</v>
      </c>
      <c r="I199" s="42">
        <f t="shared" si="120"/>
        <v>0</v>
      </c>
      <c r="J199" s="42">
        <f t="shared" si="120"/>
        <v>0</v>
      </c>
      <c r="K199" s="42">
        <f t="shared" si="120"/>
        <v>0</v>
      </c>
      <c r="L199" s="43">
        <f t="shared" si="120"/>
        <v>0</v>
      </c>
    </row>
    <row r="200" spans="1:12" s="44" customFormat="1" ht="15.75">
      <c r="A200" s="124"/>
      <c r="B200" s="738" t="s">
        <v>1202</v>
      </c>
      <c r="C200" s="739"/>
      <c r="D200" s="123" t="s">
        <v>1203</v>
      </c>
      <c r="E200" s="115">
        <f t="shared" si="94"/>
        <v>0</v>
      </c>
      <c r="F200" s="125">
        <f aca="true" t="shared" si="121" ref="F200:L200">SUM(F201:F203)</f>
        <v>0</v>
      </c>
      <c r="G200" s="125">
        <f t="shared" si="121"/>
        <v>0</v>
      </c>
      <c r="H200" s="125">
        <f t="shared" si="121"/>
        <v>0</v>
      </c>
      <c r="I200" s="125">
        <f t="shared" si="121"/>
        <v>0</v>
      </c>
      <c r="J200" s="125">
        <f t="shared" si="121"/>
        <v>0</v>
      </c>
      <c r="K200" s="125">
        <f t="shared" si="121"/>
        <v>0</v>
      </c>
      <c r="L200" s="126">
        <f t="shared" si="121"/>
        <v>0</v>
      </c>
    </row>
    <row r="201" spans="1:12" s="44" customFormat="1" ht="15.75">
      <c r="A201" s="106"/>
      <c r="B201" s="107"/>
      <c r="C201" s="39" t="s">
        <v>442</v>
      </c>
      <c r="D201" s="72" t="s">
        <v>1204</v>
      </c>
      <c r="E201" s="115">
        <f t="shared" si="94"/>
        <v>0</v>
      </c>
      <c r="F201" s="42">
        <f>F424</f>
        <v>0</v>
      </c>
      <c r="G201" s="42">
        <f aca="true" t="shared" si="122" ref="G201:L201">G424</f>
        <v>0</v>
      </c>
      <c r="H201" s="42">
        <f t="shared" si="122"/>
        <v>0</v>
      </c>
      <c r="I201" s="42">
        <f t="shared" si="122"/>
        <v>0</v>
      </c>
      <c r="J201" s="42">
        <f t="shared" si="122"/>
        <v>0</v>
      </c>
      <c r="K201" s="42">
        <f t="shared" si="122"/>
        <v>0</v>
      </c>
      <c r="L201" s="43">
        <f t="shared" si="122"/>
        <v>0</v>
      </c>
    </row>
    <row r="202" spans="1:12" s="44" customFormat="1" ht="15.75">
      <c r="A202" s="106"/>
      <c r="B202" s="107"/>
      <c r="C202" s="39" t="s">
        <v>428</v>
      </c>
      <c r="D202" s="72" t="s">
        <v>1205</v>
      </c>
      <c r="E202" s="115">
        <f t="shared" si="94"/>
        <v>0</v>
      </c>
      <c r="F202" s="42">
        <f aca="true" t="shared" si="123" ref="F202:L202">F425</f>
        <v>0</v>
      </c>
      <c r="G202" s="42">
        <f t="shared" si="123"/>
        <v>0</v>
      </c>
      <c r="H202" s="42">
        <f t="shared" si="123"/>
        <v>0</v>
      </c>
      <c r="I202" s="42">
        <f t="shared" si="123"/>
        <v>0</v>
      </c>
      <c r="J202" s="42">
        <f t="shared" si="123"/>
        <v>0</v>
      </c>
      <c r="K202" s="42">
        <f t="shared" si="123"/>
        <v>0</v>
      </c>
      <c r="L202" s="43">
        <f t="shared" si="123"/>
        <v>0</v>
      </c>
    </row>
    <row r="203" spans="1:12" s="44" customFormat="1" ht="15.75">
      <c r="A203" s="108"/>
      <c r="B203" s="109"/>
      <c r="C203" s="110" t="s">
        <v>445</v>
      </c>
      <c r="D203" s="111" t="s">
        <v>1206</v>
      </c>
      <c r="E203" s="115">
        <f t="shared" si="94"/>
        <v>0</v>
      </c>
      <c r="F203" s="42">
        <f aca="true" t="shared" si="124" ref="F203:L203">F426</f>
        <v>0</v>
      </c>
      <c r="G203" s="42">
        <f t="shared" si="124"/>
        <v>0</v>
      </c>
      <c r="H203" s="42">
        <f t="shared" si="124"/>
        <v>0</v>
      </c>
      <c r="I203" s="42">
        <f t="shared" si="124"/>
        <v>0</v>
      </c>
      <c r="J203" s="42">
        <f t="shared" si="124"/>
        <v>0</v>
      </c>
      <c r="K203" s="42">
        <f t="shared" si="124"/>
        <v>0</v>
      </c>
      <c r="L203" s="43">
        <f t="shared" si="124"/>
        <v>0</v>
      </c>
    </row>
    <row r="204" spans="1:12" s="44" customFormat="1" ht="24.75" customHeight="1">
      <c r="A204" s="129"/>
      <c r="B204" s="740" t="s">
        <v>1207</v>
      </c>
      <c r="C204" s="741"/>
      <c r="D204" s="130" t="s">
        <v>1208</v>
      </c>
      <c r="E204" s="115">
        <f t="shared" si="94"/>
        <v>0</v>
      </c>
      <c r="F204" s="131">
        <f aca="true" t="shared" si="125" ref="F204:L204">SUM(F205:F207)</f>
        <v>0</v>
      </c>
      <c r="G204" s="131">
        <f t="shared" si="125"/>
        <v>0</v>
      </c>
      <c r="H204" s="131">
        <f t="shared" si="125"/>
        <v>0</v>
      </c>
      <c r="I204" s="131">
        <f t="shared" si="125"/>
        <v>0</v>
      </c>
      <c r="J204" s="131">
        <f t="shared" si="125"/>
        <v>0</v>
      </c>
      <c r="K204" s="131">
        <f t="shared" si="125"/>
        <v>0</v>
      </c>
      <c r="L204" s="132">
        <f t="shared" si="125"/>
        <v>0</v>
      </c>
    </row>
    <row r="205" spans="1:12" s="44" customFormat="1" ht="15.75">
      <c r="A205" s="133"/>
      <c r="B205" s="134"/>
      <c r="C205" s="135" t="s">
        <v>442</v>
      </c>
      <c r="D205" s="136" t="s">
        <v>1209</v>
      </c>
      <c r="E205" s="115">
        <f t="shared" si="94"/>
        <v>0</v>
      </c>
      <c r="F205" s="137">
        <f>F428</f>
        <v>0</v>
      </c>
      <c r="G205" s="137">
        <f aca="true" t="shared" si="126" ref="G205:L205">G428</f>
        <v>0</v>
      </c>
      <c r="H205" s="137">
        <f t="shared" si="126"/>
        <v>0</v>
      </c>
      <c r="I205" s="137">
        <f t="shared" si="126"/>
        <v>0</v>
      </c>
      <c r="J205" s="137">
        <f t="shared" si="126"/>
        <v>0</v>
      </c>
      <c r="K205" s="137">
        <f t="shared" si="126"/>
        <v>0</v>
      </c>
      <c r="L205" s="138">
        <f t="shared" si="126"/>
        <v>0</v>
      </c>
    </row>
    <row r="206" spans="1:12" s="44" customFormat="1" ht="15.75">
      <c r="A206" s="139"/>
      <c r="B206" s="140"/>
      <c r="C206" s="141" t="s">
        <v>428</v>
      </c>
      <c r="D206" s="142" t="s">
        <v>1210</v>
      </c>
      <c r="E206" s="115">
        <f t="shared" si="94"/>
        <v>0</v>
      </c>
      <c r="F206" s="137">
        <f aca="true" t="shared" si="127" ref="F206:L206">F429</f>
        <v>0</v>
      </c>
      <c r="G206" s="137">
        <f t="shared" si="127"/>
        <v>0</v>
      </c>
      <c r="H206" s="137">
        <f t="shared" si="127"/>
        <v>0</v>
      </c>
      <c r="I206" s="137">
        <f t="shared" si="127"/>
        <v>0</v>
      </c>
      <c r="J206" s="137">
        <f t="shared" si="127"/>
        <v>0</v>
      </c>
      <c r="K206" s="137">
        <f t="shared" si="127"/>
        <v>0</v>
      </c>
      <c r="L206" s="138">
        <f t="shared" si="127"/>
        <v>0</v>
      </c>
    </row>
    <row r="207" spans="1:12" s="44" customFormat="1" ht="15.75">
      <c r="A207" s="143"/>
      <c r="B207" s="144"/>
      <c r="C207" s="145" t="s">
        <v>1211</v>
      </c>
      <c r="D207" s="146" t="s">
        <v>1212</v>
      </c>
      <c r="E207" s="115">
        <f t="shared" si="94"/>
        <v>0</v>
      </c>
      <c r="F207" s="137">
        <f aca="true" t="shared" si="128" ref="F207:L207">F430</f>
        <v>0</v>
      </c>
      <c r="G207" s="137">
        <f t="shared" si="128"/>
        <v>0</v>
      </c>
      <c r="H207" s="137">
        <f t="shared" si="128"/>
        <v>0</v>
      </c>
      <c r="I207" s="137">
        <f t="shared" si="128"/>
        <v>0</v>
      </c>
      <c r="J207" s="137">
        <f t="shared" si="128"/>
        <v>0</v>
      </c>
      <c r="K207" s="137">
        <f t="shared" si="128"/>
        <v>0</v>
      </c>
      <c r="L207" s="138">
        <f t="shared" si="128"/>
        <v>0</v>
      </c>
    </row>
    <row r="208" spans="1:12" s="44" customFormat="1" ht="25.5" customHeight="1">
      <c r="A208" s="147"/>
      <c r="B208" s="853" t="s">
        <v>1213</v>
      </c>
      <c r="C208" s="854"/>
      <c r="D208" s="148" t="s">
        <v>1214</v>
      </c>
      <c r="E208" s="115">
        <f t="shared" si="94"/>
        <v>0</v>
      </c>
      <c r="F208" s="149">
        <f aca="true" t="shared" si="129" ref="F208:L208">SUM(F209:F211)</f>
        <v>0</v>
      </c>
      <c r="G208" s="149">
        <f t="shared" si="129"/>
        <v>0</v>
      </c>
      <c r="H208" s="149">
        <f t="shared" si="129"/>
        <v>0</v>
      </c>
      <c r="I208" s="149">
        <f t="shared" si="129"/>
        <v>0</v>
      </c>
      <c r="J208" s="149">
        <f t="shared" si="129"/>
        <v>0</v>
      </c>
      <c r="K208" s="149">
        <f t="shared" si="129"/>
        <v>0</v>
      </c>
      <c r="L208" s="150">
        <f t="shared" si="129"/>
        <v>0</v>
      </c>
    </row>
    <row r="209" spans="1:12" s="44" customFormat="1" ht="15.75">
      <c r="A209" s="147"/>
      <c r="B209" s="151"/>
      <c r="C209" s="152" t="s">
        <v>1215</v>
      </c>
      <c r="D209" s="148" t="s">
        <v>1216</v>
      </c>
      <c r="E209" s="115">
        <f t="shared" si="94"/>
        <v>0</v>
      </c>
      <c r="F209" s="153">
        <f>F432</f>
        <v>0</v>
      </c>
      <c r="G209" s="153">
        <f aca="true" t="shared" si="130" ref="G209:L209">G432</f>
        <v>0</v>
      </c>
      <c r="H209" s="153">
        <f t="shared" si="130"/>
        <v>0</v>
      </c>
      <c r="I209" s="153">
        <f t="shared" si="130"/>
        <v>0</v>
      </c>
      <c r="J209" s="153">
        <f t="shared" si="130"/>
        <v>0</v>
      </c>
      <c r="K209" s="153">
        <f t="shared" si="130"/>
        <v>0</v>
      </c>
      <c r="L209" s="154">
        <f t="shared" si="130"/>
        <v>0</v>
      </c>
    </row>
    <row r="210" spans="1:12" s="44" customFormat="1" ht="15.75">
      <c r="A210" s="147"/>
      <c r="B210" s="151"/>
      <c r="C210" s="152" t="s">
        <v>1217</v>
      </c>
      <c r="D210" s="148" t="s">
        <v>1218</v>
      </c>
      <c r="E210" s="115">
        <f t="shared" si="94"/>
        <v>0</v>
      </c>
      <c r="F210" s="153">
        <f aca="true" t="shared" si="131" ref="F210:L210">F433</f>
        <v>0</v>
      </c>
      <c r="G210" s="153">
        <f t="shared" si="131"/>
        <v>0</v>
      </c>
      <c r="H210" s="153">
        <f t="shared" si="131"/>
        <v>0</v>
      </c>
      <c r="I210" s="153">
        <f t="shared" si="131"/>
        <v>0</v>
      </c>
      <c r="J210" s="153">
        <f t="shared" si="131"/>
        <v>0</v>
      </c>
      <c r="K210" s="153">
        <f t="shared" si="131"/>
        <v>0</v>
      </c>
      <c r="L210" s="154">
        <f t="shared" si="131"/>
        <v>0</v>
      </c>
    </row>
    <row r="211" spans="1:12" s="44" customFormat="1" ht="15.75">
      <c r="A211" s="147"/>
      <c r="B211" s="151"/>
      <c r="C211" s="152" t="s">
        <v>1219</v>
      </c>
      <c r="D211" s="148" t="s">
        <v>1220</v>
      </c>
      <c r="E211" s="115">
        <f t="shared" si="94"/>
        <v>0</v>
      </c>
      <c r="F211" s="153">
        <f aca="true" t="shared" si="132" ref="F211:L211">F434</f>
        <v>0</v>
      </c>
      <c r="G211" s="153">
        <f t="shared" si="132"/>
        <v>0</v>
      </c>
      <c r="H211" s="153">
        <f t="shared" si="132"/>
        <v>0</v>
      </c>
      <c r="I211" s="153">
        <f t="shared" si="132"/>
        <v>0</v>
      </c>
      <c r="J211" s="153">
        <f t="shared" si="132"/>
        <v>0</v>
      </c>
      <c r="K211" s="153">
        <f t="shared" si="132"/>
        <v>0</v>
      </c>
      <c r="L211" s="154">
        <f t="shared" si="132"/>
        <v>0</v>
      </c>
    </row>
    <row r="212" spans="1:12" s="44" customFormat="1" ht="39" customHeight="1">
      <c r="A212" s="155"/>
      <c r="B212" s="736" t="s">
        <v>1221</v>
      </c>
      <c r="C212" s="737"/>
      <c r="D212" s="156" t="s">
        <v>1222</v>
      </c>
      <c r="E212" s="115">
        <f t="shared" si="94"/>
        <v>0</v>
      </c>
      <c r="F212" s="157">
        <f aca="true" t="shared" si="133" ref="F212:L212">SUM(F213:F216)</f>
        <v>0</v>
      </c>
      <c r="G212" s="157">
        <f t="shared" si="133"/>
        <v>0</v>
      </c>
      <c r="H212" s="157">
        <f t="shared" si="133"/>
        <v>0</v>
      </c>
      <c r="I212" s="157">
        <f t="shared" si="133"/>
        <v>0</v>
      </c>
      <c r="J212" s="157">
        <f t="shared" si="133"/>
        <v>0</v>
      </c>
      <c r="K212" s="157">
        <f t="shared" si="133"/>
        <v>0</v>
      </c>
      <c r="L212" s="158">
        <f t="shared" si="133"/>
        <v>0</v>
      </c>
    </row>
    <row r="213" spans="1:12" s="44" customFormat="1" ht="15.75">
      <c r="A213" s="106"/>
      <c r="B213" s="107"/>
      <c r="C213" s="39" t="s">
        <v>442</v>
      </c>
      <c r="D213" s="72" t="s">
        <v>1223</v>
      </c>
      <c r="E213" s="115">
        <f t="shared" si="94"/>
        <v>0</v>
      </c>
      <c r="F213" s="42">
        <f>F436</f>
        <v>0</v>
      </c>
      <c r="G213" s="42">
        <f aca="true" t="shared" si="134" ref="G213:L213">G436</f>
        <v>0</v>
      </c>
      <c r="H213" s="42">
        <f t="shared" si="134"/>
        <v>0</v>
      </c>
      <c r="I213" s="42">
        <f t="shared" si="134"/>
        <v>0</v>
      </c>
      <c r="J213" s="42">
        <f t="shared" si="134"/>
        <v>0</v>
      </c>
      <c r="K213" s="42">
        <f t="shared" si="134"/>
        <v>0</v>
      </c>
      <c r="L213" s="43">
        <f t="shared" si="134"/>
        <v>0</v>
      </c>
    </row>
    <row r="214" spans="1:12" s="44" customFormat="1" ht="15.75">
      <c r="A214" s="106"/>
      <c r="B214" s="107"/>
      <c r="C214" s="39" t="s">
        <v>428</v>
      </c>
      <c r="D214" s="72" t="s">
        <v>1224</v>
      </c>
      <c r="E214" s="115">
        <f t="shared" si="94"/>
        <v>0</v>
      </c>
      <c r="F214" s="42">
        <f aca="true" t="shared" si="135" ref="F214:L214">F437</f>
        <v>0</v>
      </c>
      <c r="G214" s="42">
        <f t="shared" si="135"/>
        <v>0</v>
      </c>
      <c r="H214" s="42">
        <f t="shared" si="135"/>
        <v>0</v>
      </c>
      <c r="I214" s="42">
        <f t="shared" si="135"/>
        <v>0</v>
      </c>
      <c r="J214" s="42">
        <f t="shared" si="135"/>
        <v>0</v>
      </c>
      <c r="K214" s="42">
        <f t="shared" si="135"/>
        <v>0</v>
      </c>
      <c r="L214" s="43">
        <f t="shared" si="135"/>
        <v>0</v>
      </c>
    </row>
    <row r="215" spans="1:12" s="44" customFormat="1" ht="15.75">
      <c r="A215" s="108"/>
      <c r="B215" s="109"/>
      <c r="C215" s="110" t="s">
        <v>445</v>
      </c>
      <c r="D215" s="111" t="s">
        <v>1225</v>
      </c>
      <c r="E215" s="115">
        <f t="shared" si="94"/>
        <v>0</v>
      </c>
      <c r="F215" s="42">
        <f aca="true" t="shared" si="136" ref="F215:L215">F438</f>
        <v>0</v>
      </c>
      <c r="G215" s="42">
        <f t="shared" si="136"/>
        <v>0</v>
      </c>
      <c r="H215" s="42">
        <f t="shared" si="136"/>
        <v>0</v>
      </c>
      <c r="I215" s="42">
        <f t="shared" si="136"/>
        <v>0</v>
      </c>
      <c r="J215" s="42">
        <f t="shared" si="136"/>
        <v>0</v>
      </c>
      <c r="K215" s="42">
        <f t="shared" si="136"/>
        <v>0</v>
      </c>
      <c r="L215" s="43">
        <f t="shared" si="136"/>
        <v>0</v>
      </c>
    </row>
    <row r="216" spans="1:12" s="44" customFormat="1" ht="34.5" customHeight="1">
      <c r="A216" s="147"/>
      <c r="B216" s="151"/>
      <c r="C216" s="159" t="s">
        <v>565</v>
      </c>
      <c r="D216" s="148" t="s">
        <v>1226</v>
      </c>
      <c r="E216" s="115">
        <f t="shared" si="94"/>
        <v>0</v>
      </c>
      <c r="F216" s="42">
        <f aca="true" t="shared" si="137" ref="F216:L216">F439</f>
        <v>0</v>
      </c>
      <c r="G216" s="42">
        <f t="shared" si="137"/>
        <v>0</v>
      </c>
      <c r="H216" s="42">
        <f t="shared" si="137"/>
        <v>0</v>
      </c>
      <c r="I216" s="42">
        <f t="shared" si="137"/>
        <v>0</v>
      </c>
      <c r="J216" s="42">
        <f t="shared" si="137"/>
        <v>0</v>
      </c>
      <c r="K216" s="42">
        <f t="shared" si="137"/>
        <v>0</v>
      </c>
      <c r="L216" s="43">
        <f t="shared" si="137"/>
        <v>0</v>
      </c>
    </row>
    <row r="217" spans="1:12" s="44" customFormat="1" ht="51" customHeight="1">
      <c r="A217" s="147"/>
      <c r="B217" s="715" t="s">
        <v>1227</v>
      </c>
      <c r="C217" s="802"/>
      <c r="D217" s="148" t="s">
        <v>1228</v>
      </c>
      <c r="E217" s="115">
        <f t="shared" si="94"/>
        <v>0</v>
      </c>
      <c r="F217" s="149">
        <f aca="true" t="shared" si="138" ref="F217:L217">SUM(F218:F219)</f>
        <v>0</v>
      </c>
      <c r="G217" s="149">
        <f t="shared" si="138"/>
        <v>0</v>
      </c>
      <c r="H217" s="149">
        <f t="shared" si="138"/>
        <v>0</v>
      </c>
      <c r="I217" s="149">
        <f t="shared" si="138"/>
        <v>0</v>
      </c>
      <c r="J217" s="149">
        <f t="shared" si="138"/>
        <v>0</v>
      </c>
      <c r="K217" s="149">
        <f t="shared" si="138"/>
        <v>0</v>
      </c>
      <c r="L217" s="150">
        <f t="shared" si="138"/>
        <v>0</v>
      </c>
    </row>
    <row r="218" spans="1:12" s="44" customFormat="1" ht="15.75">
      <c r="A218" s="106"/>
      <c r="B218" s="107"/>
      <c r="C218" s="39" t="s">
        <v>442</v>
      </c>
      <c r="D218" s="72" t="s">
        <v>1229</v>
      </c>
      <c r="E218" s="115">
        <f t="shared" si="94"/>
        <v>0</v>
      </c>
      <c r="F218" s="42">
        <f>F441</f>
        <v>0</v>
      </c>
      <c r="G218" s="42">
        <f aca="true" t="shared" si="139" ref="G218:L219">G441</f>
        <v>0</v>
      </c>
      <c r="H218" s="42">
        <f t="shared" si="139"/>
        <v>0</v>
      </c>
      <c r="I218" s="42">
        <f t="shared" si="139"/>
        <v>0</v>
      </c>
      <c r="J218" s="42">
        <f t="shared" si="139"/>
        <v>0</v>
      </c>
      <c r="K218" s="42">
        <f t="shared" si="139"/>
        <v>0</v>
      </c>
      <c r="L218" s="43">
        <f t="shared" si="139"/>
        <v>0</v>
      </c>
    </row>
    <row r="219" spans="1:12" s="44" customFormat="1" ht="15.75">
      <c r="A219" s="106"/>
      <c r="B219" s="107"/>
      <c r="C219" s="39" t="s">
        <v>428</v>
      </c>
      <c r="D219" s="72" t="s">
        <v>1230</v>
      </c>
      <c r="E219" s="115">
        <f t="shared" si="94"/>
        <v>0</v>
      </c>
      <c r="F219" s="42">
        <f>F442</f>
        <v>0</v>
      </c>
      <c r="G219" s="42">
        <f t="shared" si="139"/>
        <v>0</v>
      </c>
      <c r="H219" s="42">
        <f t="shared" si="139"/>
        <v>0</v>
      </c>
      <c r="I219" s="42">
        <f t="shared" si="139"/>
        <v>0</v>
      </c>
      <c r="J219" s="42">
        <f t="shared" si="139"/>
        <v>0</v>
      </c>
      <c r="K219" s="42">
        <f t="shared" si="139"/>
        <v>0</v>
      </c>
      <c r="L219" s="43">
        <f t="shared" si="139"/>
        <v>0</v>
      </c>
    </row>
    <row r="220" spans="1:12" s="44" customFormat="1" ht="30" customHeight="1">
      <c r="A220" s="147"/>
      <c r="B220" s="717" t="s">
        <v>1231</v>
      </c>
      <c r="C220" s="718"/>
      <c r="D220" s="148" t="s">
        <v>1232</v>
      </c>
      <c r="E220" s="115">
        <f t="shared" si="94"/>
        <v>0</v>
      </c>
      <c r="F220" s="149">
        <f aca="true" t="shared" si="140" ref="F220:L220">SUM(F221:F222)</f>
        <v>0</v>
      </c>
      <c r="G220" s="149">
        <f t="shared" si="140"/>
        <v>0</v>
      </c>
      <c r="H220" s="149">
        <f t="shared" si="140"/>
        <v>0</v>
      </c>
      <c r="I220" s="149">
        <f t="shared" si="140"/>
        <v>0</v>
      </c>
      <c r="J220" s="149">
        <f t="shared" si="140"/>
        <v>0</v>
      </c>
      <c r="K220" s="149">
        <f t="shared" si="140"/>
        <v>0</v>
      </c>
      <c r="L220" s="150">
        <f t="shared" si="140"/>
        <v>0</v>
      </c>
    </row>
    <row r="221" spans="1:12" s="44" customFormat="1" ht="15.75">
      <c r="A221" s="106"/>
      <c r="B221" s="107"/>
      <c r="C221" s="39" t="s">
        <v>442</v>
      </c>
      <c r="D221" s="72" t="s">
        <v>1233</v>
      </c>
      <c r="E221" s="115">
        <f t="shared" si="94"/>
        <v>0</v>
      </c>
      <c r="F221" s="42">
        <f>F444</f>
        <v>0</v>
      </c>
      <c r="G221" s="42">
        <f aca="true" t="shared" si="141" ref="G221:L222">G444</f>
        <v>0</v>
      </c>
      <c r="H221" s="42">
        <f t="shared" si="141"/>
        <v>0</v>
      </c>
      <c r="I221" s="42">
        <f t="shared" si="141"/>
        <v>0</v>
      </c>
      <c r="J221" s="42">
        <f t="shared" si="141"/>
        <v>0</v>
      </c>
      <c r="K221" s="42">
        <f t="shared" si="141"/>
        <v>0</v>
      </c>
      <c r="L221" s="43">
        <f t="shared" si="141"/>
        <v>0</v>
      </c>
    </row>
    <row r="222" spans="1:12" s="44" customFormat="1" ht="15.75">
      <c r="A222" s="160"/>
      <c r="B222" s="161"/>
      <c r="C222" s="162" t="s">
        <v>428</v>
      </c>
      <c r="D222" s="163" t="s">
        <v>1234</v>
      </c>
      <c r="E222" s="115">
        <f t="shared" si="94"/>
        <v>0</v>
      </c>
      <c r="F222" s="42">
        <f>F445</f>
        <v>0</v>
      </c>
      <c r="G222" s="42">
        <f t="shared" si="141"/>
        <v>0</v>
      </c>
      <c r="H222" s="42">
        <f t="shared" si="141"/>
        <v>0</v>
      </c>
      <c r="I222" s="42">
        <f t="shared" si="141"/>
        <v>0</v>
      </c>
      <c r="J222" s="42">
        <f t="shared" si="141"/>
        <v>0</v>
      </c>
      <c r="K222" s="42">
        <f t="shared" si="141"/>
        <v>0</v>
      </c>
      <c r="L222" s="43">
        <f t="shared" si="141"/>
        <v>0</v>
      </c>
    </row>
    <row r="223" spans="1:12" ht="33" customHeight="1">
      <c r="A223" s="934" t="s">
        <v>1235</v>
      </c>
      <c r="B223" s="935"/>
      <c r="C223" s="935"/>
      <c r="D223" s="294" t="s">
        <v>576</v>
      </c>
      <c r="E223" s="232">
        <f>F223+G223+H223+I223</f>
        <v>116323</v>
      </c>
      <c r="F223" s="232">
        <f>F224+F269+F276</f>
        <v>26973</v>
      </c>
      <c r="G223" s="232">
        <f aca="true" t="shared" si="142" ref="G223:L223">G224+G269+G276</f>
        <v>39001</v>
      </c>
      <c r="H223" s="232">
        <f t="shared" si="142"/>
        <v>28022</v>
      </c>
      <c r="I223" s="232">
        <f t="shared" si="142"/>
        <v>22327</v>
      </c>
      <c r="J223" s="232">
        <f t="shared" si="142"/>
        <v>116102</v>
      </c>
      <c r="K223" s="232">
        <f t="shared" si="142"/>
        <v>121901</v>
      </c>
      <c r="L223" s="233">
        <f t="shared" si="142"/>
        <v>127387</v>
      </c>
    </row>
    <row r="224" spans="1:12" ht="18" customHeight="1">
      <c r="A224" s="21" t="s">
        <v>931</v>
      </c>
      <c r="B224" s="22"/>
      <c r="C224" s="23"/>
      <c r="D224" s="24" t="s">
        <v>21</v>
      </c>
      <c r="E224" s="25">
        <f>F224+G224+H224+I224</f>
        <v>48006</v>
      </c>
      <c r="F224" s="25">
        <f>F225+F230</f>
        <v>13353</v>
      </c>
      <c r="G224" s="25">
        <f aca="true" t="shared" si="143" ref="G224:L224">G225+G230</f>
        <v>15656</v>
      </c>
      <c r="H224" s="25">
        <f t="shared" si="143"/>
        <v>10140</v>
      </c>
      <c r="I224" s="25">
        <f t="shared" si="143"/>
        <v>8857</v>
      </c>
      <c r="J224" s="25">
        <f t="shared" si="143"/>
        <v>47634</v>
      </c>
      <c r="K224" s="25">
        <f t="shared" si="143"/>
        <v>50010</v>
      </c>
      <c r="L224" s="26">
        <f t="shared" si="143"/>
        <v>52261</v>
      </c>
    </row>
    <row r="225" spans="1:12" ht="18" customHeight="1">
      <c r="A225" s="21" t="s">
        <v>932</v>
      </c>
      <c r="B225" s="22"/>
      <c r="C225" s="23"/>
      <c r="D225" s="24" t="s">
        <v>23</v>
      </c>
      <c r="E225" s="25">
        <f aca="true" t="shared" si="144" ref="E225:E234">F225+G225+H225+I225</f>
        <v>0</v>
      </c>
      <c r="F225" s="25">
        <f>F226</f>
        <v>0</v>
      </c>
      <c r="G225" s="25">
        <f aca="true" t="shared" si="145" ref="G225:L226">G226</f>
        <v>0</v>
      </c>
      <c r="H225" s="25">
        <f t="shared" si="145"/>
        <v>0</v>
      </c>
      <c r="I225" s="25">
        <f t="shared" si="145"/>
        <v>0</v>
      </c>
      <c r="J225" s="25">
        <f t="shared" si="145"/>
        <v>0</v>
      </c>
      <c r="K225" s="25">
        <f t="shared" si="145"/>
        <v>0</v>
      </c>
      <c r="L225" s="26">
        <f t="shared" si="145"/>
        <v>0</v>
      </c>
    </row>
    <row r="226" spans="1:12" ht="18" customHeight="1">
      <c r="A226" s="21" t="s">
        <v>933</v>
      </c>
      <c r="B226" s="22"/>
      <c r="C226" s="23"/>
      <c r="D226" s="27" t="s">
        <v>79</v>
      </c>
      <c r="E226" s="25">
        <f t="shared" si="144"/>
        <v>0</v>
      </c>
      <c r="F226" s="25">
        <f>F227</f>
        <v>0</v>
      </c>
      <c r="G226" s="25">
        <f t="shared" si="145"/>
        <v>0</v>
      </c>
      <c r="H226" s="25">
        <f t="shared" si="145"/>
        <v>0</v>
      </c>
      <c r="I226" s="25">
        <f t="shared" si="145"/>
        <v>0</v>
      </c>
      <c r="J226" s="25">
        <f t="shared" si="145"/>
        <v>0</v>
      </c>
      <c r="K226" s="25">
        <f t="shared" si="145"/>
        <v>0</v>
      </c>
      <c r="L226" s="26">
        <f t="shared" si="145"/>
        <v>0</v>
      </c>
    </row>
    <row r="227" spans="1:12" ht="18" customHeight="1">
      <c r="A227" s="28" t="s">
        <v>934</v>
      </c>
      <c r="B227" s="29"/>
      <c r="C227" s="29"/>
      <c r="D227" s="24" t="s">
        <v>935</v>
      </c>
      <c r="E227" s="25">
        <f t="shared" si="144"/>
        <v>0</v>
      </c>
      <c r="F227" s="25">
        <f aca="true" t="shared" si="146" ref="F227:L227">F228+F229</f>
        <v>0</v>
      </c>
      <c r="G227" s="25">
        <f t="shared" si="146"/>
        <v>0</v>
      </c>
      <c r="H227" s="25">
        <f t="shared" si="146"/>
        <v>0</v>
      </c>
      <c r="I227" s="25">
        <f t="shared" si="146"/>
        <v>0</v>
      </c>
      <c r="J227" s="25">
        <f t="shared" si="146"/>
        <v>0</v>
      </c>
      <c r="K227" s="25">
        <f t="shared" si="146"/>
        <v>0</v>
      </c>
      <c r="L227" s="26">
        <f t="shared" si="146"/>
        <v>0</v>
      </c>
    </row>
    <row r="228" spans="1:12" ht="15.75">
      <c r="A228" s="21"/>
      <c r="B228" s="30" t="s">
        <v>97</v>
      </c>
      <c r="C228" s="31"/>
      <c r="D228" s="24" t="s">
        <v>936</v>
      </c>
      <c r="E228" s="25">
        <f t="shared" si="144"/>
        <v>0</v>
      </c>
      <c r="F228" s="25"/>
      <c r="G228" s="25"/>
      <c r="H228" s="45"/>
      <c r="I228" s="25"/>
      <c r="J228" s="45"/>
      <c r="K228" s="25"/>
      <c r="L228" s="46"/>
    </row>
    <row r="229" spans="1:12" ht="15.75">
      <c r="A229" s="21"/>
      <c r="B229" s="30" t="s">
        <v>99</v>
      </c>
      <c r="C229" s="31"/>
      <c r="D229" s="24" t="s">
        <v>937</v>
      </c>
      <c r="E229" s="25">
        <f t="shared" si="144"/>
        <v>0</v>
      </c>
      <c r="F229" s="25"/>
      <c r="G229" s="25"/>
      <c r="H229" s="45"/>
      <c r="I229" s="25"/>
      <c r="J229" s="45"/>
      <c r="K229" s="25"/>
      <c r="L229" s="164"/>
    </row>
    <row r="230" spans="1:12" ht="18" customHeight="1">
      <c r="A230" s="32" t="s">
        <v>938</v>
      </c>
      <c r="B230" s="33"/>
      <c r="C230" s="34"/>
      <c r="D230" s="27" t="s">
        <v>120</v>
      </c>
      <c r="E230" s="25">
        <f>F230+G230+H230+I230</f>
        <v>48006</v>
      </c>
      <c r="F230" s="25">
        <f aca="true" t="shared" si="147" ref="F230:L230">F231+F242</f>
        <v>13353</v>
      </c>
      <c r="G230" s="25">
        <f t="shared" si="147"/>
        <v>15656</v>
      </c>
      <c r="H230" s="25">
        <f t="shared" si="147"/>
        <v>10140</v>
      </c>
      <c r="I230" s="25">
        <f t="shared" si="147"/>
        <v>8857</v>
      </c>
      <c r="J230" s="25">
        <f t="shared" si="147"/>
        <v>47634</v>
      </c>
      <c r="K230" s="25">
        <f t="shared" si="147"/>
        <v>50010</v>
      </c>
      <c r="L230" s="52">
        <f t="shared" si="147"/>
        <v>52261</v>
      </c>
    </row>
    <row r="231" spans="1:12" ht="18" customHeight="1">
      <c r="A231" s="28" t="s">
        <v>939</v>
      </c>
      <c r="B231" s="34"/>
      <c r="C231" s="35"/>
      <c r="D231" s="27" t="s">
        <v>122</v>
      </c>
      <c r="E231" s="25">
        <f t="shared" si="144"/>
        <v>3849</v>
      </c>
      <c r="F231" s="25">
        <f aca="true" t="shared" si="148" ref="F231:L231">F232+F240</f>
        <v>1038</v>
      </c>
      <c r="G231" s="25">
        <f t="shared" si="148"/>
        <v>984</v>
      </c>
      <c r="H231" s="25">
        <f t="shared" si="148"/>
        <v>1146</v>
      </c>
      <c r="I231" s="25">
        <f t="shared" si="148"/>
        <v>681</v>
      </c>
      <c r="J231" s="25">
        <f t="shared" si="148"/>
        <v>4143</v>
      </c>
      <c r="K231" s="25">
        <f t="shared" si="148"/>
        <v>4350</v>
      </c>
      <c r="L231" s="52">
        <f t="shared" si="148"/>
        <v>4546</v>
      </c>
    </row>
    <row r="232" spans="1:12" ht="18" customHeight="1">
      <c r="A232" s="28" t="s">
        <v>940</v>
      </c>
      <c r="B232" s="31"/>
      <c r="C232" s="35"/>
      <c r="D232" s="24" t="s">
        <v>941</v>
      </c>
      <c r="E232" s="25">
        <f t="shared" si="144"/>
        <v>3849</v>
      </c>
      <c r="F232" s="25">
        <f aca="true" t="shared" si="149" ref="F232:L232">F233+F235+F238+F239</f>
        <v>1038</v>
      </c>
      <c r="G232" s="25">
        <f t="shared" si="149"/>
        <v>984</v>
      </c>
      <c r="H232" s="25">
        <f t="shared" si="149"/>
        <v>1146</v>
      </c>
      <c r="I232" s="25">
        <f t="shared" si="149"/>
        <v>681</v>
      </c>
      <c r="J232" s="25">
        <f t="shared" si="149"/>
        <v>4143</v>
      </c>
      <c r="K232" s="25">
        <f t="shared" si="149"/>
        <v>4350</v>
      </c>
      <c r="L232" s="52">
        <f t="shared" si="149"/>
        <v>4546</v>
      </c>
    </row>
    <row r="233" spans="1:12" ht="16.5" customHeight="1">
      <c r="A233" s="36"/>
      <c r="B233" s="30" t="s">
        <v>942</v>
      </c>
      <c r="C233" s="31"/>
      <c r="D233" s="37" t="s">
        <v>943</v>
      </c>
      <c r="E233" s="25">
        <f t="shared" si="144"/>
        <v>3443</v>
      </c>
      <c r="F233" s="25">
        <f aca="true" t="shared" si="150" ref="F233:L233">F234</f>
        <v>996</v>
      </c>
      <c r="G233" s="25">
        <f t="shared" si="150"/>
        <v>874</v>
      </c>
      <c r="H233" s="25">
        <f t="shared" si="150"/>
        <v>1016</v>
      </c>
      <c r="I233" s="25">
        <f t="shared" si="150"/>
        <v>557</v>
      </c>
      <c r="J233" s="25">
        <f t="shared" si="150"/>
        <v>3657</v>
      </c>
      <c r="K233" s="25">
        <f t="shared" si="150"/>
        <v>3840</v>
      </c>
      <c r="L233" s="52">
        <f t="shared" si="150"/>
        <v>4013</v>
      </c>
    </row>
    <row r="234" spans="1:12" s="44" customFormat="1" ht="18" customHeight="1">
      <c r="A234" s="38"/>
      <c r="B234" s="39"/>
      <c r="C234" s="40" t="s">
        <v>131</v>
      </c>
      <c r="D234" s="41" t="s">
        <v>944</v>
      </c>
      <c r="E234" s="25">
        <f t="shared" si="144"/>
        <v>3443</v>
      </c>
      <c r="F234" s="67">
        <v>996</v>
      </c>
      <c r="G234" s="67">
        <v>874</v>
      </c>
      <c r="H234" s="61">
        <v>1016</v>
      </c>
      <c r="I234" s="67">
        <v>557</v>
      </c>
      <c r="J234" s="61">
        <v>3657</v>
      </c>
      <c r="K234" s="61">
        <v>3840</v>
      </c>
      <c r="L234" s="62">
        <v>4013</v>
      </c>
    </row>
    <row r="235" spans="1:12" ht="15.75">
      <c r="A235" s="36"/>
      <c r="B235" s="30" t="s">
        <v>945</v>
      </c>
      <c r="C235" s="31"/>
      <c r="D235" s="24" t="s">
        <v>946</v>
      </c>
      <c r="E235" s="25">
        <f>F235+G235+H235+I235</f>
        <v>0</v>
      </c>
      <c r="F235" s="45"/>
      <c r="G235" s="45"/>
      <c r="H235" s="45"/>
      <c r="I235" s="45"/>
      <c r="J235" s="45"/>
      <c r="K235" s="45"/>
      <c r="L235" s="164"/>
    </row>
    <row r="236" spans="1:12" ht="15.75">
      <c r="A236" s="36"/>
      <c r="B236" s="30"/>
      <c r="C236" s="31" t="s">
        <v>947</v>
      </c>
      <c r="D236" s="24" t="s">
        <v>948</v>
      </c>
      <c r="E236" s="45" t="s">
        <v>63</v>
      </c>
      <c r="F236" s="45" t="s">
        <v>63</v>
      </c>
      <c r="G236" s="45" t="s">
        <v>63</v>
      </c>
      <c r="H236" s="45" t="s">
        <v>63</v>
      </c>
      <c r="I236" s="45" t="s">
        <v>63</v>
      </c>
      <c r="J236" s="45" t="s">
        <v>63</v>
      </c>
      <c r="K236" s="45" t="s">
        <v>63</v>
      </c>
      <c r="L236" s="164" t="s">
        <v>63</v>
      </c>
    </row>
    <row r="237" spans="1:12" s="44" customFormat="1" ht="27.75" customHeight="1">
      <c r="A237" s="47"/>
      <c r="B237" s="39"/>
      <c r="C237" s="48" t="s">
        <v>137</v>
      </c>
      <c r="D237" s="41" t="s">
        <v>949</v>
      </c>
      <c r="E237" s="49" t="s">
        <v>63</v>
      </c>
      <c r="F237" s="49" t="s">
        <v>63</v>
      </c>
      <c r="G237" s="49" t="s">
        <v>63</v>
      </c>
      <c r="H237" s="49" t="s">
        <v>63</v>
      </c>
      <c r="I237" s="49" t="s">
        <v>63</v>
      </c>
      <c r="J237" s="49" t="s">
        <v>63</v>
      </c>
      <c r="K237" s="49" t="s">
        <v>63</v>
      </c>
      <c r="L237" s="165" t="s">
        <v>63</v>
      </c>
    </row>
    <row r="238" spans="1:12" ht="15.75">
      <c r="A238" s="32"/>
      <c r="B238" s="30" t="s">
        <v>950</v>
      </c>
      <c r="C238" s="31"/>
      <c r="D238" s="51" t="s">
        <v>951</v>
      </c>
      <c r="E238" s="25">
        <f>F238+G238+H238+I238</f>
        <v>0</v>
      </c>
      <c r="F238" s="25"/>
      <c r="G238" s="25"/>
      <c r="H238" s="45"/>
      <c r="I238" s="25"/>
      <c r="J238" s="45"/>
      <c r="K238" s="25"/>
      <c r="L238" s="164"/>
    </row>
    <row r="239" spans="1:12" ht="15.75">
      <c r="A239" s="32"/>
      <c r="B239" s="30" t="s">
        <v>139</v>
      </c>
      <c r="C239" s="31"/>
      <c r="D239" s="51" t="s">
        <v>952</v>
      </c>
      <c r="E239" s="61">
        <f>F239+G239+H239+I239</f>
        <v>406</v>
      </c>
      <c r="F239" s="61">
        <v>42</v>
      </c>
      <c r="G239" s="61">
        <v>110</v>
      </c>
      <c r="H239" s="61">
        <v>130</v>
      </c>
      <c r="I239" s="61">
        <v>124</v>
      </c>
      <c r="J239" s="61">
        <v>486</v>
      </c>
      <c r="K239" s="61">
        <v>510</v>
      </c>
      <c r="L239" s="62">
        <v>533</v>
      </c>
    </row>
    <row r="240" spans="1:12" ht="18" customHeight="1">
      <c r="A240" s="32" t="s">
        <v>1414</v>
      </c>
      <c r="B240" s="30"/>
      <c r="C240" s="31"/>
      <c r="D240" s="27" t="s">
        <v>954</v>
      </c>
      <c r="E240" s="25">
        <f>F240+G240+H240+I240</f>
        <v>0</v>
      </c>
      <c r="F240" s="25">
        <f aca="true" t="shared" si="151" ref="F240:L240">F241</f>
        <v>0</v>
      </c>
      <c r="G240" s="25">
        <f t="shared" si="151"/>
        <v>0</v>
      </c>
      <c r="H240" s="25">
        <f t="shared" si="151"/>
        <v>0</v>
      </c>
      <c r="I240" s="25">
        <f t="shared" si="151"/>
        <v>0</v>
      </c>
      <c r="J240" s="25">
        <f t="shared" si="151"/>
        <v>0</v>
      </c>
      <c r="K240" s="25">
        <f t="shared" si="151"/>
        <v>0</v>
      </c>
      <c r="L240" s="26">
        <f t="shared" si="151"/>
        <v>0</v>
      </c>
    </row>
    <row r="241" spans="1:12" ht="15.75">
      <c r="A241" s="32"/>
      <c r="B241" s="30" t="s">
        <v>143</v>
      </c>
      <c r="C241" s="31"/>
      <c r="D241" s="27" t="s">
        <v>955</v>
      </c>
      <c r="E241" s="25">
        <f aca="true" t="shared" si="152" ref="E241:E269">F241+G241+H241+I241</f>
        <v>0</v>
      </c>
      <c r="F241" s="25"/>
      <c r="G241" s="25"/>
      <c r="H241" s="45"/>
      <c r="I241" s="25"/>
      <c r="J241" s="45"/>
      <c r="K241" s="25"/>
      <c r="L241" s="46"/>
    </row>
    <row r="242" spans="1:12" ht="24.75" customHeight="1">
      <c r="A242" s="771" t="s">
        <v>956</v>
      </c>
      <c r="B242" s="772"/>
      <c r="C242" s="772"/>
      <c r="D242" s="53" t="s">
        <v>146</v>
      </c>
      <c r="E242" s="61">
        <f t="shared" si="152"/>
        <v>44157</v>
      </c>
      <c r="F242" s="61">
        <f aca="true" t="shared" si="153" ref="F242:L242">F243+F258+F260+F262+F265</f>
        <v>12315</v>
      </c>
      <c r="G242" s="61">
        <f t="shared" si="153"/>
        <v>14672</v>
      </c>
      <c r="H242" s="61">
        <f t="shared" si="153"/>
        <v>8994</v>
      </c>
      <c r="I242" s="61">
        <f t="shared" si="153"/>
        <v>8176</v>
      </c>
      <c r="J242" s="61">
        <f t="shared" si="153"/>
        <v>43491</v>
      </c>
      <c r="K242" s="61">
        <f t="shared" si="153"/>
        <v>45660</v>
      </c>
      <c r="L242" s="166">
        <f t="shared" si="153"/>
        <v>47715</v>
      </c>
    </row>
    <row r="243" spans="1:12" ht="42" customHeight="1">
      <c r="A243" s="869" t="s">
        <v>1236</v>
      </c>
      <c r="B243" s="870"/>
      <c r="C243" s="870"/>
      <c r="D243" s="54" t="s">
        <v>957</v>
      </c>
      <c r="E243" s="61">
        <f t="shared" si="152"/>
        <v>34918</v>
      </c>
      <c r="F243" s="61">
        <f aca="true" t="shared" si="154" ref="F243:L243">SUM(F244:F257)</f>
        <v>9466</v>
      </c>
      <c r="G243" s="61">
        <f t="shared" si="154"/>
        <v>10228</v>
      </c>
      <c r="H243" s="61">
        <f t="shared" si="154"/>
        <v>8007</v>
      </c>
      <c r="I243" s="61">
        <f t="shared" si="154"/>
        <v>7217</v>
      </c>
      <c r="J243" s="61">
        <f t="shared" si="154"/>
        <v>35387</v>
      </c>
      <c r="K243" s="61">
        <f t="shared" si="154"/>
        <v>37150</v>
      </c>
      <c r="L243" s="166">
        <f t="shared" si="154"/>
        <v>38822</v>
      </c>
    </row>
    <row r="244" spans="1:12" ht="15.75">
      <c r="A244" s="36"/>
      <c r="B244" s="30" t="s">
        <v>958</v>
      </c>
      <c r="C244" s="31"/>
      <c r="D244" s="24" t="s">
        <v>959</v>
      </c>
      <c r="E244" s="61">
        <f t="shared" si="152"/>
        <v>880</v>
      </c>
      <c r="F244" s="61">
        <v>265</v>
      </c>
      <c r="G244" s="61">
        <v>292</v>
      </c>
      <c r="H244" s="61">
        <v>173</v>
      </c>
      <c r="I244" s="61">
        <v>150</v>
      </c>
      <c r="J244" s="61">
        <v>866</v>
      </c>
      <c r="K244" s="61">
        <v>909</v>
      </c>
      <c r="L244" s="62">
        <v>950</v>
      </c>
    </row>
    <row r="245" spans="1:12" ht="15.75">
      <c r="A245" s="36"/>
      <c r="B245" s="30" t="s">
        <v>960</v>
      </c>
      <c r="C245" s="31"/>
      <c r="D245" s="24" t="s">
        <v>961</v>
      </c>
      <c r="E245" s="61">
        <f t="shared" si="152"/>
        <v>3500</v>
      </c>
      <c r="F245" s="61">
        <v>855</v>
      </c>
      <c r="G245" s="61">
        <v>896</v>
      </c>
      <c r="H245" s="61">
        <v>881</v>
      </c>
      <c r="I245" s="61">
        <v>868</v>
      </c>
      <c r="J245" s="61">
        <v>2585</v>
      </c>
      <c r="K245" s="61">
        <v>2714</v>
      </c>
      <c r="L245" s="62">
        <v>2836</v>
      </c>
    </row>
    <row r="246" spans="1:12" ht="15.75">
      <c r="A246" s="36"/>
      <c r="B246" s="777" t="s">
        <v>962</v>
      </c>
      <c r="C246" s="777"/>
      <c r="D246" s="24" t="s">
        <v>963</v>
      </c>
      <c r="E246" s="61">
        <f t="shared" si="152"/>
        <v>0</v>
      </c>
      <c r="F246" s="61"/>
      <c r="G246" s="61"/>
      <c r="H246" s="61"/>
      <c r="I246" s="61"/>
      <c r="J246" s="61"/>
      <c r="K246" s="61"/>
      <c r="L246" s="166"/>
    </row>
    <row r="247" spans="1:12" ht="15.75">
      <c r="A247" s="36"/>
      <c r="B247" s="30" t="s">
        <v>964</v>
      </c>
      <c r="C247" s="31"/>
      <c r="D247" s="24" t="s">
        <v>965</v>
      </c>
      <c r="E247" s="61">
        <f t="shared" si="152"/>
        <v>0</v>
      </c>
      <c r="F247" s="61"/>
      <c r="G247" s="61"/>
      <c r="H247" s="67"/>
      <c r="I247" s="61"/>
      <c r="J247" s="67"/>
      <c r="K247" s="61"/>
      <c r="L247" s="68"/>
    </row>
    <row r="248" spans="1:12" ht="15.75">
      <c r="A248" s="55"/>
      <c r="B248" s="30" t="s">
        <v>966</v>
      </c>
      <c r="C248" s="31"/>
      <c r="D248" s="24" t="s">
        <v>967</v>
      </c>
      <c r="E248" s="61">
        <f t="shared" si="152"/>
        <v>20295</v>
      </c>
      <c r="F248" s="61">
        <v>5115</v>
      </c>
      <c r="G248" s="61">
        <v>6906</v>
      </c>
      <c r="H248" s="61">
        <v>3967</v>
      </c>
      <c r="I248" s="61">
        <v>4307</v>
      </c>
      <c r="J248" s="61">
        <v>21145</v>
      </c>
      <c r="K248" s="61">
        <v>22202</v>
      </c>
      <c r="L248" s="62">
        <v>23201</v>
      </c>
    </row>
    <row r="249" spans="1:12" ht="15">
      <c r="A249" s="56"/>
      <c r="B249" s="754" t="s">
        <v>968</v>
      </c>
      <c r="C249" s="754"/>
      <c r="D249" s="24" t="s">
        <v>969</v>
      </c>
      <c r="E249" s="61">
        <f t="shared" si="152"/>
        <v>0</v>
      </c>
      <c r="F249" s="61"/>
      <c r="G249" s="61"/>
      <c r="H249" s="61"/>
      <c r="I249" s="61"/>
      <c r="J249" s="61"/>
      <c r="K249" s="61"/>
      <c r="L249" s="166"/>
    </row>
    <row r="250" spans="1:12" ht="39.75" customHeight="1">
      <c r="A250" s="56"/>
      <c r="B250" s="855" t="s">
        <v>970</v>
      </c>
      <c r="C250" s="855"/>
      <c r="D250" s="24" t="s">
        <v>971</v>
      </c>
      <c r="E250" s="61">
        <f t="shared" si="152"/>
        <v>19</v>
      </c>
      <c r="F250" s="61">
        <v>4</v>
      </c>
      <c r="G250" s="61">
        <v>5</v>
      </c>
      <c r="H250" s="61">
        <v>5</v>
      </c>
      <c r="I250" s="61">
        <v>5</v>
      </c>
      <c r="J250" s="61">
        <v>20</v>
      </c>
      <c r="K250" s="61">
        <v>21</v>
      </c>
      <c r="L250" s="166">
        <v>22</v>
      </c>
    </row>
    <row r="251" spans="1:12" ht="15">
      <c r="A251" s="56"/>
      <c r="B251" s="754" t="s">
        <v>972</v>
      </c>
      <c r="C251" s="754"/>
      <c r="D251" s="24" t="s">
        <v>973</v>
      </c>
      <c r="E251" s="61">
        <f t="shared" si="152"/>
        <v>0</v>
      </c>
      <c r="F251" s="61"/>
      <c r="G251" s="61"/>
      <c r="H251" s="61"/>
      <c r="I251" s="61"/>
      <c r="J251" s="61"/>
      <c r="K251" s="61"/>
      <c r="L251" s="166"/>
    </row>
    <row r="252" spans="1:12" ht="15">
      <c r="A252" s="56"/>
      <c r="B252" s="868" t="s">
        <v>974</v>
      </c>
      <c r="C252" s="868"/>
      <c r="D252" s="24" t="s">
        <v>975</v>
      </c>
      <c r="E252" s="61">
        <f t="shared" si="152"/>
        <v>0</v>
      </c>
      <c r="F252" s="61"/>
      <c r="G252" s="61"/>
      <c r="H252" s="61"/>
      <c r="I252" s="61"/>
      <c r="J252" s="61"/>
      <c r="K252" s="61"/>
      <c r="L252" s="166"/>
    </row>
    <row r="253" spans="1:12" ht="15">
      <c r="A253" s="56"/>
      <c r="B253" s="754" t="s">
        <v>976</v>
      </c>
      <c r="C253" s="754"/>
      <c r="D253" s="24" t="s">
        <v>977</v>
      </c>
      <c r="E253" s="61">
        <f t="shared" si="152"/>
        <v>0</v>
      </c>
      <c r="F253" s="61"/>
      <c r="G253" s="61"/>
      <c r="H253" s="61"/>
      <c r="I253" s="61"/>
      <c r="J253" s="61"/>
      <c r="K253" s="61"/>
      <c r="L253" s="62"/>
    </row>
    <row r="254" spans="1:12" ht="42.75" customHeight="1">
      <c r="A254" s="56"/>
      <c r="B254" s="855" t="s">
        <v>978</v>
      </c>
      <c r="C254" s="855"/>
      <c r="D254" s="24" t="s">
        <v>979</v>
      </c>
      <c r="E254" s="61">
        <f t="shared" si="152"/>
        <v>0</v>
      </c>
      <c r="F254" s="61"/>
      <c r="G254" s="61"/>
      <c r="H254" s="61"/>
      <c r="I254" s="61"/>
      <c r="J254" s="61"/>
      <c r="K254" s="61"/>
      <c r="L254" s="62"/>
    </row>
    <row r="255" spans="1:12" ht="36" customHeight="1">
      <c r="A255" s="56"/>
      <c r="B255" s="855" t="s">
        <v>980</v>
      </c>
      <c r="C255" s="855"/>
      <c r="D255" s="24" t="s">
        <v>981</v>
      </c>
      <c r="E255" s="61">
        <f t="shared" si="152"/>
        <v>0</v>
      </c>
      <c r="F255" s="61"/>
      <c r="G255" s="61"/>
      <c r="H255" s="61"/>
      <c r="I255" s="61"/>
      <c r="J255" s="61"/>
      <c r="K255" s="61"/>
      <c r="L255" s="62"/>
    </row>
    <row r="256" spans="1:12" ht="15">
      <c r="A256" s="56"/>
      <c r="B256" s="30" t="s">
        <v>982</v>
      </c>
      <c r="C256" s="31"/>
      <c r="D256" s="24" t="s">
        <v>983</v>
      </c>
      <c r="E256" s="61">
        <f t="shared" si="152"/>
        <v>0</v>
      </c>
      <c r="F256" s="61"/>
      <c r="G256" s="61"/>
      <c r="H256" s="61"/>
      <c r="I256" s="61"/>
      <c r="J256" s="61"/>
      <c r="K256" s="61"/>
      <c r="L256" s="62"/>
    </row>
    <row r="257" spans="1:12" ht="15.75">
      <c r="A257" s="55"/>
      <c r="B257" s="30" t="s">
        <v>167</v>
      </c>
      <c r="C257" s="31"/>
      <c r="D257" s="54" t="s">
        <v>984</v>
      </c>
      <c r="E257" s="61">
        <f t="shared" si="152"/>
        <v>10224</v>
      </c>
      <c r="F257" s="61">
        <v>3227</v>
      </c>
      <c r="G257" s="61">
        <v>2129</v>
      </c>
      <c r="H257" s="61">
        <v>2981</v>
      </c>
      <c r="I257" s="61">
        <v>1887</v>
      </c>
      <c r="J257" s="61">
        <v>10771</v>
      </c>
      <c r="K257" s="61">
        <v>11304</v>
      </c>
      <c r="L257" s="62">
        <v>11813</v>
      </c>
    </row>
    <row r="258" spans="1:12" ht="15.75">
      <c r="A258" s="36" t="s">
        <v>985</v>
      </c>
      <c r="B258" s="31"/>
      <c r="C258" s="60"/>
      <c r="D258" s="24" t="s">
        <v>986</v>
      </c>
      <c r="E258" s="25">
        <f t="shared" si="152"/>
        <v>0</v>
      </c>
      <c r="F258" s="25">
        <f aca="true" t="shared" si="155" ref="F258:L258">F259</f>
        <v>0</v>
      </c>
      <c r="G258" s="25">
        <f t="shared" si="155"/>
        <v>0</v>
      </c>
      <c r="H258" s="25">
        <f t="shared" si="155"/>
        <v>0</v>
      </c>
      <c r="I258" s="25">
        <f t="shared" si="155"/>
        <v>0</v>
      </c>
      <c r="J258" s="25">
        <f t="shared" si="155"/>
        <v>0</v>
      </c>
      <c r="K258" s="25">
        <f t="shared" si="155"/>
        <v>0</v>
      </c>
      <c r="L258" s="52">
        <f t="shared" si="155"/>
        <v>0</v>
      </c>
    </row>
    <row r="259" spans="1:12" ht="15.75">
      <c r="A259" s="55"/>
      <c r="B259" s="34" t="s">
        <v>173</v>
      </c>
      <c r="C259" s="31"/>
      <c r="D259" s="24" t="s">
        <v>987</v>
      </c>
      <c r="E259" s="25">
        <f t="shared" si="152"/>
        <v>0</v>
      </c>
      <c r="F259" s="25"/>
      <c r="G259" s="25"/>
      <c r="H259" s="49"/>
      <c r="I259" s="25"/>
      <c r="J259" s="49"/>
      <c r="K259" s="25"/>
      <c r="L259" s="165"/>
    </row>
    <row r="260" spans="1:12" ht="15.75">
      <c r="A260" s="36" t="s">
        <v>988</v>
      </c>
      <c r="B260" s="31"/>
      <c r="C260" s="34"/>
      <c r="D260" s="24" t="s">
        <v>989</v>
      </c>
      <c r="E260" s="25">
        <f t="shared" si="152"/>
        <v>0</v>
      </c>
      <c r="F260" s="25">
        <f aca="true" t="shared" si="156" ref="F260:L260">F261</f>
        <v>0</v>
      </c>
      <c r="G260" s="25">
        <f t="shared" si="156"/>
        <v>0</v>
      </c>
      <c r="H260" s="25">
        <f t="shared" si="156"/>
        <v>0</v>
      </c>
      <c r="I260" s="25">
        <f t="shared" si="156"/>
        <v>0</v>
      </c>
      <c r="J260" s="25">
        <f t="shared" si="156"/>
        <v>0</v>
      </c>
      <c r="K260" s="25">
        <f t="shared" si="156"/>
        <v>0</v>
      </c>
      <c r="L260" s="52">
        <f t="shared" si="156"/>
        <v>0</v>
      </c>
    </row>
    <row r="261" spans="1:12" ht="15.75">
      <c r="A261" s="36"/>
      <c r="B261" s="34" t="s">
        <v>187</v>
      </c>
      <c r="C261" s="31"/>
      <c r="D261" s="24" t="s">
        <v>990</v>
      </c>
      <c r="E261" s="25">
        <f t="shared" si="152"/>
        <v>0</v>
      </c>
      <c r="F261" s="25"/>
      <c r="G261" s="25"/>
      <c r="H261" s="45"/>
      <c r="I261" s="25"/>
      <c r="J261" s="45"/>
      <c r="K261" s="25"/>
      <c r="L261" s="164"/>
    </row>
    <row r="262" spans="1:12" ht="15.75">
      <c r="A262" s="36" t="s">
        <v>1237</v>
      </c>
      <c r="B262" s="31"/>
      <c r="C262" s="34"/>
      <c r="D262" s="24" t="s">
        <v>992</v>
      </c>
      <c r="E262" s="61">
        <f t="shared" si="152"/>
        <v>7274</v>
      </c>
      <c r="F262" s="61">
        <f aca="true" t="shared" si="157" ref="F262:L262">F263+F264</f>
        <v>2570</v>
      </c>
      <c r="G262" s="61">
        <f t="shared" si="157"/>
        <v>2843</v>
      </c>
      <c r="H262" s="61">
        <f t="shared" si="157"/>
        <v>928</v>
      </c>
      <c r="I262" s="61">
        <f t="shared" si="157"/>
        <v>933</v>
      </c>
      <c r="J262" s="61">
        <f t="shared" si="157"/>
        <v>7571</v>
      </c>
      <c r="K262" s="61">
        <f t="shared" si="157"/>
        <v>7950</v>
      </c>
      <c r="L262" s="62">
        <f t="shared" si="157"/>
        <v>8308</v>
      </c>
    </row>
    <row r="263" spans="1:12" ht="15.75">
      <c r="A263" s="36"/>
      <c r="B263" s="31" t="s">
        <v>993</v>
      </c>
      <c r="C263" s="34"/>
      <c r="D263" s="24" t="s">
        <v>994</v>
      </c>
      <c r="E263" s="61">
        <f t="shared" si="152"/>
        <v>0</v>
      </c>
      <c r="F263" s="61"/>
      <c r="G263" s="61"/>
      <c r="H263" s="167"/>
      <c r="I263" s="61"/>
      <c r="J263" s="167"/>
      <c r="K263" s="61"/>
      <c r="L263" s="686"/>
    </row>
    <row r="264" spans="1:12" ht="15.75">
      <c r="A264" s="36"/>
      <c r="B264" s="30" t="s">
        <v>213</v>
      </c>
      <c r="C264" s="31"/>
      <c r="D264" s="24" t="s">
        <v>995</v>
      </c>
      <c r="E264" s="61">
        <f t="shared" si="152"/>
        <v>7274</v>
      </c>
      <c r="F264" s="61">
        <v>2570</v>
      </c>
      <c r="G264" s="61">
        <v>2843</v>
      </c>
      <c r="H264" s="61">
        <v>928</v>
      </c>
      <c r="I264" s="61">
        <v>933</v>
      </c>
      <c r="J264" s="61">
        <v>7571</v>
      </c>
      <c r="K264" s="61">
        <v>7950</v>
      </c>
      <c r="L264" s="62">
        <v>8308</v>
      </c>
    </row>
    <row r="265" spans="1:12" ht="15.75">
      <c r="A265" s="771" t="s">
        <v>1238</v>
      </c>
      <c r="B265" s="772"/>
      <c r="C265" s="772"/>
      <c r="D265" s="24" t="s">
        <v>997</v>
      </c>
      <c r="E265" s="25">
        <f t="shared" si="152"/>
        <v>1965</v>
      </c>
      <c r="F265" s="25">
        <f>F266+F267+F268</f>
        <v>279</v>
      </c>
      <c r="G265" s="25">
        <f aca="true" t="shared" si="158" ref="G265:L265">G266+G267+G268</f>
        <v>1601</v>
      </c>
      <c r="H265" s="25">
        <f t="shared" si="158"/>
        <v>59</v>
      </c>
      <c r="I265" s="25">
        <f t="shared" si="158"/>
        <v>26</v>
      </c>
      <c r="J265" s="25">
        <f t="shared" si="158"/>
        <v>533</v>
      </c>
      <c r="K265" s="25">
        <f t="shared" si="158"/>
        <v>560</v>
      </c>
      <c r="L265" s="52">
        <f t="shared" si="158"/>
        <v>585</v>
      </c>
    </row>
    <row r="266" spans="1:12" ht="15.75">
      <c r="A266" s="28"/>
      <c r="B266" s="30" t="s">
        <v>998</v>
      </c>
      <c r="C266" s="31"/>
      <c r="D266" s="24" t="s">
        <v>999</v>
      </c>
      <c r="E266" s="61">
        <f t="shared" si="152"/>
        <v>2015</v>
      </c>
      <c r="F266" s="67">
        <v>329</v>
      </c>
      <c r="G266" s="67">
        <v>1601</v>
      </c>
      <c r="H266" s="67">
        <v>59</v>
      </c>
      <c r="I266" s="67">
        <v>26</v>
      </c>
      <c r="J266" s="61">
        <v>533</v>
      </c>
      <c r="K266" s="61">
        <v>560</v>
      </c>
      <c r="L266" s="62">
        <v>585</v>
      </c>
    </row>
    <row r="267" spans="1:12" ht="42.75" customHeight="1">
      <c r="A267" s="28"/>
      <c r="B267" s="855" t="s">
        <v>1239</v>
      </c>
      <c r="C267" s="855"/>
      <c r="D267" s="24" t="s">
        <v>1001</v>
      </c>
      <c r="E267" s="25">
        <f t="shared" si="152"/>
        <v>-50</v>
      </c>
      <c r="F267" s="25">
        <v>-50</v>
      </c>
      <c r="G267" s="25">
        <v>0</v>
      </c>
      <c r="H267" s="61">
        <v>0</v>
      </c>
      <c r="I267" s="25">
        <v>0</v>
      </c>
      <c r="J267" s="61">
        <v>0</v>
      </c>
      <c r="K267" s="25">
        <v>0</v>
      </c>
      <c r="L267" s="62">
        <v>0</v>
      </c>
    </row>
    <row r="268" spans="1:12" ht="15.75">
      <c r="A268" s="28"/>
      <c r="B268" s="30" t="s">
        <v>225</v>
      </c>
      <c r="C268" s="31"/>
      <c r="D268" s="24" t="s">
        <v>1004</v>
      </c>
      <c r="E268" s="25">
        <f t="shared" si="152"/>
        <v>0</v>
      </c>
      <c r="F268" s="25"/>
      <c r="G268" s="25"/>
      <c r="H268" s="45"/>
      <c r="I268" s="25"/>
      <c r="J268" s="45"/>
      <c r="K268" s="25"/>
      <c r="L268" s="164"/>
    </row>
    <row r="269" spans="1:12" s="44" customFormat="1" ht="15.75">
      <c r="A269" s="38" t="s">
        <v>1011</v>
      </c>
      <c r="B269" s="64"/>
      <c r="C269" s="65"/>
      <c r="D269" s="66" t="s">
        <v>242</v>
      </c>
      <c r="E269" s="25">
        <f t="shared" si="152"/>
        <v>10</v>
      </c>
      <c r="F269" s="67">
        <f aca="true" t="shared" si="159" ref="F269:L269">F270+F273</f>
        <v>10</v>
      </c>
      <c r="G269" s="67">
        <f t="shared" si="159"/>
        <v>0</v>
      </c>
      <c r="H269" s="67">
        <f t="shared" si="159"/>
        <v>0</v>
      </c>
      <c r="I269" s="67">
        <f t="shared" si="159"/>
        <v>0</v>
      </c>
      <c r="J269" s="67">
        <f t="shared" si="159"/>
        <v>0</v>
      </c>
      <c r="K269" s="67">
        <f t="shared" si="159"/>
        <v>0</v>
      </c>
      <c r="L269" s="307">
        <f t="shared" si="159"/>
        <v>0</v>
      </c>
    </row>
    <row r="270" spans="1:12" s="44" customFormat="1" ht="15.75">
      <c r="A270" s="775" t="s">
        <v>1240</v>
      </c>
      <c r="B270" s="776"/>
      <c r="C270" s="776"/>
      <c r="D270" s="24" t="s">
        <v>1013</v>
      </c>
      <c r="E270" s="25">
        <f>F270+G270+H270+I270</f>
        <v>10</v>
      </c>
      <c r="F270" s="67">
        <f>F271</f>
        <v>10</v>
      </c>
      <c r="G270" s="67">
        <f aca="true" t="shared" si="160" ref="G270:L270">G271</f>
        <v>0</v>
      </c>
      <c r="H270" s="67">
        <f t="shared" si="160"/>
        <v>0</v>
      </c>
      <c r="I270" s="67">
        <f t="shared" si="160"/>
        <v>0</v>
      </c>
      <c r="J270" s="67">
        <f t="shared" si="160"/>
        <v>0</v>
      </c>
      <c r="K270" s="67">
        <f t="shared" si="160"/>
        <v>0</v>
      </c>
      <c r="L270" s="307">
        <f t="shared" si="160"/>
        <v>0</v>
      </c>
    </row>
    <row r="271" spans="1:12" s="44" customFormat="1" ht="30.75" customHeight="1">
      <c r="A271" s="69"/>
      <c r="B271" s="865" t="s">
        <v>1241</v>
      </c>
      <c r="C271" s="865"/>
      <c r="D271" s="24" t="s">
        <v>1015</v>
      </c>
      <c r="E271" s="67">
        <f>F271+G271+H271+I271</f>
        <v>10</v>
      </c>
      <c r="F271" s="67">
        <f>F272</f>
        <v>10</v>
      </c>
      <c r="G271" s="67">
        <f aca="true" t="shared" si="161" ref="G271:L271">G272</f>
        <v>0</v>
      </c>
      <c r="H271" s="67">
        <f t="shared" si="161"/>
        <v>0</v>
      </c>
      <c r="I271" s="67">
        <f t="shared" si="161"/>
        <v>0</v>
      </c>
      <c r="J271" s="67">
        <f t="shared" si="161"/>
        <v>0</v>
      </c>
      <c r="K271" s="67">
        <f t="shared" si="161"/>
        <v>0</v>
      </c>
      <c r="L271" s="307">
        <f t="shared" si="161"/>
        <v>0</v>
      </c>
    </row>
    <row r="272" spans="1:12" s="44" customFormat="1" ht="30.75" customHeight="1">
      <c r="A272" s="69"/>
      <c r="B272" s="70"/>
      <c r="C272" s="71" t="s">
        <v>1016</v>
      </c>
      <c r="D272" s="24" t="s">
        <v>1017</v>
      </c>
      <c r="E272" s="67">
        <f>SUM(F272:I272)</f>
        <v>10</v>
      </c>
      <c r="F272" s="67">
        <v>10</v>
      </c>
      <c r="G272" s="67">
        <v>0</v>
      </c>
      <c r="H272" s="67">
        <v>0</v>
      </c>
      <c r="I272" s="67">
        <v>0</v>
      </c>
      <c r="J272" s="67">
        <v>0</v>
      </c>
      <c r="K272" s="67">
        <v>0</v>
      </c>
      <c r="L272" s="307">
        <v>0</v>
      </c>
    </row>
    <row r="273" spans="1:12" s="44" customFormat="1" ht="18" customHeight="1">
      <c r="A273" s="38" t="s">
        <v>1021</v>
      </c>
      <c r="B273" s="73"/>
      <c r="C273" s="71"/>
      <c r="D273" s="24" t="s">
        <v>1022</v>
      </c>
      <c r="E273" s="25">
        <f aca="true" t="shared" si="162" ref="E273:E288">F273+G273+H273+I273</f>
        <v>0</v>
      </c>
      <c r="F273" s="49"/>
      <c r="G273" s="49"/>
      <c r="H273" s="49"/>
      <c r="I273" s="49"/>
      <c r="J273" s="49"/>
      <c r="K273" s="49"/>
      <c r="L273" s="165"/>
    </row>
    <row r="274" spans="1:12" s="44" customFormat="1" ht="15.75">
      <c r="A274" s="38"/>
      <c r="B274" s="754" t="s">
        <v>1023</v>
      </c>
      <c r="C274" s="754"/>
      <c r="D274" s="72" t="s">
        <v>1024</v>
      </c>
      <c r="E274" s="49" t="s">
        <v>63</v>
      </c>
      <c r="F274" s="49" t="s">
        <v>63</v>
      </c>
      <c r="G274" s="49" t="s">
        <v>63</v>
      </c>
      <c r="H274" s="49" t="s">
        <v>63</v>
      </c>
      <c r="I274" s="49" t="s">
        <v>63</v>
      </c>
      <c r="J274" s="49" t="s">
        <v>63</v>
      </c>
      <c r="K274" s="49" t="s">
        <v>63</v>
      </c>
      <c r="L274" s="165" t="s">
        <v>63</v>
      </c>
    </row>
    <row r="275" spans="1:12" s="44" customFormat="1" ht="23.25" customHeight="1">
      <c r="A275" s="38"/>
      <c r="B275" s="768" t="s">
        <v>1025</v>
      </c>
      <c r="C275" s="759"/>
      <c r="D275" s="72" t="s">
        <v>1026</v>
      </c>
      <c r="E275" s="25">
        <f t="shared" si="162"/>
        <v>0</v>
      </c>
      <c r="F275" s="49"/>
      <c r="G275" s="49"/>
      <c r="H275" s="49"/>
      <c r="I275" s="49"/>
      <c r="J275" s="49"/>
      <c r="K275" s="49"/>
      <c r="L275" s="50"/>
    </row>
    <row r="276" spans="1:12" ht="15.75">
      <c r="A276" s="32" t="s">
        <v>1027</v>
      </c>
      <c r="B276" s="34"/>
      <c r="C276" s="34"/>
      <c r="D276" s="27" t="s">
        <v>272</v>
      </c>
      <c r="E276" s="25">
        <f t="shared" si="162"/>
        <v>68307</v>
      </c>
      <c r="F276" s="25">
        <f aca="true" t="shared" si="163" ref="F276:L276">F277</f>
        <v>13610</v>
      </c>
      <c r="G276" s="25">
        <f t="shared" si="163"/>
        <v>23345</v>
      </c>
      <c r="H276" s="25">
        <f t="shared" si="163"/>
        <v>17882</v>
      </c>
      <c r="I276" s="25">
        <f t="shared" si="163"/>
        <v>13470</v>
      </c>
      <c r="J276" s="25">
        <f t="shared" si="163"/>
        <v>68468</v>
      </c>
      <c r="K276" s="25">
        <f t="shared" si="163"/>
        <v>71891</v>
      </c>
      <c r="L276" s="26">
        <f t="shared" si="163"/>
        <v>75126</v>
      </c>
    </row>
    <row r="277" spans="1:12" ht="28.5" customHeight="1">
      <c r="A277" s="771" t="s">
        <v>1028</v>
      </c>
      <c r="B277" s="772"/>
      <c r="C277" s="772"/>
      <c r="D277" s="27" t="s">
        <v>274</v>
      </c>
      <c r="E277" s="25">
        <f t="shared" si="162"/>
        <v>68307</v>
      </c>
      <c r="F277" s="25">
        <f aca="true" t="shared" si="164" ref="F277:L277">F278+F283</f>
        <v>13610</v>
      </c>
      <c r="G277" s="25">
        <f t="shared" si="164"/>
        <v>23345</v>
      </c>
      <c r="H277" s="25">
        <f t="shared" si="164"/>
        <v>17882</v>
      </c>
      <c r="I277" s="25">
        <f t="shared" si="164"/>
        <v>13470</v>
      </c>
      <c r="J277" s="25">
        <f t="shared" si="164"/>
        <v>68468</v>
      </c>
      <c r="K277" s="25">
        <f t="shared" si="164"/>
        <v>71891</v>
      </c>
      <c r="L277" s="26">
        <f t="shared" si="164"/>
        <v>75126</v>
      </c>
    </row>
    <row r="278" spans="1:12" ht="15.75">
      <c r="A278" s="32" t="s">
        <v>1242</v>
      </c>
      <c r="B278" s="34"/>
      <c r="C278" s="34"/>
      <c r="D278" s="27" t="s">
        <v>1030</v>
      </c>
      <c r="E278" s="25">
        <f t="shared" si="162"/>
        <v>0</v>
      </c>
      <c r="F278" s="25">
        <f>F279+F280+F281+F282</f>
        <v>0</v>
      </c>
      <c r="G278" s="25">
        <f aca="true" t="shared" si="165" ref="G278:L278">G279+G280+G281+G282</f>
        <v>0</v>
      </c>
      <c r="H278" s="25">
        <f t="shared" si="165"/>
        <v>0</v>
      </c>
      <c r="I278" s="25">
        <f t="shared" si="165"/>
        <v>0</v>
      </c>
      <c r="J278" s="25">
        <f t="shared" si="165"/>
        <v>0</v>
      </c>
      <c r="K278" s="25">
        <f t="shared" si="165"/>
        <v>0</v>
      </c>
      <c r="L278" s="26">
        <f t="shared" si="165"/>
        <v>0</v>
      </c>
    </row>
    <row r="279" spans="1:12" ht="15.75">
      <c r="A279" s="32"/>
      <c r="B279" s="34" t="s">
        <v>1031</v>
      </c>
      <c r="C279" s="34"/>
      <c r="D279" s="24" t="s">
        <v>1032</v>
      </c>
      <c r="E279" s="25">
        <f t="shared" si="162"/>
        <v>0</v>
      </c>
      <c r="F279" s="25"/>
      <c r="G279" s="25"/>
      <c r="H279" s="25"/>
      <c r="I279" s="25"/>
      <c r="J279" s="25"/>
      <c r="K279" s="25"/>
      <c r="L279" s="26"/>
    </row>
    <row r="280" spans="1:12" ht="45" customHeight="1">
      <c r="A280" s="32"/>
      <c r="B280" s="861" t="s">
        <v>1243</v>
      </c>
      <c r="C280" s="861"/>
      <c r="D280" s="24" t="s">
        <v>1036</v>
      </c>
      <c r="E280" s="25">
        <f t="shared" si="162"/>
        <v>0</v>
      </c>
      <c r="F280" s="25"/>
      <c r="G280" s="25"/>
      <c r="H280" s="49"/>
      <c r="I280" s="25"/>
      <c r="J280" s="49"/>
      <c r="K280" s="25"/>
      <c r="L280" s="50"/>
    </row>
    <row r="281" spans="1:12" s="44" customFormat="1" ht="40.5" customHeight="1">
      <c r="A281" s="74"/>
      <c r="B281" s="862" t="s">
        <v>365</v>
      </c>
      <c r="C281" s="764"/>
      <c r="D281" s="72" t="s">
        <v>1040</v>
      </c>
      <c r="E281" s="25">
        <f t="shared" si="162"/>
        <v>0</v>
      </c>
      <c r="F281" s="49"/>
      <c r="G281" s="49"/>
      <c r="H281" s="45"/>
      <c r="I281" s="49"/>
      <c r="J281" s="45"/>
      <c r="K281" s="49"/>
      <c r="L281" s="46"/>
    </row>
    <row r="282" spans="1:12" s="44" customFormat="1" ht="15.75">
      <c r="A282" s="74"/>
      <c r="B282" s="862" t="s">
        <v>367</v>
      </c>
      <c r="C282" s="764"/>
      <c r="D282" s="72" t="s">
        <v>1041</v>
      </c>
      <c r="E282" s="25">
        <f t="shared" si="162"/>
        <v>0</v>
      </c>
      <c r="F282" s="49"/>
      <c r="G282" s="49"/>
      <c r="H282" s="45"/>
      <c r="I282" s="49"/>
      <c r="J282" s="45"/>
      <c r="K282" s="49"/>
      <c r="L282" s="46"/>
    </row>
    <row r="283" spans="1:12" ht="15.75">
      <c r="A283" s="771" t="s">
        <v>1244</v>
      </c>
      <c r="B283" s="772"/>
      <c r="C283" s="772"/>
      <c r="D283" s="31" t="s">
        <v>1053</v>
      </c>
      <c r="E283" s="25">
        <f t="shared" si="162"/>
        <v>68307</v>
      </c>
      <c r="F283" s="25">
        <f>F284+F285+F286+F287+F288</f>
        <v>13610</v>
      </c>
      <c r="G283" s="25">
        <f aca="true" t="shared" si="166" ref="G283:L283">G284+G285+G286+G287+G288</f>
        <v>23345</v>
      </c>
      <c r="H283" s="25">
        <f t="shared" si="166"/>
        <v>17882</v>
      </c>
      <c r="I283" s="25">
        <f t="shared" si="166"/>
        <v>13470</v>
      </c>
      <c r="J283" s="25">
        <f t="shared" si="166"/>
        <v>68468</v>
      </c>
      <c r="K283" s="25">
        <f t="shared" si="166"/>
        <v>71891</v>
      </c>
      <c r="L283" s="26">
        <f t="shared" si="166"/>
        <v>75126</v>
      </c>
    </row>
    <row r="284" spans="1:12" ht="15.75">
      <c r="A284" s="32"/>
      <c r="B284" s="30" t="s">
        <v>1054</v>
      </c>
      <c r="C284" s="31"/>
      <c r="D284" s="24" t="s">
        <v>1055</v>
      </c>
      <c r="E284" s="25">
        <f t="shared" si="162"/>
        <v>68307</v>
      </c>
      <c r="F284" s="61">
        <v>13610</v>
      </c>
      <c r="G284" s="61">
        <v>23345</v>
      </c>
      <c r="H284" s="61">
        <f>17732+150</f>
        <v>17882</v>
      </c>
      <c r="I284" s="61">
        <v>13470</v>
      </c>
      <c r="J284" s="61">
        <v>68468</v>
      </c>
      <c r="K284" s="61">
        <v>71891</v>
      </c>
      <c r="L284" s="62">
        <v>75126</v>
      </c>
    </row>
    <row r="285" spans="1:12" ht="15.75">
      <c r="A285" s="32"/>
      <c r="B285" s="855" t="s">
        <v>1056</v>
      </c>
      <c r="C285" s="855"/>
      <c r="D285" s="24" t="s">
        <v>1057</v>
      </c>
      <c r="E285" s="25">
        <f t="shared" si="162"/>
        <v>0</v>
      </c>
      <c r="F285" s="25"/>
      <c r="G285" s="25"/>
      <c r="H285" s="49"/>
      <c r="I285" s="25"/>
      <c r="J285" s="49"/>
      <c r="K285" s="25"/>
      <c r="L285" s="50"/>
    </row>
    <row r="286" spans="1:12" ht="15.75">
      <c r="A286" s="168"/>
      <c r="B286" s="866" t="s">
        <v>1060</v>
      </c>
      <c r="C286" s="866"/>
      <c r="D286" s="170" t="s">
        <v>1061</v>
      </c>
      <c r="E286" s="25">
        <f t="shared" si="162"/>
        <v>0</v>
      </c>
      <c r="F286" s="171"/>
      <c r="G286" s="171"/>
      <c r="H286" s="45"/>
      <c r="I286" s="171"/>
      <c r="J286" s="45"/>
      <c r="K286" s="171"/>
      <c r="L286" s="46"/>
    </row>
    <row r="287" spans="1:12" ht="35.25" customHeight="1">
      <c r="A287" s="32"/>
      <c r="B287" s="867" t="s">
        <v>1087</v>
      </c>
      <c r="C287" s="835"/>
      <c r="D287" s="24" t="s">
        <v>1088</v>
      </c>
      <c r="E287" s="25">
        <f t="shared" si="162"/>
        <v>0</v>
      </c>
      <c r="F287" s="25"/>
      <c r="G287" s="25"/>
      <c r="H287" s="49"/>
      <c r="I287" s="25"/>
      <c r="J287" s="49"/>
      <c r="K287" s="25"/>
      <c r="L287" s="50"/>
    </row>
    <row r="288" spans="1:12" ht="18">
      <c r="A288" s="81"/>
      <c r="B288" s="758" t="s">
        <v>367</v>
      </c>
      <c r="C288" s="774"/>
      <c r="D288" s="24" t="s">
        <v>1089</v>
      </c>
      <c r="E288" s="25">
        <f t="shared" si="162"/>
        <v>0</v>
      </c>
      <c r="F288" s="25"/>
      <c r="G288" s="25"/>
      <c r="H288" s="49"/>
      <c r="I288" s="25"/>
      <c r="J288" s="49"/>
      <c r="K288" s="25"/>
      <c r="L288" s="50"/>
    </row>
    <row r="289" spans="1:12" ht="39" customHeight="1">
      <c r="A289" s="784" t="s">
        <v>1245</v>
      </c>
      <c r="B289" s="785"/>
      <c r="C289" s="785"/>
      <c r="D289" s="294" t="s">
        <v>596</v>
      </c>
      <c r="E289" s="232">
        <f>F289+G289+H289+I289</f>
        <v>31610</v>
      </c>
      <c r="F289" s="232">
        <f>F290+F295+F299+F304+F333+F395+F398</f>
        <v>294</v>
      </c>
      <c r="G289" s="232">
        <f aca="true" t="shared" si="167" ref="G289:L289">G290+G295+G299+G304+G333+G395+G398</f>
        <v>12652</v>
      </c>
      <c r="H289" s="232">
        <f t="shared" si="167"/>
        <v>16207</v>
      </c>
      <c r="I289" s="232">
        <f t="shared" si="167"/>
        <v>2457</v>
      </c>
      <c r="J289" s="232">
        <f t="shared" si="167"/>
        <v>25169</v>
      </c>
      <c r="K289" s="232">
        <f t="shared" si="167"/>
        <v>26427</v>
      </c>
      <c r="L289" s="233">
        <f t="shared" si="167"/>
        <v>27616</v>
      </c>
    </row>
    <row r="290" spans="1:12" ht="18">
      <c r="A290" s="21" t="s">
        <v>1246</v>
      </c>
      <c r="B290" s="22"/>
      <c r="C290" s="23"/>
      <c r="D290" s="24" t="s">
        <v>21</v>
      </c>
      <c r="E290" s="25">
        <f>F290+G290+H290+I290</f>
        <v>50</v>
      </c>
      <c r="F290" s="25">
        <f aca="true" t="shared" si="168" ref="F290:L293">F291</f>
        <v>50</v>
      </c>
      <c r="G290" s="25">
        <f t="shared" si="168"/>
        <v>0</v>
      </c>
      <c r="H290" s="25">
        <f t="shared" si="168"/>
        <v>0</v>
      </c>
      <c r="I290" s="25">
        <f t="shared" si="168"/>
        <v>0</v>
      </c>
      <c r="J290" s="25">
        <f t="shared" si="168"/>
        <v>0</v>
      </c>
      <c r="K290" s="25">
        <f t="shared" si="168"/>
        <v>0</v>
      </c>
      <c r="L290" s="26">
        <f t="shared" si="168"/>
        <v>0</v>
      </c>
    </row>
    <row r="291" spans="1:12" ht="15.75">
      <c r="A291" s="32" t="s">
        <v>1247</v>
      </c>
      <c r="B291" s="33"/>
      <c r="C291" s="34"/>
      <c r="D291" s="27" t="s">
        <v>120</v>
      </c>
      <c r="E291" s="25">
        <f aca="true" t="shared" si="169" ref="E291:E303">F291+G291+H291+I291</f>
        <v>50</v>
      </c>
      <c r="F291" s="25">
        <f t="shared" si="168"/>
        <v>50</v>
      </c>
      <c r="G291" s="25">
        <f t="shared" si="168"/>
        <v>0</v>
      </c>
      <c r="H291" s="25">
        <f t="shared" si="168"/>
        <v>0</v>
      </c>
      <c r="I291" s="25">
        <f t="shared" si="168"/>
        <v>0</v>
      </c>
      <c r="J291" s="25">
        <f t="shared" si="168"/>
        <v>0</v>
      </c>
      <c r="K291" s="25">
        <f t="shared" si="168"/>
        <v>0</v>
      </c>
      <c r="L291" s="26">
        <f t="shared" si="168"/>
        <v>0</v>
      </c>
    </row>
    <row r="292" spans="1:12" ht="15.75">
      <c r="A292" s="32" t="s">
        <v>1248</v>
      </c>
      <c r="B292" s="34"/>
      <c r="C292" s="34"/>
      <c r="D292" s="53" t="s">
        <v>146</v>
      </c>
      <c r="E292" s="25">
        <f t="shared" si="169"/>
        <v>50</v>
      </c>
      <c r="F292" s="25">
        <f t="shared" si="168"/>
        <v>50</v>
      </c>
      <c r="G292" s="25">
        <f t="shared" si="168"/>
        <v>0</v>
      </c>
      <c r="H292" s="25">
        <f t="shared" si="168"/>
        <v>0</v>
      </c>
      <c r="I292" s="25">
        <f t="shared" si="168"/>
        <v>0</v>
      </c>
      <c r="J292" s="25">
        <f t="shared" si="168"/>
        <v>0</v>
      </c>
      <c r="K292" s="25">
        <f t="shared" si="168"/>
        <v>0</v>
      </c>
      <c r="L292" s="26">
        <f t="shared" si="168"/>
        <v>0</v>
      </c>
    </row>
    <row r="293" spans="1:12" ht="15.75">
      <c r="A293" s="28" t="s">
        <v>1249</v>
      </c>
      <c r="B293" s="29"/>
      <c r="C293" s="29"/>
      <c r="D293" s="24" t="s">
        <v>997</v>
      </c>
      <c r="E293" s="25">
        <f t="shared" si="169"/>
        <v>50</v>
      </c>
      <c r="F293" s="25">
        <f t="shared" si="168"/>
        <v>50</v>
      </c>
      <c r="G293" s="25">
        <f t="shared" si="168"/>
        <v>0</v>
      </c>
      <c r="H293" s="25">
        <f t="shared" si="168"/>
        <v>0</v>
      </c>
      <c r="I293" s="25">
        <f t="shared" si="168"/>
        <v>0</v>
      </c>
      <c r="J293" s="25">
        <f t="shared" si="168"/>
        <v>0</v>
      </c>
      <c r="K293" s="25">
        <f t="shared" si="168"/>
        <v>0</v>
      </c>
      <c r="L293" s="26">
        <f t="shared" si="168"/>
        <v>0</v>
      </c>
    </row>
    <row r="294" spans="1:12" ht="15">
      <c r="A294" s="172"/>
      <c r="B294" s="30" t="s">
        <v>1002</v>
      </c>
      <c r="C294" s="30"/>
      <c r="D294" s="24" t="s">
        <v>1003</v>
      </c>
      <c r="E294" s="61">
        <f t="shared" si="169"/>
        <v>50</v>
      </c>
      <c r="F294" s="61">
        <v>50</v>
      </c>
      <c r="G294" s="61">
        <v>0</v>
      </c>
      <c r="H294" s="61">
        <v>0</v>
      </c>
      <c r="I294" s="61">
        <v>0</v>
      </c>
      <c r="J294" s="61">
        <v>0</v>
      </c>
      <c r="K294" s="61">
        <v>0</v>
      </c>
      <c r="L294" s="166">
        <v>0</v>
      </c>
    </row>
    <row r="295" spans="1:12" ht="15.75">
      <c r="A295" s="36" t="s">
        <v>1005</v>
      </c>
      <c r="B295" s="25"/>
      <c r="C295" s="63"/>
      <c r="D295" s="27" t="s">
        <v>228</v>
      </c>
      <c r="E295" s="61">
        <f t="shared" si="169"/>
        <v>20</v>
      </c>
      <c r="F295" s="61">
        <f aca="true" t="shared" si="170" ref="F295:L295">F296</f>
        <v>5</v>
      </c>
      <c r="G295" s="61">
        <f t="shared" si="170"/>
        <v>15</v>
      </c>
      <c r="H295" s="61">
        <f t="shared" si="170"/>
        <v>0</v>
      </c>
      <c r="I295" s="61">
        <f t="shared" si="170"/>
        <v>0</v>
      </c>
      <c r="J295" s="61">
        <f t="shared" si="170"/>
        <v>5</v>
      </c>
      <c r="K295" s="61">
        <f t="shared" si="170"/>
        <v>5</v>
      </c>
      <c r="L295" s="62">
        <f t="shared" si="170"/>
        <v>5</v>
      </c>
    </row>
    <row r="296" spans="1:12" ht="15.75">
      <c r="A296" s="36" t="s">
        <v>1006</v>
      </c>
      <c r="B296" s="31"/>
      <c r="C296" s="34"/>
      <c r="D296" s="24" t="s">
        <v>1007</v>
      </c>
      <c r="E296" s="61">
        <f t="shared" si="169"/>
        <v>20</v>
      </c>
      <c r="F296" s="61">
        <f aca="true" t="shared" si="171" ref="F296:L296">F297+F298</f>
        <v>5</v>
      </c>
      <c r="G296" s="61">
        <f t="shared" si="171"/>
        <v>15</v>
      </c>
      <c r="H296" s="61">
        <f t="shared" si="171"/>
        <v>0</v>
      </c>
      <c r="I296" s="61">
        <f t="shared" si="171"/>
        <v>0</v>
      </c>
      <c r="J296" s="61">
        <f t="shared" si="171"/>
        <v>5</v>
      </c>
      <c r="K296" s="61">
        <f t="shared" si="171"/>
        <v>5</v>
      </c>
      <c r="L296" s="62">
        <f t="shared" si="171"/>
        <v>5</v>
      </c>
    </row>
    <row r="297" spans="1:12" ht="15.75">
      <c r="A297" s="36"/>
      <c r="B297" s="34" t="s">
        <v>231</v>
      </c>
      <c r="C297" s="31"/>
      <c r="D297" s="24" t="s">
        <v>1008</v>
      </c>
      <c r="E297" s="61">
        <f t="shared" si="169"/>
        <v>20</v>
      </c>
      <c r="F297" s="61">
        <v>5</v>
      </c>
      <c r="G297" s="61">
        <v>15</v>
      </c>
      <c r="H297" s="61">
        <v>0</v>
      </c>
      <c r="I297" s="61">
        <v>0</v>
      </c>
      <c r="J297" s="61">
        <v>5</v>
      </c>
      <c r="K297" s="61">
        <v>5</v>
      </c>
      <c r="L297" s="62">
        <v>5</v>
      </c>
    </row>
    <row r="298" spans="1:12" ht="15.75">
      <c r="A298" s="36"/>
      <c r="B298" s="34" t="s">
        <v>1009</v>
      </c>
      <c r="C298" s="31"/>
      <c r="D298" s="24" t="s">
        <v>1010</v>
      </c>
      <c r="E298" s="61">
        <f t="shared" si="169"/>
        <v>0</v>
      </c>
      <c r="F298" s="61"/>
      <c r="G298" s="61"/>
      <c r="H298" s="61"/>
      <c r="I298" s="61"/>
      <c r="J298" s="61"/>
      <c r="K298" s="61"/>
      <c r="L298" s="62"/>
    </row>
    <row r="299" spans="1:12" s="44" customFormat="1" ht="15.75">
      <c r="A299" s="38" t="s">
        <v>1250</v>
      </c>
      <c r="B299" s="64"/>
      <c r="C299" s="65"/>
      <c r="D299" s="66" t="s">
        <v>242</v>
      </c>
      <c r="E299" s="61">
        <f t="shared" si="169"/>
        <v>0</v>
      </c>
      <c r="F299" s="67">
        <f aca="true" t="shared" si="172" ref="F299:L299">F300</f>
        <v>0</v>
      </c>
      <c r="G299" s="67">
        <f t="shared" si="172"/>
        <v>0</v>
      </c>
      <c r="H299" s="67">
        <f t="shared" si="172"/>
        <v>0</v>
      </c>
      <c r="I299" s="67">
        <f t="shared" si="172"/>
        <v>0</v>
      </c>
      <c r="J299" s="67">
        <f t="shared" si="172"/>
        <v>0</v>
      </c>
      <c r="K299" s="67">
        <f t="shared" si="172"/>
        <v>0</v>
      </c>
      <c r="L299" s="307">
        <f t="shared" si="172"/>
        <v>0</v>
      </c>
    </row>
    <row r="300" spans="1:12" s="44" customFormat="1" ht="15.75">
      <c r="A300" s="775" t="s">
        <v>1251</v>
      </c>
      <c r="B300" s="776"/>
      <c r="C300" s="776"/>
      <c r="D300" s="24" t="s">
        <v>1013</v>
      </c>
      <c r="E300" s="25">
        <f t="shared" si="169"/>
        <v>0</v>
      </c>
      <c r="F300" s="49">
        <f>F301+F303</f>
        <v>0</v>
      </c>
      <c r="G300" s="49">
        <f aca="true" t="shared" si="173" ref="G300:L300">G301+G303</f>
        <v>0</v>
      </c>
      <c r="H300" s="49">
        <f t="shared" si="173"/>
        <v>0</v>
      </c>
      <c r="I300" s="49">
        <f t="shared" si="173"/>
        <v>0</v>
      </c>
      <c r="J300" s="49">
        <f t="shared" si="173"/>
        <v>0</v>
      </c>
      <c r="K300" s="49">
        <f t="shared" si="173"/>
        <v>0</v>
      </c>
      <c r="L300" s="165">
        <f t="shared" si="173"/>
        <v>0</v>
      </c>
    </row>
    <row r="301" spans="1:12" s="44" customFormat="1" ht="30.75" customHeight="1">
      <c r="A301" s="69"/>
      <c r="B301" s="865" t="s">
        <v>1252</v>
      </c>
      <c r="C301" s="865"/>
      <c r="D301" s="24" t="s">
        <v>1015</v>
      </c>
      <c r="E301" s="25">
        <f t="shared" si="169"/>
        <v>0</v>
      </c>
      <c r="F301" s="49">
        <f>F302</f>
        <v>0</v>
      </c>
      <c r="G301" s="49">
        <f aca="true" t="shared" si="174" ref="G301:L301">G302</f>
        <v>0</v>
      </c>
      <c r="H301" s="49">
        <f t="shared" si="174"/>
        <v>0</v>
      </c>
      <c r="I301" s="49">
        <f t="shared" si="174"/>
        <v>0</v>
      </c>
      <c r="J301" s="49">
        <f t="shared" si="174"/>
        <v>0</v>
      </c>
      <c r="K301" s="49">
        <f t="shared" si="174"/>
        <v>0</v>
      </c>
      <c r="L301" s="165">
        <f t="shared" si="174"/>
        <v>0</v>
      </c>
    </row>
    <row r="302" spans="1:12" s="44" customFormat="1" ht="30.75" customHeight="1">
      <c r="A302" s="69"/>
      <c r="B302" s="70"/>
      <c r="C302" s="71" t="s">
        <v>1018</v>
      </c>
      <c r="D302" s="24" t="s">
        <v>1019</v>
      </c>
      <c r="E302" s="25">
        <f t="shared" si="169"/>
        <v>0</v>
      </c>
      <c r="F302" s="49"/>
      <c r="G302" s="49"/>
      <c r="H302" s="49"/>
      <c r="I302" s="49"/>
      <c r="J302" s="49"/>
      <c r="K302" s="49"/>
      <c r="L302" s="165"/>
    </row>
    <row r="303" spans="1:12" s="44" customFormat="1" ht="15.75">
      <c r="A303" s="38"/>
      <c r="B303" s="754" t="s">
        <v>256</v>
      </c>
      <c r="C303" s="754"/>
      <c r="D303" s="72" t="s">
        <v>1020</v>
      </c>
      <c r="E303" s="25">
        <f t="shared" si="169"/>
        <v>0</v>
      </c>
      <c r="F303" s="49"/>
      <c r="G303" s="49"/>
      <c r="H303" s="49"/>
      <c r="I303" s="49"/>
      <c r="J303" s="49"/>
      <c r="K303" s="49"/>
      <c r="L303" s="165"/>
    </row>
    <row r="304" spans="1:12" ht="24.75" customHeight="1">
      <c r="A304" s="32" t="s">
        <v>1027</v>
      </c>
      <c r="B304" s="34"/>
      <c r="C304" s="34"/>
      <c r="D304" s="27" t="s">
        <v>272</v>
      </c>
      <c r="E304" s="25">
        <f aca="true" t="shared" si="175" ref="E304:E334">F304+G304+H304+I304</f>
        <v>31540</v>
      </c>
      <c r="F304" s="25">
        <f aca="true" t="shared" si="176" ref="F304:L304">F305</f>
        <v>239</v>
      </c>
      <c r="G304" s="25">
        <f t="shared" si="176"/>
        <v>12637</v>
      </c>
      <c r="H304" s="25">
        <f t="shared" si="176"/>
        <v>16207</v>
      </c>
      <c r="I304" s="25">
        <f t="shared" si="176"/>
        <v>2457</v>
      </c>
      <c r="J304" s="25">
        <f t="shared" si="176"/>
        <v>25164</v>
      </c>
      <c r="K304" s="25">
        <f t="shared" si="176"/>
        <v>26422</v>
      </c>
      <c r="L304" s="52">
        <f t="shared" si="176"/>
        <v>27611</v>
      </c>
    </row>
    <row r="305" spans="1:12" ht="15.75">
      <c r="A305" s="771" t="s">
        <v>1028</v>
      </c>
      <c r="B305" s="772"/>
      <c r="C305" s="772"/>
      <c r="D305" s="27" t="s">
        <v>274</v>
      </c>
      <c r="E305" s="25">
        <f t="shared" si="175"/>
        <v>31540</v>
      </c>
      <c r="F305" s="25">
        <f>F306+F318</f>
        <v>239</v>
      </c>
      <c r="G305" s="25">
        <f aca="true" t="shared" si="177" ref="G305:L305">G306+G318</f>
        <v>12637</v>
      </c>
      <c r="H305" s="25">
        <f t="shared" si="177"/>
        <v>16207</v>
      </c>
      <c r="I305" s="25">
        <f t="shared" si="177"/>
        <v>2457</v>
      </c>
      <c r="J305" s="25">
        <f t="shared" si="177"/>
        <v>25164</v>
      </c>
      <c r="K305" s="25">
        <f t="shared" si="177"/>
        <v>26422</v>
      </c>
      <c r="L305" s="26">
        <f t="shared" si="177"/>
        <v>27611</v>
      </c>
    </row>
    <row r="306" spans="1:12" ht="23.25" customHeight="1">
      <c r="A306" s="859" t="s">
        <v>1253</v>
      </c>
      <c r="B306" s="860"/>
      <c r="C306" s="792"/>
      <c r="D306" s="24" t="s">
        <v>1030</v>
      </c>
      <c r="E306" s="25">
        <f t="shared" si="175"/>
        <v>0</v>
      </c>
      <c r="F306" s="25">
        <f>F307+F308+F309+F310+F314</f>
        <v>0</v>
      </c>
      <c r="G306" s="25">
        <f aca="true" t="shared" si="178" ref="G306:L306">G307+G308+G309+G310+G314</f>
        <v>0</v>
      </c>
      <c r="H306" s="25">
        <f t="shared" si="178"/>
        <v>0</v>
      </c>
      <c r="I306" s="25">
        <f t="shared" si="178"/>
        <v>0</v>
      </c>
      <c r="J306" s="25">
        <f t="shared" si="178"/>
        <v>0</v>
      </c>
      <c r="K306" s="25">
        <f t="shared" si="178"/>
        <v>0</v>
      </c>
      <c r="L306" s="26">
        <f t="shared" si="178"/>
        <v>0</v>
      </c>
    </row>
    <row r="307" spans="1:12" ht="42" customHeight="1">
      <c r="A307" s="32"/>
      <c r="B307" s="861" t="s">
        <v>1033</v>
      </c>
      <c r="C307" s="861"/>
      <c r="D307" s="24" t="s">
        <v>1034</v>
      </c>
      <c r="E307" s="25">
        <f t="shared" si="175"/>
        <v>0</v>
      </c>
      <c r="F307" s="25"/>
      <c r="G307" s="25"/>
      <c r="H307" s="45"/>
      <c r="I307" s="25"/>
      <c r="J307" s="45"/>
      <c r="K307" s="25"/>
      <c r="L307" s="46"/>
    </row>
    <row r="308" spans="1:12" s="44" customFormat="1" ht="15.75">
      <c r="A308" s="74"/>
      <c r="B308" s="765" t="s">
        <v>343</v>
      </c>
      <c r="C308" s="765"/>
      <c r="D308" s="72" t="s">
        <v>1037</v>
      </c>
      <c r="E308" s="25">
        <f t="shared" si="175"/>
        <v>0</v>
      </c>
      <c r="F308" s="49"/>
      <c r="G308" s="49"/>
      <c r="H308" s="45"/>
      <c r="I308" s="49"/>
      <c r="J308" s="45"/>
      <c r="K308" s="49"/>
      <c r="L308" s="46"/>
    </row>
    <row r="309" spans="1:12" s="44" customFormat="1" ht="65.25" customHeight="1">
      <c r="A309" s="74"/>
      <c r="B309" s="862" t="s">
        <v>1038</v>
      </c>
      <c r="C309" s="743"/>
      <c r="D309" s="72" t="s">
        <v>1039</v>
      </c>
      <c r="E309" s="25">
        <f t="shared" si="175"/>
        <v>0</v>
      </c>
      <c r="F309" s="49"/>
      <c r="G309" s="49"/>
      <c r="H309" s="45"/>
      <c r="I309" s="49"/>
      <c r="J309" s="45"/>
      <c r="K309" s="49"/>
      <c r="L309" s="46"/>
    </row>
    <row r="310" spans="1:12" s="44" customFormat="1" ht="39" customHeight="1">
      <c r="A310" s="74"/>
      <c r="B310" s="863" t="s">
        <v>1042</v>
      </c>
      <c r="C310" s="774"/>
      <c r="D310" s="72" t="s">
        <v>1043</v>
      </c>
      <c r="E310" s="25">
        <f t="shared" si="175"/>
        <v>0</v>
      </c>
      <c r="F310" s="42">
        <f>F311+F312+F313</f>
        <v>0</v>
      </c>
      <c r="G310" s="42">
        <f aca="true" t="shared" si="179" ref="G310:L310">G311+G312+G313</f>
        <v>0</v>
      </c>
      <c r="H310" s="42">
        <f t="shared" si="179"/>
        <v>0</v>
      </c>
      <c r="I310" s="42">
        <f t="shared" si="179"/>
        <v>0</v>
      </c>
      <c r="J310" s="42">
        <f t="shared" si="179"/>
        <v>0</v>
      </c>
      <c r="K310" s="42">
        <f t="shared" si="179"/>
        <v>0</v>
      </c>
      <c r="L310" s="43">
        <f t="shared" si="179"/>
        <v>0</v>
      </c>
    </row>
    <row r="311" spans="1:12" s="44" customFormat="1" ht="15.75">
      <c r="A311" s="74"/>
      <c r="B311" s="75"/>
      <c r="C311" s="77" t="s">
        <v>379</v>
      </c>
      <c r="D311" s="72" t="s">
        <v>1044</v>
      </c>
      <c r="E311" s="25">
        <f t="shared" si="175"/>
        <v>0</v>
      </c>
      <c r="F311" s="49"/>
      <c r="G311" s="49"/>
      <c r="H311" s="45"/>
      <c r="I311" s="49"/>
      <c r="J311" s="45"/>
      <c r="K311" s="49"/>
      <c r="L311" s="46"/>
    </row>
    <row r="312" spans="1:12" s="44" customFormat="1" ht="15.75">
      <c r="A312" s="74"/>
      <c r="B312" s="75"/>
      <c r="C312" s="77" t="s">
        <v>381</v>
      </c>
      <c r="D312" s="72" t="s">
        <v>1045</v>
      </c>
      <c r="E312" s="25">
        <f t="shared" si="175"/>
        <v>0</v>
      </c>
      <c r="F312" s="49"/>
      <c r="G312" s="49"/>
      <c r="H312" s="45"/>
      <c r="I312" s="49"/>
      <c r="J312" s="45"/>
      <c r="K312" s="49"/>
      <c r="L312" s="46"/>
    </row>
    <row r="313" spans="1:12" s="44" customFormat="1" ht="15.75">
      <c r="A313" s="74"/>
      <c r="B313" s="75"/>
      <c r="C313" s="77" t="s">
        <v>383</v>
      </c>
      <c r="D313" s="72" t="s">
        <v>1046</v>
      </c>
      <c r="E313" s="25">
        <f t="shared" si="175"/>
        <v>0</v>
      </c>
      <c r="F313" s="49"/>
      <c r="G313" s="49"/>
      <c r="H313" s="45"/>
      <c r="I313" s="49"/>
      <c r="J313" s="45"/>
      <c r="K313" s="49"/>
      <c r="L313" s="46"/>
    </row>
    <row r="314" spans="1:12" s="44" customFormat="1" ht="15.75">
      <c r="A314" s="74"/>
      <c r="B314" s="864" t="s">
        <v>1047</v>
      </c>
      <c r="C314" s="792"/>
      <c r="D314" s="72" t="s">
        <v>1048</v>
      </c>
      <c r="E314" s="25">
        <f t="shared" si="175"/>
        <v>0</v>
      </c>
      <c r="F314" s="42">
        <f>F315+F316+F317</f>
        <v>0</v>
      </c>
      <c r="G314" s="42">
        <f aca="true" t="shared" si="180" ref="G314:L314">G315+G316+G317</f>
        <v>0</v>
      </c>
      <c r="H314" s="42">
        <f t="shared" si="180"/>
        <v>0</v>
      </c>
      <c r="I314" s="42">
        <f t="shared" si="180"/>
        <v>0</v>
      </c>
      <c r="J314" s="42">
        <f t="shared" si="180"/>
        <v>0</v>
      </c>
      <c r="K314" s="42">
        <f t="shared" si="180"/>
        <v>0</v>
      </c>
      <c r="L314" s="43">
        <f t="shared" si="180"/>
        <v>0</v>
      </c>
    </row>
    <row r="315" spans="1:12" s="44" customFormat="1" ht="27" customHeight="1">
      <c r="A315" s="74"/>
      <c r="B315" s="75"/>
      <c r="C315" s="80" t="s">
        <v>387</v>
      </c>
      <c r="D315" s="72" t="s">
        <v>1049</v>
      </c>
      <c r="E315" s="25">
        <f t="shared" si="175"/>
        <v>0</v>
      </c>
      <c r="F315" s="49"/>
      <c r="G315" s="49"/>
      <c r="H315" s="45"/>
      <c r="I315" s="49"/>
      <c r="J315" s="45"/>
      <c r="K315" s="49"/>
      <c r="L315" s="46"/>
    </row>
    <row r="316" spans="1:12" s="44" customFormat="1" ht="27" customHeight="1">
      <c r="A316" s="74"/>
      <c r="B316" s="75"/>
      <c r="C316" s="77" t="s">
        <v>381</v>
      </c>
      <c r="D316" s="72" t="s">
        <v>1050</v>
      </c>
      <c r="E316" s="25">
        <f t="shared" si="175"/>
        <v>0</v>
      </c>
      <c r="F316" s="49"/>
      <c r="G316" s="49"/>
      <c r="H316" s="45"/>
      <c r="I316" s="49"/>
      <c r="J316" s="45"/>
      <c r="K316" s="49"/>
      <c r="L316" s="46"/>
    </row>
    <row r="317" spans="1:12" s="44" customFormat="1" ht="27" customHeight="1">
      <c r="A317" s="74"/>
      <c r="B317" s="75"/>
      <c r="C317" s="77" t="s">
        <v>383</v>
      </c>
      <c r="D317" s="72" t="s">
        <v>1051</v>
      </c>
      <c r="E317" s="25">
        <f t="shared" si="175"/>
        <v>0</v>
      </c>
      <c r="F317" s="49"/>
      <c r="G317" s="49"/>
      <c r="H317" s="45"/>
      <c r="I317" s="49"/>
      <c r="J317" s="45"/>
      <c r="K317" s="49"/>
      <c r="L317" s="164"/>
    </row>
    <row r="318" spans="1:12" ht="38.25" customHeight="1">
      <c r="A318" s="771" t="s">
        <v>1254</v>
      </c>
      <c r="B318" s="772"/>
      <c r="C318" s="772"/>
      <c r="D318" s="24" t="s">
        <v>1053</v>
      </c>
      <c r="E318" s="25">
        <f t="shared" si="175"/>
        <v>31540</v>
      </c>
      <c r="F318" s="25">
        <f aca="true" t="shared" si="181" ref="F318:L318">F319+F320+F324+F328+F329+F330+F331+F332</f>
        <v>239</v>
      </c>
      <c r="G318" s="25">
        <f t="shared" si="181"/>
        <v>12637</v>
      </c>
      <c r="H318" s="25">
        <f t="shared" si="181"/>
        <v>16207</v>
      </c>
      <c r="I318" s="25">
        <f t="shared" si="181"/>
        <v>2457</v>
      </c>
      <c r="J318" s="25">
        <f t="shared" si="181"/>
        <v>25164</v>
      </c>
      <c r="K318" s="25">
        <f t="shared" si="181"/>
        <v>26422</v>
      </c>
      <c r="L318" s="52">
        <f t="shared" si="181"/>
        <v>27611</v>
      </c>
    </row>
    <row r="319" spans="1:12" ht="15.75">
      <c r="A319" s="32"/>
      <c r="B319" s="855" t="s">
        <v>1058</v>
      </c>
      <c r="C319" s="855"/>
      <c r="D319" s="24" t="s">
        <v>1059</v>
      </c>
      <c r="E319" s="25">
        <f t="shared" si="175"/>
        <v>0</v>
      </c>
      <c r="F319" s="25"/>
      <c r="G319" s="25"/>
      <c r="H319" s="45"/>
      <c r="I319" s="25"/>
      <c r="J319" s="45"/>
      <c r="K319" s="25"/>
      <c r="L319" s="164"/>
    </row>
    <row r="320" spans="1:12" ht="45" customHeight="1">
      <c r="A320" s="32"/>
      <c r="B320" s="855" t="s">
        <v>1062</v>
      </c>
      <c r="C320" s="855"/>
      <c r="D320" s="24" t="s">
        <v>1063</v>
      </c>
      <c r="E320" s="25">
        <f t="shared" si="175"/>
        <v>0</v>
      </c>
      <c r="F320" s="25">
        <f>SUM(F321:F323)</f>
        <v>0</v>
      </c>
      <c r="G320" s="25">
        <f aca="true" t="shared" si="182" ref="G320:L320">SUM(G321:G323)</f>
        <v>0</v>
      </c>
      <c r="H320" s="25">
        <f t="shared" si="182"/>
        <v>0</v>
      </c>
      <c r="I320" s="25">
        <f t="shared" si="182"/>
        <v>0</v>
      </c>
      <c r="J320" s="25">
        <f t="shared" si="182"/>
        <v>0</v>
      </c>
      <c r="K320" s="25">
        <f t="shared" si="182"/>
        <v>0</v>
      </c>
      <c r="L320" s="52">
        <f t="shared" si="182"/>
        <v>0</v>
      </c>
    </row>
    <row r="321" spans="1:12" ht="48" customHeight="1">
      <c r="A321" s="32"/>
      <c r="B321" s="58"/>
      <c r="C321" s="35" t="s">
        <v>1064</v>
      </c>
      <c r="D321" s="24" t="s">
        <v>1065</v>
      </c>
      <c r="E321" s="25">
        <f t="shared" si="175"/>
        <v>0</v>
      </c>
      <c r="F321" s="25"/>
      <c r="G321" s="25"/>
      <c r="H321" s="45"/>
      <c r="I321" s="25"/>
      <c r="J321" s="45"/>
      <c r="K321" s="25"/>
      <c r="L321" s="164"/>
    </row>
    <row r="322" spans="1:12" ht="39.75" customHeight="1">
      <c r="A322" s="32"/>
      <c r="B322" s="58"/>
      <c r="C322" s="35" t="s">
        <v>1066</v>
      </c>
      <c r="D322" s="24" t="s">
        <v>1067</v>
      </c>
      <c r="E322" s="25">
        <f t="shared" si="175"/>
        <v>0</v>
      </c>
      <c r="F322" s="25"/>
      <c r="G322" s="25"/>
      <c r="H322" s="49"/>
      <c r="I322" s="25"/>
      <c r="J322" s="49"/>
      <c r="K322" s="25"/>
      <c r="L322" s="50"/>
    </row>
    <row r="323" spans="1:12" ht="15.75">
      <c r="A323" s="32"/>
      <c r="B323" s="58"/>
      <c r="C323" s="35" t="s">
        <v>1068</v>
      </c>
      <c r="D323" s="24" t="s">
        <v>1069</v>
      </c>
      <c r="E323" s="25">
        <f t="shared" si="175"/>
        <v>0</v>
      </c>
      <c r="F323" s="25"/>
      <c r="G323" s="25"/>
      <c r="H323" s="45"/>
      <c r="I323" s="25"/>
      <c r="J323" s="45"/>
      <c r="K323" s="25"/>
      <c r="L323" s="46"/>
    </row>
    <row r="324" spans="1:12" ht="44.25" customHeight="1">
      <c r="A324" s="32"/>
      <c r="B324" s="855" t="s">
        <v>1070</v>
      </c>
      <c r="C324" s="855"/>
      <c r="D324" s="24" t="s">
        <v>1071</v>
      </c>
      <c r="E324" s="25">
        <f t="shared" si="175"/>
        <v>0</v>
      </c>
      <c r="F324" s="25">
        <f>SUM(F325:F327)</f>
        <v>0</v>
      </c>
      <c r="G324" s="25">
        <f aca="true" t="shared" si="183" ref="G324:L324">SUM(G325:G327)</f>
        <v>0</v>
      </c>
      <c r="H324" s="25">
        <f t="shared" si="183"/>
        <v>0</v>
      </c>
      <c r="I324" s="25">
        <f t="shared" si="183"/>
        <v>0</v>
      </c>
      <c r="J324" s="25">
        <f t="shared" si="183"/>
        <v>0</v>
      </c>
      <c r="K324" s="25">
        <f t="shared" si="183"/>
        <v>0</v>
      </c>
      <c r="L324" s="26">
        <f t="shared" si="183"/>
        <v>0</v>
      </c>
    </row>
    <row r="325" spans="1:12" ht="45" customHeight="1">
      <c r="A325" s="32"/>
      <c r="B325" s="58"/>
      <c r="C325" s="35" t="s">
        <v>1072</v>
      </c>
      <c r="D325" s="24" t="s">
        <v>1073</v>
      </c>
      <c r="E325" s="25">
        <f t="shared" si="175"/>
        <v>0</v>
      </c>
      <c r="F325" s="25"/>
      <c r="G325" s="25"/>
      <c r="H325" s="45"/>
      <c r="I325" s="25"/>
      <c r="J325" s="45"/>
      <c r="K325" s="25"/>
      <c r="L325" s="46"/>
    </row>
    <row r="326" spans="1:12" ht="48.75" customHeight="1">
      <c r="A326" s="32"/>
      <c r="B326" s="58"/>
      <c r="C326" s="35" t="s">
        <v>1074</v>
      </c>
      <c r="D326" s="24" t="s">
        <v>1075</v>
      </c>
      <c r="E326" s="25">
        <f t="shared" si="175"/>
        <v>0</v>
      </c>
      <c r="F326" s="25"/>
      <c r="G326" s="25"/>
      <c r="H326" s="45"/>
      <c r="I326" s="25"/>
      <c r="J326" s="45"/>
      <c r="K326" s="25"/>
      <c r="L326" s="46"/>
    </row>
    <row r="327" spans="1:12" ht="40.5" customHeight="1">
      <c r="A327" s="32"/>
      <c r="B327" s="58"/>
      <c r="C327" s="35" t="s">
        <v>1076</v>
      </c>
      <c r="D327" s="24" t="s">
        <v>1077</v>
      </c>
      <c r="E327" s="25">
        <f t="shared" si="175"/>
        <v>0</v>
      </c>
      <c r="F327" s="25"/>
      <c r="G327" s="25"/>
      <c r="H327" s="45"/>
      <c r="I327" s="25"/>
      <c r="J327" s="45"/>
      <c r="K327" s="25"/>
      <c r="L327" s="46"/>
    </row>
    <row r="328" spans="1:12" ht="26.25" customHeight="1">
      <c r="A328" s="32"/>
      <c r="B328" s="855" t="s">
        <v>1078</v>
      </c>
      <c r="C328" s="855"/>
      <c r="D328" s="24" t="s">
        <v>1079</v>
      </c>
      <c r="E328" s="61">
        <f t="shared" si="175"/>
        <v>31540</v>
      </c>
      <c r="F328" s="61">
        <v>239</v>
      </c>
      <c r="G328" s="61">
        <v>12637</v>
      </c>
      <c r="H328" s="61">
        <v>16207</v>
      </c>
      <c r="I328" s="61">
        <v>2457</v>
      </c>
      <c r="J328" s="61">
        <v>25164</v>
      </c>
      <c r="K328" s="61">
        <v>26422</v>
      </c>
      <c r="L328" s="62">
        <v>27611</v>
      </c>
    </row>
    <row r="329" spans="1:12" ht="75.75" customHeight="1">
      <c r="A329" s="32"/>
      <c r="B329" s="768" t="s">
        <v>1080</v>
      </c>
      <c r="C329" s="792"/>
      <c r="D329" s="24" t="s">
        <v>1081</v>
      </c>
      <c r="E329" s="25">
        <f t="shared" si="175"/>
        <v>0</v>
      </c>
      <c r="F329" s="25"/>
      <c r="G329" s="25"/>
      <c r="H329" s="49"/>
      <c r="I329" s="173"/>
      <c r="J329" s="49"/>
      <c r="K329" s="25"/>
      <c r="L329" s="26"/>
    </row>
    <row r="330" spans="1:12" ht="54.75" customHeight="1">
      <c r="A330" s="32"/>
      <c r="B330" s="768" t="s">
        <v>1082</v>
      </c>
      <c r="C330" s="792"/>
      <c r="D330" s="24" t="s">
        <v>1083</v>
      </c>
      <c r="E330" s="25">
        <f t="shared" si="175"/>
        <v>0</v>
      </c>
      <c r="F330" s="25"/>
      <c r="G330" s="25"/>
      <c r="H330" s="49"/>
      <c r="I330" s="173"/>
      <c r="J330" s="49"/>
      <c r="K330" s="25"/>
      <c r="L330" s="26"/>
    </row>
    <row r="331" spans="1:12" ht="33.75" customHeight="1">
      <c r="A331" s="32"/>
      <c r="B331" s="768" t="s">
        <v>1084</v>
      </c>
      <c r="C331" s="792"/>
      <c r="D331" s="24" t="s">
        <v>1085</v>
      </c>
      <c r="E331" s="25">
        <f t="shared" si="175"/>
        <v>0</v>
      </c>
      <c r="F331" s="25"/>
      <c r="G331" s="25"/>
      <c r="H331" s="49"/>
      <c r="I331" s="173"/>
      <c r="J331" s="49"/>
      <c r="K331" s="25"/>
      <c r="L331" s="26"/>
    </row>
    <row r="332" spans="1:12" ht="30" customHeight="1">
      <c r="A332" s="32"/>
      <c r="B332" s="768" t="s">
        <v>1255</v>
      </c>
      <c r="C332" s="792"/>
      <c r="D332" s="24" t="s">
        <v>1086</v>
      </c>
      <c r="E332" s="25">
        <f t="shared" si="175"/>
        <v>0</v>
      </c>
      <c r="F332" s="25"/>
      <c r="G332" s="25"/>
      <c r="H332" s="49"/>
      <c r="I332" s="25"/>
      <c r="J332" s="49"/>
      <c r="K332" s="25"/>
      <c r="L332" s="50"/>
    </row>
    <row r="333" spans="1:12" ht="41.25" customHeight="1">
      <c r="A333" s="857" t="s">
        <v>1090</v>
      </c>
      <c r="B333" s="858"/>
      <c r="C333" s="858"/>
      <c r="D333" s="84" t="s">
        <v>1091</v>
      </c>
      <c r="E333" s="25">
        <f t="shared" si="175"/>
        <v>0</v>
      </c>
      <c r="F333" s="86">
        <f>F334+F337+F340+F343+F348+F351+F356+F361+F366+F371+F376+F381+F385+F390</f>
        <v>0</v>
      </c>
      <c r="G333" s="86">
        <f aca="true" t="shared" si="184" ref="G333:L333">G334+G337+G340+G343+G348+G351+G356+G361+G366+G371+G376+G381+G385+G390</f>
        <v>0</v>
      </c>
      <c r="H333" s="86">
        <f t="shared" si="184"/>
        <v>0</v>
      </c>
      <c r="I333" s="86">
        <f t="shared" si="184"/>
        <v>0</v>
      </c>
      <c r="J333" s="86">
        <f t="shared" si="184"/>
        <v>0</v>
      </c>
      <c r="K333" s="86">
        <f t="shared" si="184"/>
        <v>0</v>
      </c>
      <c r="L333" s="174">
        <f t="shared" si="184"/>
        <v>0</v>
      </c>
    </row>
    <row r="334" spans="1:12" ht="15.75">
      <c r="A334" s="85"/>
      <c r="B334" s="855" t="s">
        <v>1256</v>
      </c>
      <c r="C334" s="855"/>
      <c r="D334" s="54" t="s">
        <v>1093</v>
      </c>
      <c r="E334" s="25">
        <f t="shared" si="175"/>
        <v>0</v>
      </c>
      <c r="F334" s="102"/>
      <c r="G334" s="102"/>
      <c r="H334" s="45"/>
      <c r="I334" s="25"/>
      <c r="J334" s="45"/>
      <c r="K334" s="102"/>
      <c r="L334" s="46"/>
    </row>
    <row r="335" spans="1:12" ht="18" customHeight="1">
      <c r="A335" s="85"/>
      <c r="B335" s="58"/>
      <c r="C335" s="34" t="s">
        <v>428</v>
      </c>
      <c r="D335" s="54" t="s">
        <v>1094</v>
      </c>
      <c r="E335" s="87" t="s">
        <v>63</v>
      </c>
      <c r="F335" s="87" t="s">
        <v>63</v>
      </c>
      <c r="G335" s="87" t="s">
        <v>63</v>
      </c>
      <c r="H335" s="45" t="s">
        <v>63</v>
      </c>
      <c r="I335" s="45" t="s">
        <v>63</v>
      </c>
      <c r="J335" s="45" t="s">
        <v>63</v>
      </c>
      <c r="K335" s="87" t="s">
        <v>63</v>
      </c>
      <c r="L335" s="46" t="s">
        <v>63</v>
      </c>
    </row>
    <row r="336" spans="1:12" s="96" customFormat="1" ht="18" customHeight="1">
      <c r="A336" s="89"/>
      <c r="B336" s="90"/>
      <c r="C336" s="91" t="s">
        <v>430</v>
      </c>
      <c r="D336" s="92" t="s">
        <v>1095</v>
      </c>
      <c r="E336" s="93" t="s">
        <v>63</v>
      </c>
      <c r="F336" s="93" t="s">
        <v>63</v>
      </c>
      <c r="G336" s="93" t="s">
        <v>63</v>
      </c>
      <c r="H336" s="93" t="s">
        <v>63</v>
      </c>
      <c r="I336" s="93" t="s">
        <v>63</v>
      </c>
      <c r="J336" s="93" t="s">
        <v>63</v>
      </c>
      <c r="K336" s="93" t="s">
        <v>63</v>
      </c>
      <c r="L336" s="95" t="s">
        <v>63</v>
      </c>
    </row>
    <row r="337" spans="1:12" s="96" customFormat="1" ht="29.25" customHeight="1">
      <c r="A337" s="89"/>
      <c r="B337" s="757" t="s">
        <v>1257</v>
      </c>
      <c r="C337" s="757"/>
      <c r="D337" s="92" t="s">
        <v>1097</v>
      </c>
      <c r="E337" s="25">
        <f>F337+G337+H337+I337</f>
        <v>0</v>
      </c>
      <c r="F337" s="97"/>
      <c r="G337" s="97"/>
      <c r="H337" s="94"/>
      <c r="I337" s="99"/>
      <c r="J337" s="94"/>
      <c r="K337" s="97"/>
      <c r="L337" s="175"/>
    </row>
    <row r="338" spans="1:12" s="96" customFormat="1" ht="18" customHeight="1">
      <c r="A338" s="89"/>
      <c r="B338" s="90"/>
      <c r="C338" s="101" t="s">
        <v>428</v>
      </c>
      <c r="D338" s="92" t="s">
        <v>1098</v>
      </c>
      <c r="E338" s="93" t="s">
        <v>63</v>
      </c>
      <c r="F338" s="93" t="s">
        <v>63</v>
      </c>
      <c r="G338" s="93" t="s">
        <v>63</v>
      </c>
      <c r="H338" s="93" t="s">
        <v>63</v>
      </c>
      <c r="I338" s="94" t="s">
        <v>63</v>
      </c>
      <c r="J338" s="93" t="s">
        <v>63</v>
      </c>
      <c r="K338" s="93" t="s">
        <v>63</v>
      </c>
      <c r="L338" s="95" t="s">
        <v>63</v>
      </c>
    </row>
    <row r="339" spans="1:12" s="96" customFormat="1" ht="18" customHeight="1">
      <c r="A339" s="89"/>
      <c r="B339" s="90"/>
      <c r="C339" s="91" t="s">
        <v>430</v>
      </c>
      <c r="D339" s="92" t="s">
        <v>1099</v>
      </c>
      <c r="E339" s="93" t="s">
        <v>63</v>
      </c>
      <c r="F339" s="93" t="s">
        <v>63</v>
      </c>
      <c r="G339" s="93" t="s">
        <v>63</v>
      </c>
      <c r="H339" s="93" t="s">
        <v>63</v>
      </c>
      <c r="I339" s="93" t="s">
        <v>63</v>
      </c>
      <c r="J339" s="93" t="s">
        <v>63</v>
      </c>
      <c r="K339" s="93" t="s">
        <v>63</v>
      </c>
      <c r="L339" s="95" t="s">
        <v>63</v>
      </c>
    </row>
    <row r="340" spans="1:12" s="96" customFormat="1" ht="25.5" customHeight="1">
      <c r="A340" s="89"/>
      <c r="B340" s="856" t="s">
        <v>1258</v>
      </c>
      <c r="C340" s="856"/>
      <c r="D340" s="92" t="s">
        <v>1100</v>
      </c>
      <c r="E340" s="42">
        <f>F340+G340+H340+I340</f>
        <v>0</v>
      </c>
      <c r="F340" s="97"/>
      <c r="G340" s="97"/>
      <c r="H340" s="94"/>
      <c r="I340" s="99"/>
      <c r="J340" s="94"/>
      <c r="K340" s="97"/>
      <c r="L340" s="175"/>
    </row>
    <row r="341" spans="1:12" s="96" customFormat="1" ht="18" customHeight="1">
      <c r="A341" s="89"/>
      <c r="B341" s="90"/>
      <c r="C341" s="101" t="s">
        <v>428</v>
      </c>
      <c r="D341" s="92" t="s">
        <v>1101</v>
      </c>
      <c r="E341" s="93" t="s">
        <v>63</v>
      </c>
      <c r="F341" s="93" t="s">
        <v>63</v>
      </c>
      <c r="G341" s="93" t="s">
        <v>63</v>
      </c>
      <c r="H341" s="93" t="s">
        <v>63</v>
      </c>
      <c r="I341" s="94" t="s">
        <v>63</v>
      </c>
      <c r="J341" s="93" t="s">
        <v>63</v>
      </c>
      <c r="K341" s="93" t="s">
        <v>63</v>
      </c>
      <c r="L341" s="95" t="s">
        <v>63</v>
      </c>
    </row>
    <row r="342" spans="1:12" s="96" customFormat="1" ht="15.75">
      <c r="A342" s="89"/>
      <c r="B342" s="90"/>
      <c r="C342" s="91" t="s">
        <v>430</v>
      </c>
      <c r="D342" s="92" t="s">
        <v>1102</v>
      </c>
      <c r="E342" s="93" t="s">
        <v>63</v>
      </c>
      <c r="F342" s="93" t="s">
        <v>63</v>
      </c>
      <c r="G342" s="93" t="s">
        <v>63</v>
      </c>
      <c r="H342" s="93" t="s">
        <v>63</v>
      </c>
      <c r="I342" s="93" t="s">
        <v>63</v>
      </c>
      <c r="J342" s="93" t="s">
        <v>63</v>
      </c>
      <c r="K342" s="93" t="s">
        <v>63</v>
      </c>
      <c r="L342" s="95" t="s">
        <v>63</v>
      </c>
    </row>
    <row r="343" spans="1:12" ht="41.25" customHeight="1">
      <c r="A343" s="85"/>
      <c r="B343" s="855" t="s">
        <v>1259</v>
      </c>
      <c r="C343" s="855"/>
      <c r="D343" s="54" t="s">
        <v>1104</v>
      </c>
      <c r="E343" s="42">
        <f>F343+G343+H343+I343</f>
        <v>0</v>
      </c>
      <c r="F343" s="25"/>
      <c r="G343" s="25"/>
      <c r="H343" s="45"/>
      <c r="I343" s="25"/>
      <c r="J343" s="45"/>
      <c r="K343" s="25"/>
      <c r="L343" s="46"/>
    </row>
    <row r="344" spans="1:12" ht="18" customHeight="1">
      <c r="A344" s="85"/>
      <c r="B344" s="58"/>
      <c r="C344" s="34" t="s">
        <v>442</v>
      </c>
      <c r="D344" s="54" t="s">
        <v>1105</v>
      </c>
      <c r="E344" s="87" t="s">
        <v>63</v>
      </c>
      <c r="F344" s="87" t="s">
        <v>63</v>
      </c>
      <c r="G344" s="87" t="s">
        <v>63</v>
      </c>
      <c r="H344" s="87" t="s">
        <v>63</v>
      </c>
      <c r="I344" s="45" t="s">
        <v>63</v>
      </c>
      <c r="J344" s="87" t="s">
        <v>63</v>
      </c>
      <c r="K344" s="87" t="s">
        <v>63</v>
      </c>
      <c r="L344" s="88" t="s">
        <v>63</v>
      </c>
    </row>
    <row r="345" spans="1:12" ht="18" customHeight="1">
      <c r="A345" s="85"/>
      <c r="B345" s="58"/>
      <c r="C345" s="34" t="s">
        <v>428</v>
      </c>
      <c r="D345" s="54" t="s">
        <v>1106</v>
      </c>
      <c r="E345" s="87" t="s">
        <v>63</v>
      </c>
      <c r="F345" s="87" t="s">
        <v>63</v>
      </c>
      <c r="G345" s="87" t="s">
        <v>63</v>
      </c>
      <c r="H345" s="87" t="s">
        <v>63</v>
      </c>
      <c r="I345" s="45" t="s">
        <v>63</v>
      </c>
      <c r="J345" s="87" t="s">
        <v>63</v>
      </c>
      <c r="K345" s="87" t="s">
        <v>63</v>
      </c>
      <c r="L345" s="88" t="s">
        <v>63</v>
      </c>
    </row>
    <row r="346" spans="1:12" ht="18" customHeight="1">
      <c r="A346" s="85"/>
      <c r="B346" s="58"/>
      <c r="C346" s="34" t="s">
        <v>445</v>
      </c>
      <c r="D346" s="54" t="s">
        <v>1107</v>
      </c>
      <c r="E346" s="87" t="s">
        <v>63</v>
      </c>
      <c r="F346" s="87" t="s">
        <v>63</v>
      </c>
      <c r="G346" s="87" t="s">
        <v>63</v>
      </c>
      <c r="H346" s="87" t="s">
        <v>63</v>
      </c>
      <c r="I346" s="45" t="s">
        <v>63</v>
      </c>
      <c r="J346" s="87" t="s">
        <v>63</v>
      </c>
      <c r="K346" s="87" t="s">
        <v>63</v>
      </c>
      <c r="L346" s="88" t="s">
        <v>63</v>
      </c>
    </row>
    <row r="347" spans="1:12" ht="18" customHeight="1">
      <c r="A347" s="85"/>
      <c r="B347" s="58"/>
      <c r="C347" s="39" t="s">
        <v>430</v>
      </c>
      <c r="D347" s="54" t="s">
        <v>1108</v>
      </c>
      <c r="E347" s="87" t="s">
        <v>63</v>
      </c>
      <c r="F347" s="87" t="s">
        <v>63</v>
      </c>
      <c r="G347" s="87" t="s">
        <v>63</v>
      </c>
      <c r="H347" s="87" t="s">
        <v>63</v>
      </c>
      <c r="I347" s="87" t="s">
        <v>63</v>
      </c>
      <c r="J347" s="87" t="s">
        <v>63</v>
      </c>
      <c r="K347" s="87" t="s">
        <v>63</v>
      </c>
      <c r="L347" s="88" t="s">
        <v>63</v>
      </c>
    </row>
    <row r="348" spans="1:12" ht="21" customHeight="1">
      <c r="A348" s="85"/>
      <c r="B348" s="855" t="s">
        <v>1260</v>
      </c>
      <c r="C348" s="855"/>
      <c r="D348" s="54" t="s">
        <v>1110</v>
      </c>
      <c r="E348" s="42">
        <f>F348+G348+H348+I348</f>
        <v>0</v>
      </c>
      <c r="F348" s="25"/>
      <c r="G348" s="25"/>
      <c r="H348" s="45"/>
      <c r="I348" s="25"/>
      <c r="J348" s="45"/>
      <c r="K348" s="25"/>
      <c r="L348" s="46"/>
    </row>
    <row r="349" spans="1:12" ht="21" customHeight="1">
      <c r="A349" s="85"/>
      <c r="B349" s="58"/>
      <c r="C349" s="34" t="s">
        <v>428</v>
      </c>
      <c r="D349" s="54" t="s">
        <v>1111</v>
      </c>
      <c r="E349" s="87" t="s">
        <v>63</v>
      </c>
      <c r="F349" s="87" t="s">
        <v>63</v>
      </c>
      <c r="G349" s="87" t="s">
        <v>63</v>
      </c>
      <c r="H349" s="87" t="s">
        <v>63</v>
      </c>
      <c r="I349" s="45" t="s">
        <v>63</v>
      </c>
      <c r="J349" s="87" t="s">
        <v>63</v>
      </c>
      <c r="K349" s="87" t="s">
        <v>63</v>
      </c>
      <c r="L349" s="88" t="s">
        <v>63</v>
      </c>
    </row>
    <row r="350" spans="1:12" s="96" customFormat="1" ht="30" customHeight="1">
      <c r="A350" s="89"/>
      <c r="B350" s="90"/>
      <c r="C350" s="91" t="s">
        <v>430</v>
      </c>
      <c r="D350" s="92" t="s">
        <v>1112</v>
      </c>
      <c r="E350" s="93" t="s">
        <v>63</v>
      </c>
      <c r="F350" s="93" t="s">
        <v>63</v>
      </c>
      <c r="G350" s="93" t="s">
        <v>63</v>
      </c>
      <c r="H350" s="93" t="s">
        <v>63</v>
      </c>
      <c r="I350" s="93" t="s">
        <v>63</v>
      </c>
      <c r="J350" s="93" t="s">
        <v>63</v>
      </c>
      <c r="K350" s="93" t="s">
        <v>63</v>
      </c>
      <c r="L350" s="95" t="s">
        <v>63</v>
      </c>
    </row>
    <row r="351" spans="1:12" ht="38.25" customHeight="1">
      <c r="A351" s="85"/>
      <c r="B351" s="855" t="s">
        <v>1261</v>
      </c>
      <c r="C351" s="855"/>
      <c r="D351" s="54" t="s">
        <v>1114</v>
      </c>
      <c r="E351" s="42">
        <f>F351+G351+H351+I351</f>
        <v>0</v>
      </c>
      <c r="F351" s="25"/>
      <c r="G351" s="25"/>
      <c r="H351" s="45"/>
      <c r="I351" s="25"/>
      <c r="J351" s="45"/>
      <c r="K351" s="25"/>
      <c r="L351" s="46"/>
    </row>
    <row r="352" spans="1:12" ht="18" customHeight="1">
      <c r="A352" s="85"/>
      <c r="B352" s="58"/>
      <c r="C352" s="34" t="s">
        <v>442</v>
      </c>
      <c r="D352" s="54" t="s">
        <v>1115</v>
      </c>
      <c r="E352" s="87" t="s">
        <v>63</v>
      </c>
      <c r="F352" s="87" t="s">
        <v>63</v>
      </c>
      <c r="G352" s="87" t="s">
        <v>63</v>
      </c>
      <c r="H352" s="87" t="s">
        <v>63</v>
      </c>
      <c r="I352" s="45" t="s">
        <v>63</v>
      </c>
      <c r="J352" s="87" t="s">
        <v>63</v>
      </c>
      <c r="K352" s="87" t="s">
        <v>63</v>
      </c>
      <c r="L352" s="88" t="s">
        <v>63</v>
      </c>
    </row>
    <row r="353" spans="1:12" ht="18" customHeight="1">
      <c r="A353" s="85"/>
      <c r="B353" s="58"/>
      <c r="C353" s="34" t="s">
        <v>428</v>
      </c>
      <c r="D353" s="54" t="s">
        <v>1116</v>
      </c>
      <c r="E353" s="87" t="s">
        <v>63</v>
      </c>
      <c r="F353" s="87" t="s">
        <v>63</v>
      </c>
      <c r="G353" s="87" t="s">
        <v>63</v>
      </c>
      <c r="H353" s="87" t="s">
        <v>63</v>
      </c>
      <c r="I353" s="45" t="s">
        <v>63</v>
      </c>
      <c r="J353" s="87" t="s">
        <v>63</v>
      </c>
      <c r="K353" s="87" t="s">
        <v>63</v>
      </c>
      <c r="L353" s="88" t="s">
        <v>63</v>
      </c>
    </row>
    <row r="354" spans="1:12" ht="18" customHeight="1">
      <c r="A354" s="85"/>
      <c r="B354" s="58"/>
      <c r="C354" s="34" t="s">
        <v>445</v>
      </c>
      <c r="D354" s="54" t="s">
        <v>1117</v>
      </c>
      <c r="E354" s="87" t="s">
        <v>63</v>
      </c>
      <c r="F354" s="87" t="s">
        <v>63</v>
      </c>
      <c r="G354" s="87" t="s">
        <v>63</v>
      </c>
      <c r="H354" s="87" t="s">
        <v>63</v>
      </c>
      <c r="I354" s="45" t="s">
        <v>63</v>
      </c>
      <c r="J354" s="87" t="s">
        <v>63</v>
      </c>
      <c r="K354" s="87" t="s">
        <v>63</v>
      </c>
      <c r="L354" s="88" t="s">
        <v>63</v>
      </c>
    </row>
    <row r="355" spans="1:12" ht="18" customHeight="1">
      <c r="A355" s="85"/>
      <c r="B355" s="58"/>
      <c r="C355" s="39" t="s">
        <v>430</v>
      </c>
      <c r="D355" s="54" t="s">
        <v>1118</v>
      </c>
      <c r="E355" s="87" t="s">
        <v>63</v>
      </c>
      <c r="F355" s="87" t="s">
        <v>63</v>
      </c>
      <c r="G355" s="87" t="s">
        <v>63</v>
      </c>
      <c r="H355" s="87" t="s">
        <v>63</v>
      </c>
      <c r="I355" s="87" t="s">
        <v>63</v>
      </c>
      <c r="J355" s="87" t="s">
        <v>63</v>
      </c>
      <c r="K355" s="87" t="s">
        <v>63</v>
      </c>
      <c r="L355" s="88" t="s">
        <v>63</v>
      </c>
    </row>
    <row r="356" spans="1:12" ht="39.75" customHeight="1">
      <c r="A356" s="85"/>
      <c r="B356" s="855" t="s">
        <v>1262</v>
      </c>
      <c r="C356" s="855"/>
      <c r="D356" s="54" t="s">
        <v>1120</v>
      </c>
      <c r="E356" s="42">
        <f>F356+G356+H356+I356</f>
        <v>0</v>
      </c>
      <c r="F356" s="25"/>
      <c r="G356" s="25"/>
      <c r="H356" s="45"/>
      <c r="I356" s="25"/>
      <c r="J356" s="45"/>
      <c r="K356" s="25"/>
      <c r="L356" s="46"/>
    </row>
    <row r="357" spans="1:12" ht="18" customHeight="1">
      <c r="A357" s="85"/>
      <c r="B357" s="58"/>
      <c r="C357" s="34" t="s">
        <v>442</v>
      </c>
      <c r="D357" s="54" t="s">
        <v>1121</v>
      </c>
      <c r="E357" s="87" t="s">
        <v>63</v>
      </c>
      <c r="F357" s="87" t="s">
        <v>63</v>
      </c>
      <c r="G357" s="87" t="s">
        <v>63</v>
      </c>
      <c r="H357" s="87" t="s">
        <v>63</v>
      </c>
      <c r="I357" s="45" t="s">
        <v>63</v>
      </c>
      <c r="J357" s="87" t="s">
        <v>63</v>
      </c>
      <c r="K357" s="87" t="s">
        <v>63</v>
      </c>
      <c r="L357" s="88" t="s">
        <v>63</v>
      </c>
    </row>
    <row r="358" spans="1:12" ht="18" customHeight="1">
      <c r="A358" s="85"/>
      <c r="B358" s="58"/>
      <c r="C358" s="34" t="s">
        <v>428</v>
      </c>
      <c r="D358" s="54" t="s">
        <v>1122</v>
      </c>
      <c r="E358" s="87" t="s">
        <v>63</v>
      </c>
      <c r="F358" s="87" t="s">
        <v>63</v>
      </c>
      <c r="G358" s="87" t="s">
        <v>63</v>
      </c>
      <c r="H358" s="87" t="s">
        <v>63</v>
      </c>
      <c r="I358" s="45" t="s">
        <v>63</v>
      </c>
      <c r="J358" s="87" t="s">
        <v>63</v>
      </c>
      <c r="K358" s="87" t="s">
        <v>63</v>
      </c>
      <c r="L358" s="88" t="s">
        <v>63</v>
      </c>
    </row>
    <row r="359" spans="1:12" ht="18" customHeight="1">
      <c r="A359" s="85"/>
      <c r="B359" s="58"/>
      <c r="C359" s="34" t="s">
        <v>445</v>
      </c>
      <c r="D359" s="54" t="s">
        <v>1123</v>
      </c>
      <c r="E359" s="87" t="s">
        <v>63</v>
      </c>
      <c r="F359" s="87" t="s">
        <v>63</v>
      </c>
      <c r="G359" s="87" t="s">
        <v>63</v>
      </c>
      <c r="H359" s="87" t="s">
        <v>63</v>
      </c>
      <c r="I359" s="45" t="s">
        <v>63</v>
      </c>
      <c r="J359" s="87" t="s">
        <v>63</v>
      </c>
      <c r="K359" s="87" t="s">
        <v>63</v>
      </c>
      <c r="L359" s="88" t="s">
        <v>63</v>
      </c>
    </row>
    <row r="360" spans="1:12" ht="18" customHeight="1">
      <c r="A360" s="85"/>
      <c r="B360" s="58"/>
      <c r="C360" s="39" t="s">
        <v>430</v>
      </c>
      <c r="D360" s="54" t="s">
        <v>1124</v>
      </c>
      <c r="E360" s="87" t="s">
        <v>63</v>
      </c>
      <c r="F360" s="87" t="s">
        <v>63</v>
      </c>
      <c r="G360" s="87" t="s">
        <v>63</v>
      </c>
      <c r="H360" s="87" t="s">
        <v>63</v>
      </c>
      <c r="I360" s="87" t="s">
        <v>63</v>
      </c>
      <c r="J360" s="87" t="s">
        <v>63</v>
      </c>
      <c r="K360" s="87" t="s">
        <v>63</v>
      </c>
      <c r="L360" s="88" t="s">
        <v>63</v>
      </c>
    </row>
    <row r="361" spans="1:12" ht="42.75" customHeight="1">
      <c r="A361" s="85"/>
      <c r="B361" s="855" t="s">
        <v>1263</v>
      </c>
      <c r="C361" s="855"/>
      <c r="D361" s="54" t="s">
        <v>1126</v>
      </c>
      <c r="E361" s="42">
        <f>F361+G361+H361+I361</f>
        <v>0</v>
      </c>
      <c r="F361" s="102"/>
      <c r="G361" s="102"/>
      <c r="H361" s="45"/>
      <c r="I361" s="25"/>
      <c r="J361" s="45"/>
      <c r="K361" s="102"/>
      <c r="L361" s="46"/>
    </row>
    <row r="362" spans="1:12" ht="18" customHeight="1">
      <c r="A362" s="85"/>
      <c r="B362" s="58"/>
      <c r="C362" s="34" t="s">
        <v>442</v>
      </c>
      <c r="D362" s="54" t="s">
        <v>1127</v>
      </c>
      <c r="E362" s="87" t="s">
        <v>63</v>
      </c>
      <c r="F362" s="87" t="s">
        <v>63</v>
      </c>
      <c r="G362" s="87" t="s">
        <v>63</v>
      </c>
      <c r="H362" s="87" t="s">
        <v>63</v>
      </c>
      <c r="I362" s="45" t="s">
        <v>63</v>
      </c>
      <c r="J362" s="87" t="s">
        <v>63</v>
      </c>
      <c r="K362" s="87" t="s">
        <v>63</v>
      </c>
      <c r="L362" s="88" t="s">
        <v>63</v>
      </c>
    </row>
    <row r="363" spans="1:12" ht="18" customHeight="1">
      <c r="A363" s="85"/>
      <c r="B363" s="58"/>
      <c r="C363" s="34" t="s">
        <v>428</v>
      </c>
      <c r="D363" s="54" t="s">
        <v>1128</v>
      </c>
      <c r="E363" s="87" t="s">
        <v>63</v>
      </c>
      <c r="F363" s="87" t="s">
        <v>63</v>
      </c>
      <c r="G363" s="87" t="s">
        <v>63</v>
      </c>
      <c r="H363" s="87" t="s">
        <v>63</v>
      </c>
      <c r="I363" s="45" t="s">
        <v>63</v>
      </c>
      <c r="J363" s="87" t="s">
        <v>63</v>
      </c>
      <c r="K363" s="87" t="s">
        <v>63</v>
      </c>
      <c r="L363" s="88" t="s">
        <v>63</v>
      </c>
    </row>
    <row r="364" spans="1:12" ht="18" customHeight="1">
      <c r="A364" s="85"/>
      <c r="B364" s="58"/>
      <c r="C364" s="34" t="s">
        <v>445</v>
      </c>
      <c r="D364" s="54" t="s">
        <v>1129</v>
      </c>
      <c r="E364" s="87" t="s">
        <v>63</v>
      </c>
      <c r="F364" s="87" t="s">
        <v>63</v>
      </c>
      <c r="G364" s="87" t="s">
        <v>63</v>
      </c>
      <c r="H364" s="87" t="s">
        <v>63</v>
      </c>
      <c r="I364" s="45" t="s">
        <v>63</v>
      </c>
      <c r="J364" s="87" t="s">
        <v>63</v>
      </c>
      <c r="K364" s="87" t="s">
        <v>63</v>
      </c>
      <c r="L364" s="88" t="s">
        <v>63</v>
      </c>
    </row>
    <row r="365" spans="1:12" ht="18" customHeight="1">
      <c r="A365" s="85"/>
      <c r="B365" s="58"/>
      <c r="C365" s="39" t="s">
        <v>430</v>
      </c>
      <c r="D365" s="54" t="s">
        <v>1130</v>
      </c>
      <c r="E365" s="87" t="s">
        <v>63</v>
      </c>
      <c r="F365" s="87" t="s">
        <v>63</v>
      </c>
      <c r="G365" s="87" t="s">
        <v>63</v>
      </c>
      <c r="H365" s="87" t="s">
        <v>63</v>
      </c>
      <c r="I365" s="87" t="s">
        <v>63</v>
      </c>
      <c r="J365" s="87" t="s">
        <v>63</v>
      </c>
      <c r="K365" s="87" t="s">
        <v>63</v>
      </c>
      <c r="L365" s="88" t="s">
        <v>63</v>
      </c>
    </row>
    <row r="366" spans="1:12" ht="42.75" customHeight="1">
      <c r="A366" s="85"/>
      <c r="B366" s="855" t="s">
        <v>1264</v>
      </c>
      <c r="C366" s="855"/>
      <c r="D366" s="54" t="s">
        <v>1132</v>
      </c>
      <c r="E366" s="42">
        <f>F366+G366+H366+I366</f>
        <v>0</v>
      </c>
      <c r="F366" s="102"/>
      <c r="G366" s="102"/>
      <c r="H366" s="45"/>
      <c r="I366" s="25"/>
      <c r="J366" s="45"/>
      <c r="K366" s="102"/>
      <c r="L366" s="46"/>
    </row>
    <row r="367" spans="1:12" ht="18" customHeight="1">
      <c r="A367" s="85"/>
      <c r="B367" s="58"/>
      <c r="C367" s="34" t="s">
        <v>442</v>
      </c>
      <c r="D367" s="54" t="s">
        <v>1133</v>
      </c>
      <c r="E367" s="87" t="s">
        <v>63</v>
      </c>
      <c r="F367" s="87" t="s">
        <v>63</v>
      </c>
      <c r="G367" s="87" t="s">
        <v>63</v>
      </c>
      <c r="H367" s="87" t="s">
        <v>63</v>
      </c>
      <c r="I367" s="45" t="s">
        <v>63</v>
      </c>
      <c r="J367" s="87" t="s">
        <v>63</v>
      </c>
      <c r="K367" s="87" t="s">
        <v>63</v>
      </c>
      <c r="L367" s="88" t="s">
        <v>63</v>
      </c>
    </row>
    <row r="368" spans="1:12" ht="18" customHeight="1">
      <c r="A368" s="85"/>
      <c r="B368" s="58"/>
      <c r="C368" s="34" t="s">
        <v>428</v>
      </c>
      <c r="D368" s="54" t="s">
        <v>1134</v>
      </c>
      <c r="E368" s="87" t="s">
        <v>63</v>
      </c>
      <c r="F368" s="87" t="s">
        <v>63</v>
      </c>
      <c r="G368" s="87" t="s">
        <v>63</v>
      </c>
      <c r="H368" s="87" t="s">
        <v>63</v>
      </c>
      <c r="I368" s="45" t="s">
        <v>63</v>
      </c>
      <c r="J368" s="87" t="s">
        <v>63</v>
      </c>
      <c r="K368" s="87" t="s">
        <v>63</v>
      </c>
      <c r="L368" s="88" t="s">
        <v>63</v>
      </c>
    </row>
    <row r="369" spans="1:12" ht="18" customHeight="1">
      <c r="A369" s="85"/>
      <c r="B369" s="58"/>
      <c r="C369" s="34" t="s">
        <v>445</v>
      </c>
      <c r="D369" s="54" t="s">
        <v>1135</v>
      </c>
      <c r="E369" s="87" t="s">
        <v>63</v>
      </c>
      <c r="F369" s="87" t="s">
        <v>63</v>
      </c>
      <c r="G369" s="87" t="s">
        <v>63</v>
      </c>
      <c r="H369" s="87" t="s">
        <v>63</v>
      </c>
      <c r="I369" s="45" t="s">
        <v>63</v>
      </c>
      <c r="J369" s="87" t="s">
        <v>63</v>
      </c>
      <c r="K369" s="87" t="s">
        <v>63</v>
      </c>
      <c r="L369" s="88" t="s">
        <v>63</v>
      </c>
    </row>
    <row r="370" spans="1:12" ht="18" customHeight="1">
      <c r="A370" s="85"/>
      <c r="B370" s="58"/>
      <c r="C370" s="39" t="s">
        <v>430</v>
      </c>
      <c r="D370" s="54" t="s">
        <v>1136</v>
      </c>
      <c r="E370" s="87" t="s">
        <v>63</v>
      </c>
      <c r="F370" s="87" t="s">
        <v>63</v>
      </c>
      <c r="G370" s="87" t="s">
        <v>63</v>
      </c>
      <c r="H370" s="87" t="s">
        <v>63</v>
      </c>
      <c r="I370" s="87" t="s">
        <v>63</v>
      </c>
      <c r="J370" s="87" t="s">
        <v>63</v>
      </c>
      <c r="K370" s="87" t="s">
        <v>63</v>
      </c>
      <c r="L370" s="88" t="s">
        <v>63</v>
      </c>
    </row>
    <row r="371" spans="1:12" ht="15.75">
      <c r="A371" s="85"/>
      <c r="B371" s="855" t="s">
        <v>1137</v>
      </c>
      <c r="C371" s="855"/>
      <c r="D371" s="54" t="s">
        <v>1138</v>
      </c>
      <c r="E371" s="42">
        <f>F371+G371+H371+I371</f>
        <v>0</v>
      </c>
      <c r="F371" s="102"/>
      <c r="G371" s="102"/>
      <c r="H371" s="45"/>
      <c r="I371" s="25"/>
      <c r="J371" s="45"/>
      <c r="K371" s="102"/>
      <c r="L371" s="46"/>
    </row>
    <row r="372" spans="1:12" ht="18" customHeight="1">
      <c r="A372" s="85"/>
      <c r="B372" s="58"/>
      <c r="C372" s="34" t="s">
        <v>442</v>
      </c>
      <c r="D372" s="54" t="s">
        <v>1139</v>
      </c>
      <c r="E372" s="87" t="s">
        <v>63</v>
      </c>
      <c r="F372" s="87" t="s">
        <v>63</v>
      </c>
      <c r="G372" s="87" t="s">
        <v>63</v>
      </c>
      <c r="H372" s="87" t="s">
        <v>63</v>
      </c>
      <c r="I372" s="45" t="s">
        <v>63</v>
      </c>
      <c r="J372" s="87" t="s">
        <v>63</v>
      </c>
      <c r="K372" s="87" t="s">
        <v>63</v>
      </c>
      <c r="L372" s="88" t="s">
        <v>63</v>
      </c>
    </row>
    <row r="373" spans="1:12" ht="18" customHeight="1">
      <c r="A373" s="85"/>
      <c r="B373" s="58"/>
      <c r="C373" s="34" t="s">
        <v>428</v>
      </c>
      <c r="D373" s="54" t="s">
        <v>1140</v>
      </c>
      <c r="E373" s="87" t="s">
        <v>63</v>
      </c>
      <c r="F373" s="87" t="s">
        <v>63</v>
      </c>
      <c r="G373" s="87" t="s">
        <v>63</v>
      </c>
      <c r="H373" s="87" t="s">
        <v>63</v>
      </c>
      <c r="I373" s="45" t="s">
        <v>63</v>
      </c>
      <c r="J373" s="87" t="s">
        <v>63</v>
      </c>
      <c r="K373" s="87" t="s">
        <v>63</v>
      </c>
      <c r="L373" s="88" t="s">
        <v>63</v>
      </c>
    </row>
    <row r="374" spans="1:12" ht="18" customHeight="1">
      <c r="A374" s="85"/>
      <c r="B374" s="58"/>
      <c r="C374" s="39" t="s">
        <v>445</v>
      </c>
      <c r="D374" s="54" t="s">
        <v>1141</v>
      </c>
      <c r="E374" s="87" t="s">
        <v>63</v>
      </c>
      <c r="F374" s="87" t="s">
        <v>63</v>
      </c>
      <c r="G374" s="87" t="s">
        <v>63</v>
      </c>
      <c r="H374" s="87" t="s">
        <v>63</v>
      </c>
      <c r="I374" s="45" t="s">
        <v>63</v>
      </c>
      <c r="J374" s="87" t="s">
        <v>63</v>
      </c>
      <c r="K374" s="87" t="s">
        <v>63</v>
      </c>
      <c r="L374" s="88" t="s">
        <v>63</v>
      </c>
    </row>
    <row r="375" spans="1:12" ht="18" customHeight="1">
      <c r="A375" s="85"/>
      <c r="B375" s="58"/>
      <c r="C375" s="39" t="s">
        <v>430</v>
      </c>
      <c r="D375" s="54" t="s">
        <v>1142</v>
      </c>
      <c r="E375" s="87" t="s">
        <v>63</v>
      </c>
      <c r="F375" s="87" t="s">
        <v>63</v>
      </c>
      <c r="G375" s="87" t="s">
        <v>63</v>
      </c>
      <c r="H375" s="87" t="s">
        <v>63</v>
      </c>
      <c r="I375" s="87" t="s">
        <v>63</v>
      </c>
      <c r="J375" s="87" t="s">
        <v>63</v>
      </c>
      <c r="K375" s="87" t="s">
        <v>63</v>
      </c>
      <c r="L375" s="88" t="s">
        <v>63</v>
      </c>
    </row>
    <row r="376" spans="1:12" s="44" customFormat="1" ht="15.75">
      <c r="A376" s="103"/>
      <c r="B376" s="754" t="s">
        <v>1143</v>
      </c>
      <c r="C376" s="754"/>
      <c r="D376" s="72" t="s">
        <v>1144</v>
      </c>
      <c r="E376" s="42">
        <f>F376+G376+H376+I376</f>
        <v>0</v>
      </c>
      <c r="F376" s="104"/>
      <c r="G376" s="104"/>
      <c r="H376" s="45"/>
      <c r="I376" s="104"/>
      <c r="J376" s="45"/>
      <c r="K376" s="104"/>
      <c r="L376" s="46"/>
    </row>
    <row r="377" spans="1:12" ht="18" customHeight="1">
      <c r="A377" s="85"/>
      <c r="B377" s="58"/>
      <c r="C377" s="34" t="s">
        <v>442</v>
      </c>
      <c r="D377" s="54" t="s">
        <v>1145</v>
      </c>
      <c r="E377" s="87" t="s">
        <v>63</v>
      </c>
      <c r="F377" s="87" t="s">
        <v>63</v>
      </c>
      <c r="G377" s="87" t="s">
        <v>63</v>
      </c>
      <c r="H377" s="87" t="s">
        <v>63</v>
      </c>
      <c r="I377" s="45" t="s">
        <v>63</v>
      </c>
      <c r="J377" s="87" t="s">
        <v>63</v>
      </c>
      <c r="K377" s="87" t="s">
        <v>63</v>
      </c>
      <c r="L377" s="88" t="s">
        <v>63</v>
      </c>
    </row>
    <row r="378" spans="1:12" ht="18" customHeight="1">
      <c r="A378" s="85"/>
      <c r="B378" s="58"/>
      <c r="C378" s="34" t="s">
        <v>428</v>
      </c>
      <c r="D378" s="54" t="s">
        <v>1146</v>
      </c>
      <c r="E378" s="87" t="s">
        <v>63</v>
      </c>
      <c r="F378" s="87" t="s">
        <v>63</v>
      </c>
      <c r="G378" s="87" t="s">
        <v>63</v>
      </c>
      <c r="H378" s="87" t="s">
        <v>63</v>
      </c>
      <c r="I378" s="45" t="s">
        <v>63</v>
      </c>
      <c r="J378" s="87" t="s">
        <v>63</v>
      </c>
      <c r="K378" s="87" t="s">
        <v>63</v>
      </c>
      <c r="L378" s="88" t="s">
        <v>63</v>
      </c>
    </row>
    <row r="379" spans="1:12" ht="18" customHeight="1">
      <c r="A379" s="85"/>
      <c r="B379" s="58"/>
      <c r="C379" s="39" t="s">
        <v>445</v>
      </c>
      <c r="D379" s="54" t="s">
        <v>1147</v>
      </c>
      <c r="E379" s="87" t="s">
        <v>63</v>
      </c>
      <c r="F379" s="87" t="s">
        <v>63</v>
      </c>
      <c r="G379" s="87" t="s">
        <v>63</v>
      </c>
      <c r="H379" s="87" t="s">
        <v>63</v>
      </c>
      <c r="I379" s="45" t="s">
        <v>63</v>
      </c>
      <c r="J379" s="87" t="s">
        <v>63</v>
      </c>
      <c r="K379" s="87" t="s">
        <v>63</v>
      </c>
      <c r="L379" s="88" t="s">
        <v>63</v>
      </c>
    </row>
    <row r="380" spans="1:12" ht="18" customHeight="1">
      <c r="A380" s="85"/>
      <c r="B380" s="58"/>
      <c r="C380" s="39" t="s">
        <v>430</v>
      </c>
      <c r="D380" s="54" t="s">
        <v>1148</v>
      </c>
      <c r="E380" s="87" t="s">
        <v>63</v>
      </c>
      <c r="F380" s="87" t="s">
        <v>63</v>
      </c>
      <c r="G380" s="87" t="s">
        <v>63</v>
      </c>
      <c r="H380" s="87" t="s">
        <v>63</v>
      </c>
      <c r="I380" s="87" t="s">
        <v>63</v>
      </c>
      <c r="J380" s="87" t="s">
        <v>63</v>
      </c>
      <c r="K380" s="87" t="s">
        <v>63</v>
      </c>
      <c r="L380" s="88" t="s">
        <v>63</v>
      </c>
    </row>
    <row r="381" spans="1:12" ht="43.5" customHeight="1">
      <c r="A381" s="85"/>
      <c r="B381" s="752" t="s">
        <v>1265</v>
      </c>
      <c r="C381" s="752"/>
      <c r="D381" s="54" t="s">
        <v>1150</v>
      </c>
      <c r="E381" s="42">
        <f>F381+G381+H381+I381</f>
        <v>0</v>
      </c>
      <c r="F381" s="87"/>
      <c r="G381" s="87"/>
      <c r="H381" s="45"/>
      <c r="I381" s="87"/>
      <c r="J381" s="45"/>
      <c r="K381" s="87"/>
      <c r="L381" s="46"/>
    </row>
    <row r="382" spans="1:12" ht="18" customHeight="1">
      <c r="A382" s="85"/>
      <c r="B382" s="105"/>
      <c r="C382" s="34" t="s">
        <v>442</v>
      </c>
      <c r="D382" s="54" t="s">
        <v>1151</v>
      </c>
      <c r="E382" s="87" t="s">
        <v>63</v>
      </c>
      <c r="F382" s="87" t="s">
        <v>63</v>
      </c>
      <c r="G382" s="87" t="s">
        <v>63</v>
      </c>
      <c r="H382" s="87" t="s">
        <v>63</v>
      </c>
      <c r="I382" s="87" t="s">
        <v>63</v>
      </c>
      <c r="J382" s="87" t="s">
        <v>63</v>
      </c>
      <c r="K382" s="87" t="s">
        <v>63</v>
      </c>
      <c r="L382" s="88" t="s">
        <v>63</v>
      </c>
    </row>
    <row r="383" spans="1:12" ht="18" customHeight="1">
      <c r="A383" s="176"/>
      <c r="B383" s="177"/>
      <c r="C383" s="178" t="s">
        <v>428</v>
      </c>
      <c r="D383" s="179" t="s">
        <v>1152</v>
      </c>
      <c r="E383" s="180" t="s">
        <v>63</v>
      </c>
      <c r="F383" s="180" t="s">
        <v>63</v>
      </c>
      <c r="G383" s="180" t="s">
        <v>63</v>
      </c>
      <c r="H383" s="180" t="s">
        <v>63</v>
      </c>
      <c r="I383" s="180" t="s">
        <v>63</v>
      </c>
      <c r="J383" s="180" t="s">
        <v>63</v>
      </c>
      <c r="K383" s="180" t="s">
        <v>63</v>
      </c>
      <c r="L383" s="181" t="s">
        <v>63</v>
      </c>
    </row>
    <row r="384" spans="1:12" ht="24" customHeight="1">
      <c r="A384" s="85"/>
      <c r="B384" s="58"/>
      <c r="C384" s="39" t="s">
        <v>430</v>
      </c>
      <c r="D384" s="179" t="s">
        <v>1153</v>
      </c>
      <c r="E384" s="87" t="s">
        <v>63</v>
      </c>
      <c r="F384" s="87" t="s">
        <v>63</v>
      </c>
      <c r="G384" s="87" t="s">
        <v>63</v>
      </c>
      <c r="H384" s="87" t="s">
        <v>63</v>
      </c>
      <c r="I384" s="87" t="s">
        <v>63</v>
      </c>
      <c r="J384" s="87" t="s">
        <v>63</v>
      </c>
      <c r="K384" s="87" t="s">
        <v>63</v>
      </c>
      <c r="L384" s="88" t="s">
        <v>63</v>
      </c>
    </row>
    <row r="385" spans="1:12" ht="39.75" customHeight="1">
      <c r="A385" s="106"/>
      <c r="B385" s="752" t="s">
        <v>1154</v>
      </c>
      <c r="C385" s="752"/>
      <c r="D385" s="72" t="s">
        <v>1155</v>
      </c>
      <c r="E385" s="42">
        <f>F385+G385+H385+I385</f>
        <v>0</v>
      </c>
      <c r="F385" s="49"/>
      <c r="G385" s="49"/>
      <c r="H385" s="45"/>
      <c r="I385" s="49"/>
      <c r="J385" s="45"/>
      <c r="K385" s="49"/>
      <c r="L385" s="46"/>
    </row>
    <row r="386" spans="1:12" ht="18" customHeight="1">
      <c r="A386" s="106"/>
      <c r="B386" s="107"/>
      <c r="C386" s="39" t="s">
        <v>442</v>
      </c>
      <c r="D386" s="72" t="s">
        <v>1156</v>
      </c>
      <c r="E386" s="49" t="s">
        <v>63</v>
      </c>
      <c r="F386" s="49" t="s">
        <v>63</v>
      </c>
      <c r="G386" s="49" t="s">
        <v>63</v>
      </c>
      <c r="H386" s="49" t="s">
        <v>63</v>
      </c>
      <c r="I386" s="49" t="s">
        <v>63</v>
      </c>
      <c r="J386" s="49" t="s">
        <v>63</v>
      </c>
      <c r="K386" s="49" t="s">
        <v>63</v>
      </c>
      <c r="L386" s="50" t="s">
        <v>63</v>
      </c>
    </row>
    <row r="387" spans="1:12" ht="18" customHeight="1">
      <c r="A387" s="106"/>
      <c r="B387" s="107"/>
      <c r="C387" s="39" t="s">
        <v>428</v>
      </c>
      <c r="D387" s="72" t="s">
        <v>1157</v>
      </c>
      <c r="E387" s="49" t="s">
        <v>63</v>
      </c>
      <c r="F387" s="49" t="s">
        <v>63</v>
      </c>
      <c r="G387" s="49" t="s">
        <v>63</v>
      </c>
      <c r="H387" s="49" t="s">
        <v>63</v>
      </c>
      <c r="I387" s="49" t="s">
        <v>63</v>
      </c>
      <c r="J387" s="49" t="s">
        <v>63</v>
      </c>
      <c r="K387" s="49" t="s">
        <v>63</v>
      </c>
      <c r="L387" s="50" t="s">
        <v>63</v>
      </c>
    </row>
    <row r="388" spans="1:12" ht="18" customHeight="1">
      <c r="A388" s="106"/>
      <c r="B388" s="107"/>
      <c r="C388" s="39" t="s">
        <v>445</v>
      </c>
      <c r="D388" s="72" t="s">
        <v>1158</v>
      </c>
      <c r="E388" s="49" t="s">
        <v>63</v>
      </c>
      <c r="F388" s="49" t="s">
        <v>63</v>
      </c>
      <c r="G388" s="49" t="s">
        <v>63</v>
      </c>
      <c r="H388" s="49" t="s">
        <v>63</v>
      </c>
      <c r="I388" s="49" t="s">
        <v>63</v>
      </c>
      <c r="J388" s="49" t="s">
        <v>63</v>
      </c>
      <c r="K388" s="49" t="s">
        <v>63</v>
      </c>
      <c r="L388" s="50" t="s">
        <v>63</v>
      </c>
    </row>
    <row r="389" spans="1:12" ht="18" customHeight="1">
      <c r="A389" s="85"/>
      <c r="B389" s="58"/>
      <c r="C389" s="39" t="s">
        <v>430</v>
      </c>
      <c r="D389" s="72" t="s">
        <v>1159</v>
      </c>
      <c r="E389" s="87" t="s">
        <v>63</v>
      </c>
      <c r="F389" s="87" t="s">
        <v>63</v>
      </c>
      <c r="G389" s="87" t="s">
        <v>63</v>
      </c>
      <c r="H389" s="87" t="s">
        <v>63</v>
      </c>
      <c r="I389" s="87" t="s">
        <v>63</v>
      </c>
      <c r="J389" s="87" t="s">
        <v>63</v>
      </c>
      <c r="K389" s="87" t="s">
        <v>63</v>
      </c>
      <c r="L389" s="88" t="s">
        <v>63</v>
      </c>
    </row>
    <row r="390" spans="1:12" ht="42" customHeight="1">
      <c r="A390" s="106"/>
      <c r="B390" s="752" t="s">
        <v>1160</v>
      </c>
      <c r="C390" s="752"/>
      <c r="D390" s="72" t="s">
        <v>1161</v>
      </c>
      <c r="E390" s="42">
        <f>F390+G390+H390+I390</f>
        <v>0</v>
      </c>
      <c r="F390" s="49"/>
      <c r="G390" s="49"/>
      <c r="H390" s="45"/>
      <c r="I390" s="49"/>
      <c r="J390" s="45"/>
      <c r="K390" s="49"/>
      <c r="L390" s="46"/>
    </row>
    <row r="391" spans="1:12" ht="15.75">
      <c r="A391" s="106"/>
      <c r="B391" s="107"/>
      <c r="C391" s="39" t="s">
        <v>442</v>
      </c>
      <c r="D391" s="72" t="s">
        <v>1162</v>
      </c>
      <c r="E391" s="49" t="s">
        <v>63</v>
      </c>
      <c r="F391" s="49" t="s">
        <v>63</v>
      </c>
      <c r="G391" s="49" t="s">
        <v>63</v>
      </c>
      <c r="H391" s="49" t="s">
        <v>63</v>
      </c>
      <c r="I391" s="49" t="s">
        <v>63</v>
      </c>
      <c r="J391" s="49" t="s">
        <v>63</v>
      </c>
      <c r="K391" s="49" t="s">
        <v>63</v>
      </c>
      <c r="L391" s="50" t="s">
        <v>63</v>
      </c>
    </row>
    <row r="392" spans="1:12" ht="15.75">
      <c r="A392" s="106"/>
      <c r="B392" s="107"/>
      <c r="C392" s="39" t="s">
        <v>428</v>
      </c>
      <c r="D392" s="72" t="s">
        <v>1163</v>
      </c>
      <c r="E392" s="49" t="s">
        <v>63</v>
      </c>
      <c r="F392" s="49" t="s">
        <v>63</v>
      </c>
      <c r="G392" s="49" t="s">
        <v>63</v>
      </c>
      <c r="H392" s="49" t="s">
        <v>63</v>
      </c>
      <c r="I392" s="49" t="s">
        <v>63</v>
      </c>
      <c r="J392" s="49" t="s">
        <v>63</v>
      </c>
      <c r="K392" s="49" t="s">
        <v>63</v>
      </c>
      <c r="L392" s="50" t="s">
        <v>63</v>
      </c>
    </row>
    <row r="393" spans="1:12" ht="15.75">
      <c r="A393" s="108"/>
      <c r="B393" s="109"/>
      <c r="C393" s="110" t="s">
        <v>445</v>
      </c>
      <c r="D393" s="111" t="s">
        <v>1164</v>
      </c>
      <c r="E393" s="42">
        <f>F393+G393+H393+I393</f>
        <v>0</v>
      </c>
      <c r="F393" s="112"/>
      <c r="G393" s="112"/>
      <c r="H393" s="112"/>
      <c r="I393" s="112"/>
      <c r="J393" s="112"/>
      <c r="K393" s="112"/>
      <c r="L393" s="113"/>
    </row>
    <row r="394" spans="1:12" ht="15.75">
      <c r="A394" s="182"/>
      <c r="B394" s="169"/>
      <c r="C394" s="110" t="s">
        <v>430</v>
      </c>
      <c r="D394" s="111" t="s">
        <v>1165</v>
      </c>
      <c r="E394" s="183" t="s">
        <v>63</v>
      </c>
      <c r="F394" s="183" t="s">
        <v>63</v>
      </c>
      <c r="G394" s="183" t="s">
        <v>63</v>
      </c>
      <c r="H394" s="183" t="s">
        <v>63</v>
      </c>
      <c r="I394" s="183" t="s">
        <v>63</v>
      </c>
      <c r="J394" s="183" t="s">
        <v>63</v>
      </c>
      <c r="K394" s="183" t="s">
        <v>63</v>
      </c>
      <c r="L394" s="184" t="s">
        <v>63</v>
      </c>
    </row>
    <row r="395" spans="1:12" s="44" customFormat="1" ht="15.75">
      <c r="A395" s="753" t="s">
        <v>1166</v>
      </c>
      <c r="B395" s="742"/>
      <c r="C395" s="743"/>
      <c r="D395" s="114" t="s">
        <v>1167</v>
      </c>
      <c r="E395" s="42">
        <f>F395+G395+H395+I395</f>
        <v>0</v>
      </c>
      <c r="F395" s="185">
        <f>F396+F397</f>
        <v>0</v>
      </c>
      <c r="G395" s="185">
        <f aca="true" t="shared" si="185" ref="G395:L395">G396+G397</f>
        <v>0</v>
      </c>
      <c r="H395" s="185">
        <f t="shared" si="185"/>
        <v>0</v>
      </c>
      <c r="I395" s="185">
        <f t="shared" si="185"/>
        <v>0</v>
      </c>
      <c r="J395" s="185">
        <f t="shared" si="185"/>
        <v>0</v>
      </c>
      <c r="K395" s="185">
        <f t="shared" si="185"/>
        <v>0</v>
      </c>
      <c r="L395" s="186">
        <f t="shared" si="185"/>
        <v>0</v>
      </c>
    </row>
    <row r="396" spans="1:12" s="44" customFormat="1" ht="34.5" customHeight="1">
      <c r="A396" s="83"/>
      <c r="B396" s="742" t="s">
        <v>511</v>
      </c>
      <c r="C396" s="743"/>
      <c r="D396" s="72" t="s">
        <v>1168</v>
      </c>
      <c r="E396" s="42">
        <f aca="true" t="shared" si="186" ref="E396:E445">F396+G396+H396+I396</f>
        <v>0</v>
      </c>
      <c r="F396" s="187"/>
      <c r="G396" s="187"/>
      <c r="H396" s="187"/>
      <c r="I396" s="188"/>
      <c r="J396" s="187"/>
      <c r="K396" s="187"/>
      <c r="L396" s="189"/>
    </row>
    <row r="397" spans="1:12" s="121" customFormat="1" ht="32.25" customHeight="1">
      <c r="A397" s="119"/>
      <c r="B397" s="744" t="s">
        <v>513</v>
      </c>
      <c r="C397" s="745"/>
      <c r="D397" s="120" t="s">
        <v>1169</v>
      </c>
      <c r="E397" s="42">
        <f t="shared" si="186"/>
        <v>0</v>
      </c>
      <c r="F397" s="98"/>
      <c r="G397" s="98"/>
      <c r="H397" s="98"/>
      <c r="I397" s="98"/>
      <c r="J397" s="98"/>
      <c r="K397" s="98"/>
      <c r="L397" s="100"/>
    </row>
    <row r="398" spans="1:12" s="44" customFormat="1" ht="55.5" customHeight="1">
      <c r="A398" s="746" t="s">
        <v>1266</v>
      </c>
      <c r="B398" s="747"/>
      <c r="C398" s="747"/>
      <c r="D398" s="190" t="s">
        <v>1171</v>
      </c>
      <c r="E398" s="42">
        <f t="shared" si="186"/>
        <v>0</v>
      </c>
      <c r="F398" s="153">
        <f>F399+F403+F407+F411+F415+F419+F423+F427+F431+F435+F440+F443</f>
        <v>0</v>
      </c>
      <c r="G398" s="153">
        <f aca="true" t="shared" si="187" ref="G398:L398">G399+G403+G407+G411+G415+G419+G423+G427+G431+G435+G440+G443</f>
        <v>0</v>
      </c>
      <c r="H398" s="153">
        <f t="shared" si="187"/>
        <v>0</v>
      </c>
      <c r="I398" s="153">
        <f t="shared" si="187"/>
        <v>0</v>
      </c>
      <c r="J398" s="153">
        <f t="shared" si="187"/>
        <v>0</v>
      </c>
      <c r="K398" s="153">
        <f t="shared" si="187"/>
        <v>0</v>
      </c>
      <c r="L398" s="154">
        <f t="shared" si="187"/>
        <v>0</v>
      </c>
    </row>
    <row r="399" spans="1:12" s="44" customFormat="1" ht="15.75">
      <c r="A399" s="122"/>
      <c r="B399" s="748" t="s">
        <v>1172</v>
      </c>
      <c r="C399" s="749"/>
      <c r="D399" s="123" t="s">
        <v>1173</v>
      </c>
      <c r="E399" s="42">
        <f t="shared" si="186"/>
        <v>0</v>
      </c>
      <c r="F399" s="185">
        <f>SUM(F400:F402)</f>
        <v>0</v>
      </c>
      <c r="G399" s="185">
        <f aca="true" t="shared" si="188" ref="G399:L399">SUM(G400:G402)</f>
        <v>0</v>
      </c>
      <c r="H399" s="185">
        <f t="shared" si="188"/>
        <v>0</v>
      </c>
      <c r="I399" s="185">
        <f t="shared" si="188"/>
        <v>0</v>
      </c>
      <c r="J399" s="185">
        <f t="shared" si="188"/>
        <v>0</v>
      </c>
      <c r="K399" s="185">
        <f t="shared" si="188"/>
        <v>0</v>
      </c>
      <c r="L399" s="186">
        <f t="shared" si="188"/>
        <v>0</v>
      </c>
    </row>
    <row r="400" spans="1:12" s="44" customFormat="1" ht="15.75">
      <c r="A400" s="106"/>
      <c r="B400" s="107"/>
      <c r="C400" s="39" t="s">
        <v>442</v>
      </c>
      <c r="D400" s="72" t="s">
        <v>1174</v>
      </c>
      <c r="E400" s="42">
        <f t="shared" si="186"/>
        <v>0</v>
      </c>
      <c r="F400" s="42"/>
      <c r="G400" s="42"/>
      <c r="H400" s="42"/>
      <c r="I400" s="191"/>
      <c r="J400" s="42"/>
      <c r="K400" s="42"/>
      <c r="L400" s="43"/>
    </row>
    <row r="401" spans="1:12" s="44" customFormat="1" ht="15.75">
      <c r="A401" s="106"/>
      <c r="B401" s="107"/>
      <c r="C401" s="39" t="s">
        <v>428</v>
      </c>
      <c r="D401" s="72" t="s">
        <v>1175</v>
      </c>
      <c r="E401" s="42">
        <f t="shared" si="186"/>
        <v>0</v>
      </c>
      <c r="F401" s="42"/>
      <c r="G401" s="42"/>
      <c r="H401" s="42"/>
      <c r="I401" s="191"/>
      <c r="J401" s="42"/>
      <c r="K401" s="42"/>
      <c r="L401" s="43"/>
    </row>
    <row r="402" spans="1:12" s="44" customFormat="1" ht="15.75">
      <c r="A402" s="108"/>
      <c r="B402" s="109"/>
      <c r="C402" s="110" t="s">
        <v>445</v>
      </c>
      <c r="D402" s="111" t="s">
        <v>1176</v>
      </c>
      <c r="E402" s="42">
        <f t="shared" si="186"/>
        <v>0</v>
      </c>
      <c r="F402" s="192"/>
      <c r="G402" s="192"/>
      <c r="H402" s="192"/>
      <c r="I402" s="193"/>
      <c r="J402" s="192"/>
      <c r="K402" s="192"/>
      <c r="L402" s="194"/>
    </row>
    <row r="403" spans="1:12" s="44" customFormat="1" ht="15.75">
      <c r="A403" s="124"/>
      <c r="B403" s="734" t="s">
        <v>1177</v>
      </c>
      <c r="C403" s="735"/>
      <c r="D403" s="123" t="s">
        <v>1178</v>
      </c>
      <c r="E403" s="42">
        <f t="shared" si="186"/>
        <v>0</v>
      </c>
      <c r="F403" s="117">
        <f>SUM(F404:F406)</f>
        <v>0</v>
      </c>
      <c r="G403" s="117">
        <f aca="true" t="shared" si="189" ref="G403:L403">SUM(G404:G406)</f>
        <v>0</v>
      </c>
      <c r="H403" s="117">
        <f t="shared" si="189"/>
        <v>0</v>
      </c>
      <c r="I403" s="117">
        <f t="shared" si="189"/>
        <v>0</v>
      </c>
      <c r="J403" s="117">
        <f t="shared" si="189"/>
        <v>0</v>
      </c>
      <c r="K403" s="117">
        <f t="shared" si="189"/>
        <v>0</v>
      </c>
      <c r="L403" s="118">
        <f t="shared" si="189"/>
        <v>0</v>
      </c>
    </row>
    <row r="404" spans="1:12" s="44" customFormat="1" ht="15.75">
      <c r="A404" s="106"/>
      <c r="B404" s="107"/>
      <c r="C404" s="39" t="s">
        <v>442</v>
      </c>
      <c r="D404" s="72" t="s">
        <v>1179</v>
      </c>
      <c r="E404" s="42">
        <f t="shared" si="186"/>
        <v>0</v>
      </c>
      <c r="F404" s="49"/>
      <c r="G404" s="49"/>
      <c r="H404" s="49"/>
      <c r="I404" s="195"/>
      <c r="J404" s="49"/>
      <c r="K404" s="49"/>
      <c r="L404" s="50"/>
    </row>
    <row r="405" spans="1:12" s="44" customFormat="1" ht="15.75">
      <c r="A405" s="106"/>
      <c r="B405" s="107"/>
      <c r="C405" s="39" t="s">
        <v>428</v>
      </c>
      <c r="D405" s="72" t="s">
        <v>1180</v>
      </c>
      <c r="E405" s="42">
        <f t="shared" si="186"/>
        <v>0</v>
      </c>
      <c r="F405" s="49"/>
      <c r="G405" s="49"/>
      <c r="H405" s="49"/>
      <c r="I405" s="195"/>
      <c r="J405" s="49"/>
      <c r="K405" s="49"/>
      <c r="L405" s="50"/>
    </row>
    <row r="406" spans="1:12" s="44" customFormat="1" ht="15.75">
      <c r="A406" s="108"/>
      <c r="B406" s="109"/>
      <c r="C406" s="110" t="s">
        <v>445</v>
      </c>
      <c r="D406" s="111" t="s">
        <v>1181</v>
      </c>
      <c r="E406" s="42">
        <f t="shared" si="186"/>
        <v>0</v>
      </c>
      <c r="F406" s="112"/>
      <c r="G406" s="112"/>
      <c r="H406" s="112"/>
      <c r="I406" s="196"/>
      <c r="J406" s="112"/>
      <c r="K406" s="112"/>
      <c r="L406" s="113"/>
    </row>
    <row r="407" spans="1:12" s="44" customFormat="1" ht="15.75">
      <c r="A407" s="124"/>
      <c r="B407" s="734" t="s">
        <v>1182</v>
      </c>
      <c r="C407" s="735"/>
      <c r="D407" s="123" t="s">
        <v>1183</v>
      </c>
      <c r="E407" s="42">
        <f t="shared" si="186"/>
        <v>0</v>
      </c>
      <c r="F407" s="117">
        <f>SUM(F408:F410)</f>
        <v>0</v>
      </c>
      <c r="G407" s="117">
        <f aca="true" t="shared" si="190" ref="G407:L407">SUM(G408:G410)</f>
        <v>0</v>
      </c>
      <c r="H407" s="117">
        <f t="shared" si="190"/>
        <v>0</v>
      </c>
      <c r="I407" s="117">
        <f t="shared" si="190"/>
        <v>0</v>
      </c>
      <c r="J407" s="117">
        <f t="shared" si="190"/>
        <v>0</v>
      </c>
      <c r="K407" s="117">
        <f t="shared" si="190"/>
        <v>0</v>
      </c>
      <c r="L407" s="118">
        <f t="shared" si="190"/>
        <v>0</v>
      </c>
    </row>
    <row r="408" spans="1:12" s="44" customFormat="1" ht="15.75">
      <c r="A408" s="106"/>
      <c r="B408" s="107"/>
      <c r="C408" s="39" t="s">
        <v>442</v>
      </c>
      <c r="D408" s="72" t="s">
        <v>1184</v>
      </c>
      <c r="E408" s="42">
        <f t="shared" si="186"/>
        <v>0</v>
      </c>
      <c r="F408" s="49"/>
      <c r="G408" s="49"/>
      <c r="H408" s="49"/>
      <c r="I408" s="195"/>
      <c r="J408" s="49"/>
      <c r="K408" s="49"/>
      <c r="L408" s="50"/>
    </row>
    <row r="409" spans="1:12" s="44" customFormat="1" ht="15.75">
      <c r="A409" s="106"/>
      <c r="B409" s="107"/>
      <c r="C409" s="39" t="s">
        <v>428</v>
      </c>
      <c r="D409" s="72" t="s">
        <v>1185</v>
      </c>
      <c r="E409" s="42">
        <f t="shared" si="186"/>
        <v>0</v>
      </c>
      <c r="F409" s="49"/>
      <c r="G409" s="49"/>
      <c r="H409" s="49"/>
      <c r="I409" s="195"/>
      <c r="J409" s="49"/>
      <c r="K409" s="49"/>
      <c r="L409" s="50"/>
    </row>
    <row r="410" spans="1:12" s="44" customFormat="1" ht="15.75">
      <c r="A410" s="108"/>
      <c r="B410" s="109"/>
      <c r="C410" s="110" t="s">
        <v>445</v>
      </c>
      <c r="D410" s="111" t="s">
        <v>1186</v>
      </c>
      <c r="E410" s="42">
        <f t="shared" si="186"/>
        <v>0</v>
      </c>
      <c r="F410" s="112"/>
      <c r="G410" s="112"/>
      <c r="H410" s="112"/>
      <c r="I410" s="196"/>
      <c r="J410" s="112"/>
      <c r="K410" s="112"/>
      <c r="L410" s="113"/>
    </row>
    <row r="411" spans="1:12" s="44" customFormat="1" ht="33.75" customHeight="1">
      <c r="A411" s="124"/>
      <c r="B411" s="738" t="s">
        <v>1187</v>
      </c>
      <c r="C411" s="739"/>
      <c r="D411" s="123" t="s">
        <v>1188</v>
      </c>
      <c r="E411" s="42">
        <f t="shared" si="186"/>
        <v>0</v>
      </c>
      <c r="F411" s="117">
        <f>SUM(F412:F414)</f>
        <v>0</v>
      </c>
      <c r="G411" s="117">
        <f aca="true" t="shared" si="191" ref="G411:L411">SUM(G412:G414)</f>
        <v>0</v>
      </c>
      <c r="H411" s="117">
        <f t="shared" si="191"/>
        <v>0</v>
      </c>
      <c r="I411" s="117">
        <f t="shared" si="191"/>
        <v>0</v>
      </c>
      <c r="J411" s="117">
        <f t="shared" si="191"/>
        <v>0</v>
      </c>
      <c r="K411" s="117">
        <f t="shared" si="191"/>
        <v>0</v>
      </c>
      <c r="L411" s="118">
        <f t="shared" si="191"/>
        <v>0</v>
      </c>
    </row>
    <row r="412" spans="1:12" s="44" customFormat="1" ht="15.75">
      <c r="A412" s="106"/>
      <c r="B412" s="107"/>
      <c r="C412" s="39" t="s">
        <v>442</v>
      </c>
      <c r="D412" s="72" t="s">
        <v>1189</v>
      </c>
      <c r="E412" s="42">
        <f t="shared" si="186"/>
        <v>0</v>
      </c>
      <c r="F412" s="49"/>
      <c r="G412" s="49"/>
      <c r="H412" s="49"/>
      <c r="I412" s="195"/>
      <c r="J412" s="49"/>
      <c r="K412" s="49"/>
      <c r="L412" s="50"/>
    </row>
    <row r="413" spans="1:12" s="44" customFormat="1" ht="15.75">
      <c r="A413" s="106"/>
      <c r="B413" s="107"/>
      <c r="C413" s="39" t="s">
        <v>428</v>
      </c>
      <c r="D413" s="72" t="s">
        <v>1190</v>
      </c>
      <c r="E413" s="42">
        <f t="shared" si="186"/>
        <v>0</v>
      </c>
      <c r="F413" s="49"/>
      <c r="G413" s="49"/>
      <c r="H413" s="49"/>
      <c r="I413" s="195"/>
      <c r="J413" s="49"/>
      <c r="K413" s="49"/>
      <c r="L413" s="50"/>
    </row>
    <row r="414" spans="1:12" s="44" customFormat="1" ht="15.75">
      <c r="A414" s="108"/>
      <c r="B414" s="109"/>
      <c r="C414" s="110" t="s">
        <v>445</v>
      </c>
      <c r="D414" s="111" t="s">
        <v>1191</v>
      </c>
      <c r="E414" s="42">
        <f t="shared" si="186"/>
        <v>0</v>
      </c>
      <c r="F414" s="112"/>
      <c r="G414" s="112"/>
      <c r="H414" s="112"/>
      <c r="I414" s="196"/>
      <c r="J414" s="112"/>
      <c r="K414" s="112"/>
      <c r="L414" s="113"/>
    </row>
    <row r="415" spans="1:12" s="44" customFormat="1" ht="35.25" customHeight="1">
      <c r="A415" s="124"/>
      <c r="B415" s="738" t="s">
        <v>1192</v>
      </c>
      <c r="C415" s="739"/>
      <c r="D415" s="123" t="s">
        <v>1193</v>
      </c>
      <c r="E415" s="42">
        <f t="shared" si="186"/>
        <v>0</v>
      </c>
      <c r="F415" s="117">
        <f>SUM(F416:F418)</f>
        <v>0</v>
      </c>
      <c r="G415" s="117">
        <f aca="true" t="shared" si="192" ref="G415:L415">SUM(G416:G418)</f>
        <v>0</v>
      </c>
      <c r="H415" s="117">
        <f t="shared" si="192"/>
        <v>0</v>
      </c>
      <c r="I415" s="117">
        <f t="shared" si="192"/>
        <v>0</v>
      </c>
      <c r="J415" s="117">
        <f t="shared" si="192"/>
        <v>0</v>
      </c>
      <c r="K415" s="117">
        <f t="shared" si="192"/>
        <v>0</v>
      </c>
      <c r="L415" s="118">
        <f t="shared" si="192"/>
        <v>0</v>
      </c>
    </row>
    <row r="416" spans="1:12" s="44" customFormat="1" ht="15.75">
      <c r="A416" s="106"/>
      <c r="B416" s="107"/>
      <c r="C416" s="39" t="s">
        <v>442</v>
      </c>
      <c r="D416" s="72" t="s">
        <v>1194</v>
      </c>
      <c r="E416" s="42">
        <f t="shared" si="186"/>
        <v>0</v>
      </c>
      <c r="F416" s="49"/>
      <c r="G416" s="49"/>
      <c r="H416" s="49"/>
      <c r="I416" s="195"/>
      <c r="J416" s="49"/>
      <c r="K416" s="49"/>
      <c r="L416" s="50"/>
    </row>
    <row r="417" spans="1:12" s="44" customFormat="1" ht="15.75">
      <c r="A417" s="106"/>
      <c r="B417" s="107"/>
      <c r="C417" s="39" t="s">
        <v>428</v>
      </c>
      <c r="D417" s="72" t="s">
        <v>1195</v>
      </c>
      <c r="E417" s="42">
        <f t="shared" si="186"/>
        <v>0</v>
      </c>
      <c r="F417" s="49"/>
      <c r="G417" s="49"/>
      <c r="H417" s="49"/>
      <c r="I417" s="195"/>
      <c r="J417" s="49"/>
      <c r="K417" s="49"/>
      <c r="L417" s="50"/>
    </row>
    <row r="418" spans="1:12" s="44" customFormat="1" ht="15.75">
      <c r="A418" s="108"/>
      <c r="B418" s="109"/>
      <c r="C418" s="110" t="s">
        <v>445</v>
      </c>
      <c r="D418" s="111" t="s">
        <v>1196</v>
      </c>
      <c r="E418" s="42">
        <f t="shared" si="186"/>
        <v>0</v>
      </c>
      <c r="F418" s="112"/>
      <c r="G418" s="112"/>
      <c r="H418" s="112"/>
      <c r="I418" s="196"/>
      <c r="J418" s="112"/>
      <c r="K418" s="112"/>
      <c r="L418" s="113"/>
    </row>
    <row r="419" spans="1:12" s="44" customFormat="1" ht="31.5" customHeight="1">
      <c r="A419" s="124"/>
      <c r="B419" s="738" t="s">
        <v>1197</v>
      </c>
      <c r="C419" s="739"/>
      <c r="D419" s="123" t="s">
        <v>1198</v>
      </c>
      <c r="E419" s="42">
        <f t="shared" si="186"/>
        <v>0</v>
      </c>
      <c r="F419" s="117">
        <f>SUM(F420:F422)</f>
        <v>0</v>
      </c>
      <c r="G419" s="117">
        <f aca="true" t="shared" si="193" ref="G419:L419">SUM(G420:G422)</f>
        <v>0</v>
      </c>
      <c r="H419" s="117">
        <f t="shared" si="193"/>
        <v>0</v>
      </c>
      <c r="I419" s="117">
        <f t="shared" si="193"/>
        <v>0</v>
      </c>
      <c r="J419" s="117">
        <f t="shared" si="193"/>
        <v>0</v>
      </c>
      <c r="K419" s="117">
        <f t="shared" si="193"/>
        <v>0</v>
      </c>
      <c r="L419" s="118">
        <f t="shared" si="193"/>
        <v>0</v>
      </c>
    </row>
    <row r="420" spans="1:12" s="44" customFormat="1" ht="15.75">
      <c r="A420" s="106"/>
      <c r="B420" s="107"/>
      <c r="C420" s="39" t="s">
        <v>442</v>
      </c>
      <c r="D420" s="72" t="s">
        <v>1199</v>
      </c>
      <c r="E420" s="42">
        <f t="shared" si="186"/>
        <v>0</v>
      </c>
      <c r="F420" s="49"/>
      <c r="G420" s="49"/>
      <c r="H420" s="49"/>
      <c r="I420" s="195"/>
      <c r="J420" s="49"/>
      <c r="K420" s="49"/>
      <c r="L420" s="50"/>
    </row>
    <row r="421" spans="1:12" s="44" customFormat="1" ht="15.75">
      <c r="A421" s="106"/>
      <c r="B421" s="107"/>
      <c r="C421" s="39" t="s">
        <v>428</v>
      </c>
      <c r="D421" s="72" t="s">
        <v>1200</v>
      </c>
      <c r="E421" s="42">
        <f t="shared" si="186"/>
        <v>0</v>
      </c>
      <c r="F421" s="49"/>
      <c r="G421" s="49"/>
      <c r="H421" s="49"/>
      <c r="I421" s="195"/>
      <c r="J421" s="49"/>
      <c r="K421" s="49"/>
      <c r="L421" s="50"/>
    </row>
    <row r="422" spans="1:12" s="44" customFormat="1" ht="15.75">
      <c r="A422" s="108"/>
      <c r="B422" s="109"/>
      <c r="C422" s="110" t="s">
        <v>445</v>
      </c>
      <c r="D422" s="111" t="s">
        <v>1201</v>
      </c>
      <c r="E422" s="42">
        <f t="shared" si="186"/>
        <v>0</v>
      </c>
      <c r="F422" s="112"/>
      <c r="G422" s="112"/>
      <c r="H422" s="112"/>
      <c r="I422" s="196"/>
      <c r="J422" s="112"/>
      <c r="K422" s="112"/>
      <c r="L422" s="113"/>
    </row>
    <row r="423" spans="1:12" s="44" customFormat="1" ht="15.75">
      <c r="A423" s="124"/>
      <c r="B423" s="738" t="s">
        <v>1202</v>
      </c>
      <c r="C423" s="739"/>
      <c r="D423" s="123" t="s">
        <v>1203</v>
      </c>
      <c r="E423" s="42">
        <f t="shared" si="186"/>
        <v>0</v>
      </c>
      <c r="F423" s="117">
        <f>SUM(F424:F426)</f>
        <v>0</v>
      </c>
      <c r="G423" s="117">
        <f aca="true" t="shared" si="194" ref="G423:L423">SUM(G424:G426)</f>
        <v>0</v>
      </c>
      <c r="H423" s="117">
        <f t="shared" si="194"/>
        <v>0</v>
      </c>
      <c r="I423" s="117">
        <f t="shared" si="194"/>
        <v>0</v>
      </c>
      <c r="J423" s="117">
        <f t="shared" si="194"/>
        <v>0</v>
      </c>
      <c r="K423" s="117">
        <f t="shared" si="194"/>
        <v>0</v>
      </c>
      <c r="L423" s="118">
        <f t="shared" si="194"/>
        <v>0</v>
      </c>
    </row>
    <row r="424" spans="1:12" s="44" customFormat="1" ht="15.75">
      <c r="A424" s="106"/>
      <c r="B424" s="107"/>
      <c r="C424" s="39" t="s">
        <v>442</v>
      </c>
      <c r="D424" s="72" t="s">
        <v>1204</v>
      </c>
      <c r="E424" s="42">
        <f t="shared" si="186"/>
        <v>0</v>
      </c>
      <c r="F424" s="49"/>
      <c r="G424" s="49"/>
      <c r="H424" s="49"/>
      <c r="I424" s="195"/>
      <c r="J424" s="49"/>
      <c r="K424" s="49"/>
      <c r="L424" s="50"/>
    </row>
    <row r="425" spans="1:12" s="44" customFormat="1" ht="15.75">
      <c r="A425" s="106"/>
      <c r="B425" s="107"/>
      <c r="C425" s="39" t="s">
        <v>428</v>
      </c>
      <c r="D425" s="72" t="s">
        <v>1205</v>
      </c>
      <c r="E425" s="42">
        <f t="shared" si="186"/>
        <v>0</v>
      </c>
      <c r="F425" s="49"/>
      <c r="G425" s="49"/>
      <c r="H425" s="49"/>
      <c r="I425" s="195"/>
      <c r="J425" s="49"/>
      <c r="K425" s="49"/>
      <c r="L425" s="50"/>
    </row>
    <row r="426" spans="1:12" s="44" customFormat="1" ht="15.75">
      <c r="A426" s="108"/>
      <c r="B426" s="109"/>
      <c r="C426" s="110" t="s">
        <v>445</v>
      </c>
      <c r="D426" s="111" t="s">
        <v>1206</v>
      </c>
      <c r="E426" s="42">
        <f t="shared" si="186"/>
        <v>0</v>
      </c>
      <c r="F426" s="112"/>
      <c r="G426" s="112"/>
      <c r="H426" s="112"/>
      <c r="I426" s="196"/>
      <c r="J426" s="112"/>
      <c r="K426" s="112"/>
      <c r="L426" s="113"/>
    </row>
    <row r="427" spans="1:12" s="44" customFormat="1" ht="39" customHeight="1">
      <c r="A427" s="197"/>
      <c r="B427" s="713" t="s">
        <v>1207</v>
      </c>
      <c r="C427" s="714"/>
      <c r="D427" s="198" t="s">
        <v>1208</v>
      </c>
      <c r="E427" s="42">
        <f t="shared" si="186"/>
        <v>0</v>
      </c>
      <c r="F427" s="199">
        <f>SUM(F428:F430)</f>
        <v>0</v>
      </c>
      <c r="G427" s="199">
        <f aca="true" t="shared" si="195" ref="G427:L427">SUM(G428:G430)</f>
        <v>0</v>
      </c>
      <c r="H427" s="199">
        <f t="shared" si="195"/>
        <v>0</v>
      </c>
      <c r="I427" s="199">
        <f t="shared" si="195"/>
        <v>0</v>
      </c>
      <c r="J427" s="199">
        <f t="shared" si="195"/>
        <v>0</v>
      </c>
      <c r="K427" s="199">
        <f t="shared" si="195"/>
        <v>0</v>
      </c>
      <c r="L427" s="200">
        <f t="shared" si="195"/>
        <v>0</v>
      </c>
    </row>
    <row r="428" spans="1:12" s="44" customFormat="1" ht="15.75">
      <c r="A428" s="133"/>
      <c r="B428" s="134"/>
      <c r="C428" s="135" t="s">
        <v>442</v>
      </c>
      <c r="D428" s="136" t="s">
        <v>1209</v>
      </c>
      <c r="E428" s="42">
        <f t="shared" si="186"/>
        <v>0</v>
      </c>
      <c r="F428" s="201"/>
      <c r="G428" s="201"/>
      <c r="H428" s="201"/>
      <c r="I428" s="201"/>
      <c r="J428" s="201"/>
      <c r="K428" s="201"/>
      <c r="L428" s="202"/>
    </row>
    <row r="429" spans="1:12" s="44" customFormat="1" ht="15.75">
      <c r="A429" s="139"/>
      <c r="B429" s="140"/>
      <c r="C429" s="141" t="s">
        <v>428</v>
      </c>
      <c r="D429" s="142" t="s">
        <v>1210</v>
      </c>
      <c r="E429" s="42">
        <f t="shared" si="186"/>
        <v>0</v>
      </c>
      <c r="F429" s="203"/>
      <c r="G429" s="203"/>
      <c r="H429" s="203"/>
      <c r="I429" s="203"/>
      <c r="J429" s="203"/>
      <c r="K429" s="203"/>
      <c r="L429" s="204"/>
    </row>
    <row r="430" spans="1:12" s="44" customFormat="1" ht="15.75">
      <c r="A430" s="143"/>
      <c r="B430" s="144"/>
      <c r="C430" s="145" t="s">
        <v>1211</v>
      </c>
      <c r="D430" s="146" t="s">
        <v>1212</v>
      </c>
      <c r="E430" s="42">
        <f t="shared" si="186"/>
        <v>0</v>
      </c>
      <c r="F430" s="205"/>
      <c r="G430" s="205"/>
      <c r="H430" s="205"/>
      <c r="I430" s="205"/>
      <c r="J430" s="205"/>
      <c r="K430" s="205"/>
      <c r="L430" s="206"/>
    </row>
    <row r="431" spans="1:12" s="44" customFormat="1" ht="25.5" customHeight="1">
      <c r="A431" s="147"/>
      <c r="B431" s="853" t="s">
        <v>1213</v>
      </c>
      <c r="C431" s="854"/>
      <c r="D431" s="148" t="s">
        <v>1214</v>
      </c>
      <c r="E431" s="42">
        <f t="shared" si="186"/>
        <v>0</v>
      </c>
      <c r="F431" s="153">
        <f>SUM(F432:F434)</f>
        <v>0</v>
      </c>
      <c r="G431" s="153">
        <f aca="true" t="shared" si="196" ref="G431:L431">SUM(G432:G434)</f>
        <v>0</v>
      </c>
      <c r="H431" s="153">
        <f t="shared" si="196"/>
        <v>0</v>
      </c>
      <c r="I431" s="153">
        <f t="shared" si="196"/>
        <v>0</v>
      </c>
      <c r="J431" s="153">
        <f t="shared" si="196"/>
        <v>0</v>
      </c>
      <c r="K431" s="153">
        <f t="shared" si="196"/>
        <v>0</v>
      </c>
      <c r="L431" s="154">
        <f t="shared" si="196"/>
        <v>0</v>
      </c>
    </row>
    <row r="432" spans="1:12" s="44" customFormat="1" ht="15.75">
      <c r="A432" s="147"/>
      <c r="B432" s="151"/>
      <c r="C432" s="152" t="s">
        <v>1215</v>
      </c>
      <c r="D432" s="148" t="s">
        <v>1216</v>
      </c>
      <c r="E432" s="42">
        <f t="shared" si="186"/>
        <v>0</v>
      </c>
      <c r="F432" s="207"/>
      <c r="G432" s="207"/>
      <c r="H432" s="207"/>
      <c r="I432" s="207"/>
      <c r="J432" s="207"/>
      <c r="K432" s="207"/>
      <c r="L432" s="208"/>
    </row>
    <row r="433" spans="1:12" s="44" customFormat="1" ht="15.75">
      <c r="A433" s="147"/>
      <c r="B433" s="151"/>
      <c r="C433" s="152" t="s">
        <v>1217</v>
      </c>
      <c r="D433" s="148" t="s">
        <v>1218</v>
      </c>
      <c r="E433" s="42">
        <f t="shared" si="186"/>
        <v>0</v>
      </c>
      <c r="F433" s="207"/>
      <c r="G433" s="207"/>
      <c r="H433" s="207"/>
      <c r="I433" s="207"/>
      <c r="J433" s="207"/>
      <c r="K433" s="207"/>
      <c r="L433" s="208"/>
    </row>
    <row r="434" spans="1:12" s="44" customFormat="1" ht="15.75">
      <c r="A434" s="147"/>
      <c r="B434" s="151"/>
      <c r="C434" s="152" t="s">
        <v>1219</v>
      </c>
      <c r="D434" s="148" t="s">
        <v>1220</v>
      </c>
      <c r="E434" s="42">
        <f t="shared" si="186"/>
        <v>0</v>
      </c>
      <c r="F434" s="207"/>
      <c r="G434" s="207"/>
      <c r="H434" s="207"/>
      <c r="I434" s="207"/>
      <c r="J434" s="207"/>
      <c r="K434" s="207"/>
      <c r="L434" s="208"/>
    </row>
    <row r="435" spans="1:12" s="44" customFormat="1" ht="36" customHeight="1">
      <c r="A435" s="197"/>
      <c r="B435" s="713" t="s">
        <v>1221</v>
      </c>
      <c r="C435" s="714"/>
      <c r="D435" s="198" t="s">
        <v>1222</v>
      </c>
      <c r="E435" s="42">
        <f t="shared" si="186"/>
        <v>0</v>
      </c>
      <c r="F435" s="199">
        <f>SUM(F436:F439)</f>
        <v>0</v>
      </c>
      <c r="G435" s="199">
        <f aca="true" t="shared" si="197" ref="G435:L435">SUM(G436:G439)</f>
        <v>0</v>
      </c>
      <c r="H435" s="199">
        <f t="shared" si="197"/>
        <v>0</v>
      </c>
      <c r="I435" s="199">
        <f t="shared" si="197"/>
        <v>0</v>
      </c>
      <c r="J435" s="199">
        <f t="shared" si="197"/>
        <v>0</v>
      </c>
      <c r="K435" s="199">
        <f t="shared" si="197"/>
        <v>0</v>
      </c>
      <c r="L435" s="200">
        <f t="shared" si="197"/>
        <v>0</v>
      </c>
    </row>
    <row r="436" spans="1:12" s="44" customFormat="1" ht="15.75">
      <c r="A436" s="133"/>
      <c r="B436" s="134"/>
      <c r="C436" s="135" t="s">
        <v>442</v>
      </c>
      <c r="D436" s="136" t="s">
        <v>1223</v>
      </c>
      <c r="E436" s="42">
        <f t="shared" si="186"/>
        <v>0</v>
      </c>
      <c r="F436" s="201"/>
      <c r="G436" s="201"/>
      <c r="H436" s="201"/>
      <c r="I436" s="201"/>
      <c r="J436" s="201"/>
      <c r="K436" s="201"/>
      <c r="L436" s="202"/>
    </row>
    <row r="437" spans="1:12" s="44" customFormat="1" ht="15.75">
      <c r="A437" s="133"/>
      <c r="B437" s="134"/>
      <c r="C437" s="135" t="s">
        <v>428</v>
      </c>
      <c r="D437" s="136" t="s">
        <v>1224</v>
      </c>
      <c r="E437" s="42">
        <f t="shared" si="186"/>
        <v>0</v>
      </c>
      <c r="F437" s="201"/>
      <c r="G437" s="201"/>
      <c r="H437" s="201"/>
      <c r="I437" s="201"/>
      <c r="J437" s="201"/>
      <c r="K437" s="201"/>
      <c r="L437" s="202"/>
    </row>
    <row r="438" spans="1:12" s="44" customFormat="1" ht="15.75">
      <c r="A438" s="139"/>
      <c r="B438" s="140"/>
      <c r="C438" s="141" t="s">
        <v>445</v>
      </c>
      <c r="D438" s="142" t="s">
        <v>1225</v>
      </c>
      <c r="E438" s="42">
        <f t="shared" si="186"/>
        <v>0</v>
      </c>
      <c r="F438" s="203"/>
      <c r="G438" s="203"/>
      <c r="H438" s="203"/>
      <c r="I438" s="203"/>
      <c r="J438" s="203"/>
      <c r="K438" s="203"/>
      <c r="L438" s="204"/>
    </row>
    <row r="439" spans="1:12" s="44" customFormat="1" ht="34.5" customHeight="1">
      <c r="A439" s="147"/>
      <c r="B439" s="151"/>
      <c r="C439" s="159" t="s">
        <v>565</v>
      </c>
      <c r="D439" s="148" t="s">
        <v>1226</v>
      </c>
      <c r="E439" s="42">
        <f t="shared" si="186"/>
        <v>0</v>
      </c>
      <c r="F439" s="207"/>
      <c r="G439" s="207"/>
      <c r="H439" s="207"/>
      <c r="I439" s="207"/>
      <c r="J439" s="207"/>
      <c r="K439" s="207"/>
      <c r="L439" s="208"/>
    </row>
    <row r="440" spans="1:12" s="44" customFormat="1" ht="40.5" customHeight="1">
      <c r="A440" s="147"/>
      <c r="B440" s="715" t="s">
        <v>1227</v>
      </c>
      <c r="C440" s="802"/>
      <c r="D440" s="148" t="s">
        <v>1228</v>
      </c>
      <c r="E440" s="42">
        <f t="shared" si="186"/>
        <v>0</v>
      </c>
      <c r="F440" s="153">
        <f>SUM(F441:F442)</f>
        <v>0</v>
      </c>
      <c r="G440" s="153">
        <f aca="true" t="shared" si="198" ref="G440:L440">SUM(G441:G442)</f>
        <v>0</v>
      </c>
      <c r="H440" s="153">
        <f t="shared" si="198"/>
        <v>0</v>
      </c>
      <c r="I440" s="153">
        <f t="shared" si="198"/>
        <v>0</v>
      </c>
      <c r="J440" s="153">
        <f t="shared" si="198"/>
        <v>0</v>
      </c>
      <c r="K440" s="153">
        <f t="shared" si="198"/>
        <v>0</v>
      </c>
      <c r="L440" s="154">
        <f t="shared" si="198"/>
        <v>0</v>
      </c>
    </row>
    <row r="441" spans="1:12" s="44" customFormat="1" ht="15.75">
      <c r="A441" s="106"/>
      <c r="B441" s="107"/>
      <c r="C441" s="39" t="s">
        <v>442</v>
      </c>
      <c r="D441" s="72" t="s">
        <v>1229</v>
      </c>
      <c r="E441" s="42">
        <f t="shared" si="186"/>
        <v>0</v>
      </c>
      <c r="F441" s="49"/>
      <c r="G441" s="49"/>
      <c r="H441" s="49"/>
      <c r="I441" s="195"/>
      <c r="J441" s="49"/>
      <c r="K441" s="49"/>
      <c r="L441" s="50"/>
    </row>
    <row r="442" spans="1:12" s="44" customFormat="1" ht="15.75">
      <c r="A442" s="106"/>
      <c r="B442" s="107"/>
      <c r="C442" s="39" t="s">
        <v>428</v>
      </c>
      <c r="D442" s="72" t="s">
        <v>1230</v>
      </c>
      <c r="E442" s="42">
        <f t="shared" si="186"/>
        <v>0</v>
      </c>
      <c r="F442" s="49"/>
      <c r="G442" s="49"/>
      <c r="H442" s="49"/>
      <c r="I442" s="195"/>
      <c r="J442" s="49"/>
      <c r="K442" s="49"/>
      <c r="L442" s="50"/>
    </row>
    <row r="443" spans="1:12" s="44" customFormat="1" ht="51" customHeight="1">
      <c r="A443" s="147"/>
      <c r="B443" s="717" t="s">
        <v>1231</v>
      </c>
      <c r="C443" s="718"/>
      <c r="D443" s="148" t="s">
        <v>1232</v>
      </c>
      <c r="E443" s="42">
        <f t="shared" si="186"/>
        <v>0</v>
      </c>
      <c r="F443" s="153">
        <f>SUM(F444:F445)</f>
        <v>0</v>
      </c>
      <c r="G443" s="153">
        <f aca="true" t="shared" si="199" ref="G443:L443">SUM(G444:G445)</f>
        <v>0</v>
      </c>
      <c r="H443" s="153">
        <f t="shared" si="199"/>
        <v>0</v>
      </c>
      <c r="I443" s="153">
        <f t="shared" si="199"/>
        <v>0</v>
      </c>
      <c r="J443" s="153">
        <f t="shared" si="199"/>
        <v>0</v>
      </c>
      <c r="K443" s="153">
        <f t="shared" si="199"/>
        <v>0</v>
      </c>
      <c r="L443" s="154">
        <f t="shared" si="199"/>
        <v>0</v>
      </c>
    </row>
    <row r="444" spans="1:12" s="44" customFormat="1" ht="15.75">
      <c r="A444" s="106"/>
      <c r="B444" s="107"/>
      <c r="C444" s="39" t="s">
        <v>442</v>
      </c>
      <c r="D444" s="72" t="s">
        <v>1233</v>
      </c>
      <c r="E444" s="42">
        <f t="shared" si="186"/>
        <v>0</v>
      </c>
      <c r="F444" s="49"/>
      <c r="G444" s="49"/>
      <c r="H444" s="49"/>
      <c r="I444" s="195"/>
      <c r="J444" s="49"/>
      <c r="K444" s="49"/>
      <c r="L444" s="50"/>
    </row>
    <row r="445" spans="1:12" s="44" customFormat="1" ht="16.5" thickBot="1">
      <c r="A445" s="209"/>
      <c r="B445" s="210"/>
      <c r="C445" s="211" t="s">
        <v>428</v>
      </c>
      <c r="D445" s="212" t="s">
        <v>1234</v>
      </c>
      <c r="E445" s="213">
        <f t="shared" si="186"/>
        <v>0</v>
      </c>
      <c r="F445" s="214"/>
      <c r="G445" s="214"/>
      <c r="H445" s="214"/>
      <c r="I445" s="215"/>
      <c r="J445" s="214"/>
      <c r="K445" s="214"/>
      <c r="L445" s="216"/>
    </row>
    <row r="446" spans="1:12" ht="15">
      <c r="A446" s="80"/>
      <c r="B446" s="217" t="s">
        <v>1267</v>
      </c>
      <c r="C446" s="80"/>
      <c r="D446" s="80"/>
      <c r="E446" s="80"/>
      <c r="F446" s="80"/>
      <c r="G446" s="80"/>
      <c r="H446" s="80"/>
      <c r="I446" s="80"/>
      <c r="J446" s="80"/>
      <c r="K446" s="80"/>
      <c r="L446" s="80"/>
    </row>
    <row r="447" spans="1:12" ht="15.75">
      <c r="A447" s="218"/>
      <c r="B447" s="80"/>
      <c r="C447" s="217" t="s">
        <v>616</v>
      </c>
      <c r="D447" s="219"/>
      <c r="E447" s="220"/>
      <c r="F447" s="220"/>
      <c r="G447" s="220"/>
      <c r="H447" s="221"/>
      <c r="I447" s="80"/>
      <c r="J447" s="80"/>
      <c r="K447" s="80"/>
      <c r="L447" s="80"/>
    </row>
    <row r="448" spans="1:12" ht="15.75">
      <c r="A448" s="218"/>
      <c r="B448" s="80"/>
      <c r="C448" s="4" t="s">
        <v>617</v>
      </c>
      <c r="D448" s="219"/>
      <c r="E448" s="220"/>
      <c r="F448" s="220"/>
      <c r="G448" s="220"/>
      <c r="H448" s="221"/>
      <c r="I448" s="80"/>
      <c r="J448" s="80"/>
      <c r="K448" s="80"/>
      <c r="L448" s="80"/>
    </row>
    <row r="449" spans="1:12" ht="15">
      <c r="A449" s="218"/>
      <c r="B449" s="80"/>
      <c r="C449" s="4" t="s">
        <v>618</v>
      </c>
      <c r="D449" s="222"/>
      <c r="E449" s="44"/>
      <c r="F449" s="44"/>
      <c r="G449" s="44"/>
      <c r="H449" s="44"/>
      <c r="I449" s="44"/>
      <c r="J449" s="44"/>
      <c r="K449" s="80"/>
      <c r="L449" s="80"/>
    </row>
    <row r="450" spans="1:12" ht="15">
      <c r="A450" s="218"/>
      <c r="B450" s="80"/>
      <c r="C450" s="44" t="s">
        <v>619</v>
      </c>
      <c r="D450" s="223"/>
      <c r="E450" s="44"/>
      <c r="F450" s="44"/>
      <c r="G450" s="44"/>
      <c r="H450" s="44"/>
      <c r="I450" s="44"/>
      <c r="J450" s="44"/>
      <c r="K450" s="80"/>
      <c r="L450" s="80"/>
    </row>
    <row r="451" spans="1:10" ht="15">
      <c r="A451" s="224"/>
      <c r="B451" s="224"/>
      <c r="C451" s="44" t="s">
        <v>620</v>
      </c>
      <c r="D451" s="223"/>
      <c r="E451" s="44"/>
      <c r="F451" s="44"/>
      <c r="G451" s="44"/>
      <c r="H451" s="44"/>
      <c r="I451" s="44"/>
      <c r="J451" s="44"/>
    </row>
    <row r="452" spans="1:10" ht="15.75">
      <c r="A452" s="224"/>
      <c r="B452" s="224"/>
      <c r="C452" s="217"/>
      <c r="D452" s="219"/>
      <c r="E452" s="220"/>
      <c r="F452" s="220"/>
      <c r="G452" s="220"/>
      <c r="H452" s="221"/>
      <c r="I452" s="80"/>
      <c r="J452" s="80"/>
    </row>
    <row r="453" spans="3:10" ht="15.75">
      <c r="C453" s="217"/>
      <c r="D453" s="219"/>
      <c r="E453" s="220"/>
      <c r="F453" s="220"/>
      <c r="G453" s="220"/>
      <c r="H453" s="221"/>
      <c r="I453" s="80"/>
      <c r="J453" s="80"/>
    </row>
    <row r="454" spans="3:8" ht="15.75">
      <c r="C454" s="4"/>
      <c r="D454" s="4"/>
      <c r="E454" s="224"/>
      <c r="F454" s="225" t="s">
        <v>0</v>
      </c>
      <c r="G454" s="224"/>
      <c r="H454" s="224"/>
    </row>
    <row r="455" spans="3:8" ht="15">
      <c r="C455" s="226"/>
      <c r="D455" s="227"/>
      <c r="E455" s="224"/>
      <c r="F455" s="228" t="s">
        <v>1</v>
      </c>
      <c r="G455" s="224"/>
      <c r="H455" s="229"/>
    </row>
  </sheetData>
  <sheetProtection/>
  <mergeCells count="161">
    <mergeCell ref="A5:H5"/>
    <mergeCell ref="A6:H6"/>
    <mergeCell ref="E9:I9"/>
    <mergeCell ref="J9:L9"/>
    <mergeCell ref="F10:I10"/>
    <mergeCell ref="A12:C12"/>
    <mergeCell ref="K10:K11"/>
    <mergeCell ref="L10:L11"/>
    <mergeCell ref="A31:C31"/>
    <mergeCell ref="A32:C32"/>
    <mergeCell ref="B35:C35"/>
    <mergeCell ref="B38:C38"/>
    <mergeCell ref="B39:C39"/>
    <mergeCell ref="B40:C40"/>
    <mergeCell ref="B41:C41"/>
    <mergeCell ref="B42:C42"/>
    <mergeCell ref="B43:C43"/>
    <mergeCell ref="B44:C44"/>
    <mergeCell ref="A54:C54"/>
    <mergeCell ref="B56:C56"/>
    <mergeCell ref="A64:C64"/>
    <mergeCell ref="B65:C65"/>
    <mergeCell ref="B68:C68"/>
    <mergeCell ref="B70:C70"/>
    <mergeCell ref="B71:C71"/>
    <mergeCell ref="A73:C73"/>
    <mergeCell ref="A74:C74"/>
    <mergeCell ref="B76:C76"/>
    <mergeCell ref="B77:C77"/>
    <mergeCell ref="B78:C78"/>
    <mergeCell ref="B79:C79"/>
    <mergeCell ref="B80:C80"/>
    <mergeCell ref="B81:C81"/>
    <mergeCell ref="B82:C82"/>
    <mergeCell ref="B86:C86"/>
    <mergeCell ref="A90:C90"/>
    <mergeCell ref="B92:C92"/>
    <mergeCell ref="B93:C93"/>
    <mergeCell ref="B94:C94"/>
    <mergeCell ref="B95:C95"/>
    <mergeCell ref="B99:C99"/>
    <mergeCell ref="B103:C103"/>
    <mergeCell ref="B104:C104"/>
    <mergeCell ref="B105:C105"/>
    <mergeCell ref="B106:C106"/>
    <mergeCell ref="B107:C107"/>
    <mergeCell ref="B108:C108"/>
    <mergeCell ref="B109:C109"/>
    <mergeCell ref="A110:C110"/>
    <mergeCell ref="B111:C111"/>
    <mergeCell ref="B114:C114"/>
    <mergeCell ref="B117:C117"/>
    <mergeCell ref="B120:C120"/>
    <mergeCell ref="B125:C125"/>
    <mergeCell ref="B128:C128"/>
    <mergeCell ref="B133:C133"/>
    <mergeCell ref="B138:C138"/>
    <mergeCell ref="B143:C143"/>
    <mergeCell ref="B148:C148"/>
    <mergeCell ref="B153:C153"/>
    <mergeCell ref="B158:C158"/>
    <mergeCell ref="B162:C162"/>
    <mergeCell ref="B167:C167"/>
    <mergeCell ref="A172:C172"/>
    <mergeCell ref="B173:C173"/>
    <mergeCell ref="B174:C174"/>
    <mergeCell ref="A175:C175"/>
    <mergeCell ref="B176:C176"/>
    <mergeCell ref="B180:C180"/>
    <mergeCell ref="B184:C184"/>
    <mergeCell ref="B188:C188"/>
    <mergeCell ref="B192:C192"/>
    <mergeCell ref="B196:C196"/>
    <mergeCell ref="B200:C200"/>
    <mergeCell ref="B204:C204"/>
    <mergeCell ref="B208:C208"/>
    <mergeCell ref="B212:C212"/>
    <mergeCell ref="B217:C217"/>
    <mergeCell ref="B220:C220"/>
    <mergeCell ref="A223:C223"/>
    <mergeCell ref="A242:C242"/>
    <mergeCell ref="A243:C243"/>
    <mergeCell ref="B246:C246"/>
    <mergeCell ref="B249:C249"/>
    <mergeCell ref="B250:C250"/>
    <mergeCell ref="B251:C251"/>
    <mergeCell ref="B252:C252"/>
    <mergeCell ref="B253:C253"/>
    <mergeCell ref="B254:C254"/>
    <mergeCell ref="B255:C255"/>
    <mergeCell ref="A265:C265"/>
    <mergeCell ref="B267:C267"/>
    <mergeCell ref="A270:C270"/>
    <mergeCell ref="B271:C271"/>
    <mergeCell ref="B274:C274"/>
    <mergeCell ref="B275:C275"/>
    <mergeCell ref="A277:C277"/>
    <mergeCell ref="B280:C280"/>
    <mergeCell ref="B281:C281"/>
    <mergeCell ref="B282:C282"/>
    <mergeCell ref="A283:C283"/>
    <mergeCell ref="B285:C285"/>
    <mergeCell ref="B286:C286"/>
    <mergeCell ref="B287:C287"/>
    <mergeCell ref="B288:C288"/>
    <mergeCell ref="A289:C289"/>
    <mergeCell ref="A300:C300"/>
    <mergeCell ref="B301:C301"/>
    <mergeCell ref="B303:C303"/>
    <mergeCell ref="A305:C305"/>
    <mergeCell ref="A306:C306"/>
    <mergeCell ref="B307:C307"/>
    <mergeCell ref="B308:C308"/>
    <mergeCell ref="B309:C309"/>
    <mergeCell ref="B310:C310"/>
    <mergeCell ref="B314:C314"/>
    <mergeCell ref="A318:C318"/>
    <mergeCell ref="B319:C319"/>
    <mergeCell ref="B320:C320"/>
    <mergeCell ref="B324:C324"/>
    <mergeCell ref="B328:C328"/>
    <mergeCell ref="B329:C329"/>
    <mergeCell ref="B330:C330"/>
    <mergeCell ref="B331:C331"/>
    <mergeCell ref="B332:C332"/>
    <mergeCell ref="A333:C333"/>
    <mergeCell ref="B334:C334"/>
    <mergeCell ref="B337:C337"/>
    <mergeCell ref="B340:C340"/>
    <mergeCell ref="B343:C343"/>
    <mergeCell ref="B348:C348"/>
    <mergeCell ref="B351:C351"/>
    <mergeCell ref="B356:C356"/>
    <mergeCell ref="B361:C361"/>
    <mergeCell ref="B403:C403"/>
    <mergeCell ref="B366:C366"/>
    <mergeCell ref="B371:C371"/>
    <mergeCell ref="B376:C376"/>
    <mergeCell ref="B381:C381"/>
    <mergeCell ref="B385:C385"/>
    <mergeCell ref="B390:C390"/>
    <mergeCell ref="B411:C411"/>
    <mergeCell ref="B415:C415"/>
    <mergeCell ref="B419:C419"/>
    <mergeCell ref="B423:C423"/>
    <mergeCell ref="B427:C427"/>
    <mergeCell ref="A395:C395"/>
    <mergeCell ref="B396:C396"/>
    <mergeCell ref="B397:C397"/>
    <mergeCell ref="A398:C398"/>
    <mergeCell ref="B399:C399"/>
    <mergeCell ref="J1:L1"/>
    <mergeCell ref="K8:L8"/>
    <mergeCell ref="B431:C431"/>
    <mergeCell ref="B435:C435"/>
    <mergeCell ref="B440:C440"/>
    <mergeCell ref="B443:C443"/>
    <mergeCell ref="D9:D11"/>
    <mergeCell ref="J10:J11"/>
    <mergeCell ref="A9:C11"/>
    <mergeCell ref="B407:C407"/>
  </mergeCells>
  <printOptions horizontalCentered="1"/>
  <pageMargins left="0.31496062992125984" right="0.31496062992125984" top="0.38" bottom="0.26" header="0.17" footer="0.17"/>
  <pageSetup horizontalDpi="600" verticalDpi="600" orientation="landscape" paperSize="9" scale="65" r:id="rId2"/>
  <headerFooter alignWithMargins="0">
    <oddFooter>&amp;R&amp;P</oddFooter>
  </headerFooter>
  <rowBreaks count="1" manualBreakCount="1">
    <brk id="405" max="12" man="1"/>
  </rowBreaks>
  <drawing r:id="rId1"/>
</worksheet>
</file>

<file path=xl/worksheets/sheet4.xml><?xml version="1.0" encoding="utf-8"?>
<worksheet xmlns="http://schemas.openxmlformats.org/spreadsheetml/2006/main" xmlns:r="http://schemas.openxmlformats.org/officeDocument/2006/relationships">
  <sheetPr>
    <tabColor rgb="FFFF0000"/>
  </sheetPr>
  <dimension ref="A1:M326"/>
  <sheetViews>
    <sheetView zoomScale="75" zoomScaleNormal="75" zoomScaleSheetLayoutView="75" zoomScalePageLayoutView="0" workbookViewId="0" topLeftCell="A1">
      <selection activeCell="S220" sqref="S220"/>
    </sheetView>
  </sheetViews>
  <sheetFormatPr defaultColWidth="8.8515625" defaultRowHeight="12.75"/>
  <cols>
    <col min="1" max="1" width="7.28125" style="3" customWidth="1"/>
    <col min="2" max="2" width="6.57421875" style="3" customWidth="1"/>
    <col min="3" max="3" width="72.421875" style="3" customWidth="1"/>
    <col min="4" max="4" width="16.28125" style="3" customWidth="1"/>
    <col min="5" max="5" width="12.28125" style="3" customWidth="1"/>
    <col min="6" max="6" width="17.57421875" style="3" customWidth="1"/>
    <col min="7" max="7" width="10.140625" style="3" customWidth="1"/>
    <col min="8" max="8" width="10.7109375" style="3" customWidth="1"/>
    <col min="9" max="9" width="11.140625" style="3" customWidth="1"/>
    <col min="10" max="10" width="9.7109375" style="3" customWidth="1"/>
    <col min="11" max="13" width="11.421875" style="3" bestFit="1" customWidth="1"/>
    <col min="14" max="16384" width="8.8515625" style="3" customWidth="1"/>
  </cols>
  <sheetData>
    <row r="1" spans="1:13" ht="15.75">
      <c r="A1" s="1"/>
      <c r="B1" s="1"/>
      <c r="C1" s="1"/>
      <c r="D1" s="2"/>
      <c r="K1" s="816" t="s">
        <v>1432</v>
      </c>
      <c r="L1" s="816"/>
      <c r="M1" s="816"/>
    </row>
    <row r="2" spans="1:4" ht="15.75">
      <c r="A2" s="4" t="s">
        <v>1444</v>
      </c>
      <c r="C2" s="5"/>
      <c r="D2" s="2"/>
    </row>
    <row r="3" spans="1:4" ht="15.75">
      <c r="A3" s="1" t="s">
        <v>927</v>
      </c>
      <c r="C3" s="6"/>
      <c r="D3" s="2"/>
    </row>
    <row r="4" spans="1:4" ht="15.75">
      <c r="A4" s="1"/>
      <c r="C4" s="6"/>
      <c r="D4" s="2"/>
    </row>
    <row r="5" spans="1:9" ht="15.75">
      <c r="A5" s="875" t="s">
        <v>928</v>
      </c>
      <c r="B5" s="875"/>
      <c r="C5" s="875"/>
      <c r="D5" s="875"/>
      <c r="E5" s="875"/>
      <c r="F5" s="875"/>
      <c r="G5" s="875"/>
      <c r="H5" s="875"/>
      <c r="I5" s="875"/>
    </row>
    <row r="6" spans="1:9" ht="15.75">
      <c r="A6" s="875" t="s">
        <v>1268</v>
      </c>
      <c r="B6" s="875"/>
      <c r="C6" s="875"/>
      <c r="D6" s="875"/>
      <c r="E6" s="875"/>
      <c r="F6" s="875"/>
      <c r="G6" s="875"/>
      <c r="H6" s="875"/>
      <c r="I6" s="875"/>
    </row>
    <row r="7" spans="1:9" ht="15.75">
      <c r="A7" s="7"/>
      <c r="B7" s="7"/>
      <c r="C7" s="7"/>
      <c r="D7" s="7"/>
      <c r="E7" s="7"/>
      <c r="F7" s="7"/>
      <c r="G7" s="7"/>
      <c r="H7" s="7"/>
      <c r="I7" s="7"/>
    </row>
    <row r="8" spans="1:13" ht="16.5" thickBot="1">
      <c r="A8" s="8"/>
      <c r="B8" s="8"/>
      <c r="C8" s="8"/>
      <c r="D8" s="2"/>
      <c r="E8" s="5"/>
      <c r="F8" s="5"/>
      <c r="G8" s="9"/>
      <c r="H8" s="10"/>
      <c r="I8" s="11"/>
      <c r="L8" s="852" t="s">
        <v>6</v>
      </c>
      <c r="M8" s="852"/>
    </row>
    <row r="9" spans="1:13" ht="22.5" customHeight="1">
      <c r="A9" s="725" t="s">
        <v>7</v>
      </c>
      <c r="B9" s="726"/>
      <c r="C9" s="727"/>
      <c r="D9" s="720" t="s">
        <v>8</v>
      </c>
      <c r="E9" s="849" t="s">
        <v>9</v>
      </c>
      <c r="F9" s="849"/>
      <c r="G9" s="818"/>
      <c r="H9" s="818"/>
      <c r="I9" s="818"/>
      <c r="J9" s="818"/>
      <c r="K9" s="819" t="s">
        <v>10</v>
      </c>
      <c r="L9" s="819"/>
      <c r="M9" s="820"/>
    </row>
    <row r="10" spans="1:13" ht="42" customHeight="1">
      <c r="A10" s="728"/>
      <c r="B10" s="729"/>
      <c r="C10" s="730"/>
      <c r="D10" s="825"/>
      <c r="E10" s="850" t="s">
        <v>11</v>
      </c>
      <c r="F10" s="850"/>
      <c r="G10" s="821" t="s">
        <v>12</v>
      </c>
      <c r="H10" s="821"/>
      <c r="I10" s="821"/>
      <c r="J10" s="851"/>
      <c r="K10" s="723">
        <v>2023</v>
      </c>
      <c r="L10" s="723">
        <v>2024</v>
      </c>
      <c r="M10" s="813">
        <v>2025</v>
      </c>
    </row>
    <row r="11" spans="1:13" ht="104.25" customHeight="1" thickBot="1">
      <c r="A11" s="731"/>
      <c r="B11" s="732"/>
      <c r="C11" s="733"/>
      <c r="D11" s="826"/>
      <c r="E11" s="13" t="s">
        <v>13</v>
      </c>
      <c r="F11" s="14" t="s">
        <v>623</v>
      </c>
      <c r="G11" s="14" t="s">
        <v>14</v>
      </c>
      <c r="H11" s="14" t="s">
        <v>15</v>
      </c>
      <c r="I11" s="14" t="s">
        <v>16</v>
      </c>
      <c r="J11" s="230" t="s">
        <v>17</v>
      </c>
      <c r="K11" s="724"/>
      <c r="L11" s="724"/>
      <c r="M11" s="814"/>
    </row>
    <row r="12" spans="1:13" ht="60" customHeight="1">
      <c r="A12" s="877" t="s">
        <v>1269</v>
      </c>
      <c r="B12" s="878"/>
      <c r="C12" s="878"/>
      <c r="D12" s="231" t="s">
        <v>1270</v>
      </c>
      <c r="E12" s="232">
        <f>G12+H12+I12+J12</f>
        <v>158001</v>
      </c>
      <c r="F12" s="232">
        <f>F13+F19+F26+F76+F83+F91</f>
        <v>0</v>
      </c>
      <c r="G12" s="232">
        <f aca="true" t="shared" si="0" ref="G12:M12">G13+G19+G26+G76+G83+G91</f>
        <v>31883</v>
      </c>
      <c r="H12" s="232">
        <f t="shared" si="0"/>
        <v>53309</v>
      </c>
      <c r="I12" s="232">
        <f t="shared" si="0"/>
        <v>46641</v>
      </c>
      <c r="J12" s="232">
        <f t="shared" si="0"/>
        <v>26168</v>
      </c>
      <c r="K12" s="232">
        <f t="shared" si="0"/>
        <v>166221.712</v>
      </c>
      <c r="L12" s="232">
        <f t="shared" si="0"/>
        <v>174544</v>
      </c>
      <c r="M12" s="233">
        <f t="shared" si="0"/>
        <v>182413</v>
      </c>
    </row>
    <row r="13" spans="1:13" ht="18" customHeight="1">
      <c r="A13" s="887" t="s">
        <v>1271</v>
      </c>
      <c r="B13" s="888"/>
      <c r="C13" s="888"/>
      <c r="D13" s="234" t="s">
        <v>1272</v>
      </c>
      <c r="E13" s="19">
        <f>G13+H13+I13+J13</f>
        <v>11723</v>
      </c>
      <c r="F13" s="19">
        <f>F14+F18</f>
        <v>0</v>
      </c>
      <c r="G13" s="19">
        <f aca="true" t="shared" si="1" ref="G13:M13">G14+G18</f>
        <v>2581</v>
      </c>
      <c r="H13" s="19">
        <f t="shared" si="1"/>
        <v>3274</v>
      </c>
      <c r="I13" s="19">
        <f t="shared" si="1"/>
        <v>3112</v>
      </c>
      <c r="J13" s="19">
        <f t="shared" si="1"/>
        <v>2756</v>
      </c>
      <c r="K13" s="19">
        <f t="shared" si="1"/>
        <v>12186</v>
      </c>
      <c r="L13" s="19">
        <f t="shared" si="1"/>
        <v>12795</v>
      </c>
      <c r="M13" s="20">
        <f t="shared" si="1"/>
        <v>13373</v>
      </c>
    </row>
    <row r="14" spans="1:13" ht="18" customHeight="1">
      <c r="A14" s="28" t="s">
        <v>1273</v>
      </c>
      <c r="B14" s="235"/>
      <c r="C14" s="22"/>
      <c r="D14" s="236" t="s">
        <v>1274</v>
      </c>
      <c r="E14" s="19">
        <f aca="true" t="shared" si="2" ref="E14:E76">G14+H14+I14+J14</f>
        <v>11723</v>
      </c>
      <c r="F14" s="25">
        <f>F16+F17</f>
        <v>0</v>
      </c>
      <c r="G14" s="25">
        <f aca="true" t="shared" si="3" ref="G14:M14">G16+G17</f>
        <v>2581</v>
      </c>
      <c r="H14" s="25">
        <f t="shared" si="3"/>
        <v>3274</v>
      </c>
      <c r="I14" s="25">
        <f t="shared" si="3"/>
        <v>3112</v>
      </c>
      <c r="J14" s="25">
        <f t="shared" si="3"/>
        <v>2756</v>
      </c>
      <c r="K14" s="25">
        <f t="shared" si="3"/>
        <v>12186</v>
      </c>
      <c r="L14" s="25">
        <f t="shared" si="3"/>
        <v>12795</v>
      </c>
      <c r="M14" s="26">
        <f t="shared" si="3"/>
        <v>13373</v>
      </c>
    </row>
    <row r="15" spans="1:13" ht="18" customHeight="1">
      <c r="A15" s="237" t="s">
        <v>630</v>
      </c>
      <c r="B15" s="238"/>
      <c r="C15" s="238"/>
      <c r="D15" s="239"/>
      <c r="E15" s="19">
        <f t="shared" si="2"/>
        <v>0</v>
      </c>
      <c r="F15" s="25"/>
      <c r="G15" s="25"/>
      <c r="H15" s="25"/>
      <c r="I15" s="25"/>
      <c r="J15" s="25"/>
      <c r="K15" s="25"/>
      <c r="L15" s="25"/>
      <c r="M15" s="26"/>
    </row>
    <row r="16" spans="1:13" ht="18" customHeight="1">
      <c r="A16" s="21"/>
      <c r="B16" s="30" t="s">
        <v>643</v>
      </c>
      <c r="C16" s="22"/>
      <c r="D16" s="40" t="s">
        <v>1275</v>
      </c>
      <c r="E16" s="19">
        <f t="shared" si="2"/>
        <v>11723</v>
      </c>
      <c r="F16" s="25">
        <f>F120+F222</f>
        <v>0</v>
      </c>
      <c r="G16" s="25">
        <f aca="true" t="shared" si="4" ref="G16:M17">G120+G222</f>
        <v>2581</v>
      </c>
      <c r="H16" s="25">
        <f t="shared" si="4"/>
        <v>3274</v>
      </c>
      <c r="I16" s="25">
        <f t="shared" si="4"/>
        <v>3112</v>
      </c>
      <c r="J16" s="25">
        <f t="shared" si="4"/>
        <v>2756</v>
      </c>
      <c r="K16" s="25">
        <f t="shared" si="4"/>
        <v>12186</v>
      </c>
      <c r="L16" s="25">
        <f t="shared" si="4"/>
        <v>12795</v>
      </c>
      <c r="M16" s="26">
        <f t="shared" si="4"/>
        <v>13373</v>
      </c>
    </row>
    <row r="17" spans="1:13" ht="18" customHeight="1">
      <c r="A17" s="21"/>
      <c r="B17" s="30" t="s">
        <v>1276</v>
      </c>
      <c r="C17" s="22"/>
      <c r="D17" s="40" t="s">
        <v>1277</v>
      </c>
      <c r="E17" s="19">
        <f t="shared" si="2"/>
        <v>0</v>
      </c>
      <c r="F17" s="25">
        <f>F121+F223</f>
        <v>0</v>
      </c>
      <c r="G17" s="25">
        <f t="shared" si="4"/>
        <v>0</v>
      </c>
      <c r="H17" s="25">
        <f t="shared" si="4"/>
        <v>0</v>
      </c>
      <c r="I17" s="25">
        <f t="shared" si="4"/>
        <v>0</v>
      </c>
      <c r="J17" s="25">
        <f t="shared" si="4"/>
        <v>0</v>
      </c>
      <c r="K17" s="25">
        <f t="shared" si="4"/>
        <v>0</v>
      </c>
      <c r="L17" s="25">
        <f t="shared" si="4"/>
        <v>0</v>
      </c>
      <c r="M17" s="26">
        <f t="shared" si="4"/>
        <v>0</v>
      </c>
    </row>
    <row r="18" spans="1:13" ht="18" customHeight="1">
      <c r="A18" s="240" t="s">
        <v>1278</v>
      </c>
      <c r="B18" s="241"/>
      <c r="C18" s="241"/>
      <c r="D18" s="53" t="s">
        <v>1279</v>
      </c>
      <c r="E18" s="19">
        <f t="shared" si="2"/>
        <v>0</v>
      </c>
      <c r="F18" s="25">
        <f>F122</f>
        <v>0</v>
      </c>
      <c r="G18" s="25">
        <f aca="true" t="shared" si="5" ref="G18:M18">G122</f>
        <v>0</v>
      </c>
      <c r="H18" s="25">
        <f t="shared" si="5"/>
        <v>0</v>
      </c>
      <c r="I18" s="25">
        <f t="shared" si="5"/>
        <v>0</v>
      </c>
      <c r="J18" s="25">
        <f t="shared" si="5"/>
        <v>0</v>
      </c>
      <c r="K18" s="25">
        <f t="shared" si="5"/>
        <v>0</v>
      </c>
      <c r="L18" s="25">
        <f t="shared" si="5"/>
        <v>0</v>
      </c>
      <c r="M18" s="26">
        <f t="shared" si="5"/>
        <v>0</v>
      </c>
    </row>
    <row r="19" spans="1:13" ht="42" customHeight="1">
      <c r="A19" s="808" t="s">
        <v>1280</v>
      </c>
      <c r="B19" s="809"/>
      <c r="C19" s="809"/>
      <c r="D19" s="53" t="s">
        <v>1281</v>
      </c>
      <c r="E19" s="19">
        <f t="shared" si="2"/>
        <v>53794</v>
      </c>
      <c r="F19" s="25">
        <f>F20</f>
        <v>0</v>
      </c>
      <c r="G19" s="25">
        <f aca="true" t="shared" si="6" ref="G19:M19">G20</f>
        <v>9941</v>
      </c>
      <c r="H19" s="25">
        <f t="shared" si="6"/>
        <v>22966</v>
      </c>
      <c r="I19" s="25">
        <f t="shared" si="6"/>
        <v>10829</v>
      </c>
      <c r="J19" s="25">
        <f t="shared" si="6"/>
        <v>10058</v>
      </c>
      <c r="K19" s="25">
        <f t="shared" si="6"/>
        <v>56650</v>
      </c>
      <c r="L19" s="25">
        <f t="shared" si="6"/>
        <v>59489</v>
      </c>
      <c r="M19" s="26">
        <f t="shared" si="6"/>
        <v>62171</v>
      </c>
    </row>
    <row r="20" spans="1:13" ht="15.75">
      <c r="A20" s="889" t="s">
        <v>1282</v>
      </c>
      <c r="B20" s="890"/>
      <c r="C20" s="890"/>
      <c r="D20" s="236" t="s">
        <v>1283</v>
      </c>
      <c r="E20" s="19">
        <f t="shared" si="2"/>
        <v>53794</v>
      </c>
      <c r="F20" s="25">
        <f>F22+F24+F25</f>
        <v>0</v>
      </c>
      <c r="G20" s="25">
        <f aca="true" t="shared" si="7" ref="G20:M20">G22+G24+G25</f>
        <v>9941</v>
      </c>
      <c r="H20" s="25">
        <f t="shared" si="7"/>
        <v>22966</v>
      </c>
      <c r="I20" s="25">
        <f t="shared" si="7"/>
        <v>10829</v>
      </c>
      <c r="J20" s="25">
        <f t="shared" si="7"/>
        <v>10058</v>
      </c>
      <c r="K20" s="25">
        <f t="shared" si="7"/>
        <v>56650</v>
      </c>
      <c r="L20" s="25">
        <f t="shared" si="7"/>
        <v>59489</v>
      </c>
      <c r="M20" s="26">
        <f t="shared" si="7"/>
        <v>62171</v>
      </c>
    </row>
    <row r="21" spans="1:13" ht="15">
      <c r="A21" s="237" t="s">
        <v>630</v>
      </c>
      <c r="B21" s="238"/>
      <c r="C21" s="238"/>
      <c r="D21" s="239"/>
      <c r="E21" s="19"/>
      <c r="F21" s="25"/>
      <c r="G21" s="25"/>
      <c r="H21" s="25"/>
      <c r="I21" s="25"/>
      <c r="J21" s="25"/>
      <c r="K21" s="25"/>
      <c r="L21" s="25"/>
      <c r="M21" s="26"/>
    </row>
    <row r="22" spans="1:13" ht="18" customHeight="1">
      <c r="A22" s="242"/>
      <c r="B22" s="243" t="s">
        <v>1284</v>
      </c>
      <c r="C22" s="22"/>
      <c r="D22" s="239" t="s">
        <v>1285</v>
      </c>
      <c r="E22" s="19">
        <f t="shared" si="2"/>
        <v>53794</v>
      </c>
      <c r="F22" s="25">
        <f>F23</f>
        <v>0</v>
      </c>
      <c r="G22" s="25">
        <f aca="true" t="shared" si="8" ref="G22:M22">G23</f>
        <v>9941</v>
      </c>
      <c r="H22" s="25">
        <f t="shared" si="8"/>
        <v>22966</v>
      </c>
      <c r="I22" s="25">
        <f t="shared" si="8"/>
        <v>10829</v>
      </c>
      <c r="J22" s="25">
        <f t="shared" si="8"/>
        <v>10058</v>
      </c>
      <c r="K22" s="25">
        <f t="shared" si="8"/>
        <v>56650</v>
      </c>
      <c r="L22" s="25">
        <f t="shared" si="8"/>
        <v>59489</v>
      </c>
      <c r="M22" s="26">
        <f t="shared" si="8"/>
        <v>62171</v>
      </c>
    </row>
    <row r="23" spans="1:13" ht="18" customHeight="1">
      <c r="A23" s="242"/>
      <c r="B23" s="243"/>
      <c r="C23" s="59" t="s">
        <v>667</v>
      </c>
      <c r="D23" s="239" t="s">
        <v>1286</v>
      </c>
      <c r="E23" s="19">
        <f t="shared" si="2"/>
        <v>53794</v>
      </c>
      <c r="F23" s="25">
        <f>F127+F228</f>
        <v>0</v>
      </c>
      <c r="G23" s="25">
        <f aca="true" t="shared" si="9" ref="G23:M23">G127+G228</f>
        <v>9941</v>
      </c>
      <c r="H23" s="25">
        <f t="shared" si="9"/>
        <v>22966</v>
      </c>
      <c r="I23" s="25">
        <f t="shared" si="9"/>
        <v>10829</v>
      </c>
      <c r="J23" s="25">
        <f t="shared" si="9"/>
        <v>10058</v>
      </c>
      <c r="K23" s="25">
        <f t="shared" si="9"/>
        <v>56650</v>
      </c>
      <c r="L23" s="25">
        <f t="shared" si="9"/>
        <v>59489</v>
      </c>
      <c r="M23" s="26">
        <f t="shared" si="9"/>
        <v>62171</v>
      </c>
    </row>
    <row r="24" spans="1:13" ht="15">
      <c r="A24" s="242"/>
      <c r="B24" s="879" t="s">
        <v>1287</v>
      </c>
      <c r="C24" s="879"/>
      <c r="D24" s="239" t="s">
        <v>1288</v>
      </c>
      <c r="E24" s="19">
        <f t="shared" si="2"/>
        <v>0</v>
      </c>
      <c r="F24" s="25">
        <f aca="true" t="shared" si="10" ref="F24:M24">F128+F229</f>
        <v>0</v>
      </c>
      <c r="G24" s="25">
        <f t="shared" si="10"/>
        <v>0</v>
      </c>
      <c r="H24" s="25">
        <f t="shared" si="10"/>
        <v>0</v>
      </c>
      <c r="I24" s="25">
        <f t="shared" si="10"/>
        <v>0</v>
      </c>
      <c r="J24" s="25">
        <f t="shared" si="10"/>
        <v>0</v>
      </c>
      <c r="K24" s="25">
        <f t="shared" si="10"/>
        <v>0</v>
      </c>
      <c r="L24" s="25">
        <f t="shared" si="10"/>
        <v>0</v>
      </c>
      <c r="M24" s="26">
        <f t="shared" si="10"/>
        <v>0</v>
      </c>
    </row>
    <row r="25" spans="1:13" ht="15">
      <c r="A25" s="242"/>
      <c r="B25" s="243" t="s">
        <v>671</v>
      </c>
      <c r="C25" s="22"/>
      <c r="D25" s="239" t="s">
        <v>1289</v>
      </c>
      <c r="E25" s="19">
        <f t="shared" si="2"/>
        <v>0</v>
      </c>
      <c r="F25" s="25">
        <f aca="true" t="shared" si="11" ref="F25:M25">F129+F230</f>
        <v>0</v>
      </c>
      <c r="G25" s="25">
        <f t="shared" si="11"/>
        <v>0</v>
      </c>
      <c r="H25" s="25">
        <f t="shared" si="11"/>
        <v>0</v>
      </c>
      <c r="I25" s="25">
        <f t="shared" si="11"/>
        <v>0</v>
      </c>
      <c r="J25" s="25">
        <f t="shared" si="11"/>
        <v>0</v>
      </c>
      <c r="K25" s="25">
        <f t="shared" si="11"/>
        <v>0</v>
      </c>
      <c r="L25" s="25">
        <f t="shared" si="11"/>
        <v>0</v>
      </c>
      <c r="M25" s="26">
        <f t="shared" si="11"/>
        <v>0</v>
      </c>
    </row>
    <row r="26" spans="1:13" ht="45.75" customHeight="1">
      <c r="A26" s="880" t="s">
        <v>1418</v>
      </c>
      <c r="B26" s="881"/>
      <c r="C26" s="881"/>
      <c r="D26" s="236" t="s">
        <v>1291</v>
      </c>
      <c r="E26" s="19">
        <f t="shared" si="2"/>
        <v>39615</v>
      </c>
      <c r="F26" s="25">
        <f>F27+F43+F51+F68</f>
        <v>0</v>
      </c>
      <c r="G26" s="25">
        <f aca="true" t="shared" si="12" ref="G26:M26">G27+G43+G51+G68</f>
        <v>8675</v>
      </c>
      <c r="H26" s="25">
        <f t="shared" si="12"/>
        <v>13141</v>
      </c>
      <c r="I26" s="25">
        <f t="shared" si="12"/>
        <v>9664</v>
      </c>
      <c r="J26" s="25">
        <f t="shared" si="12"/>
        <v>8135</v>
      </c>
      <c r="K26" s="25">
        <f t="shared" si="12"/>
        <v>41713.077</v>
      </c>
      <c r="L26" s="25">
        <f t="shared" si="12"/>
        <v>43802</v>
      </c>
      <c r="M26" s="26">
        <f t="shared" si="12"/>
        <v>45778</v>
      </c>
    </row>
    <row r="27" spans="1:13" ht="37.5" customHeight="1">
      <c r="A27" s="771" t="s">
        <v>1417</v>
      </c>
      <c r="B27" s="772"/>
      <c r="C27" s="772"/>
      <c r="D27" s="244" t="s">
        <v>1292</v>
      </c>
      <c r="E27" s="19">
        <f t="shared" si="2"/>
        <v>29824</v>
      </c>
      <c r="F27" s="25">
        <f>F29+F32+F36+F37+F39+F42</f>
        <v>0</v>
      </c>
      <c r="G27" s="25">
        <f aca="true" t="shared" si="13" ref="G27:M27">G29+G32+G36+G37+G39+G42</f>
        <v>7103</v>
      </c>
      <c r="H27" s="25">
        <f t="shared" si="13"/>
        <v>10182</v>
      </c>
      <c r="I27" s="25">
        <f t="shared" si="13"/>
        <v>6450</v>
      </c>
      <c r="J27" s="25">
        <f t="shared" si="13"/>
        <v>6089</v>
      </c>
      <c r="K27" s="25">
        <f t="shared" si="13"/>
        <v>31402.076999999997</v>
      </c>
      <c r="L27" s="25">
        <f t="shared" si="13"/>
        <v>32973</v>
      </c>
      <c r="M27" s="26">
        <f t="shared" si="13"/>
        <v>34459</v>
      </c>
    </row>
    <row r="28" spans="1:13" ht="15">
      <c r="A28" s="237" t="s">
        <v>630</v>
      </c>
      <c r="B28" s="238"/>
      <c r="C28" s="238"/>
      <c r="D28" s="245"/>
      <c r="E28" s="19"/>
      <c r="F28" s="25"/>
      <c r="G28" s="25"/>
      <c r="H28" s="25"/>
      <c r="I28" s="25"/>
      <c r="J28" s="25"/>
      <c r="K28" s="25"/>
      <c r="L28" s="25"/>
      <c r="M28" s="26"/>
    </row>
    <row r="29" spans="1:13" ht="15">
      <c r="A29" s="242"/>
      <c r="B29" s="59" t="s">
        <v>1293</v>
      </c>
      <c r="C29" s="58"/>
      <c r="D29" s="40" t="s">
        <v>1294</v>
      </c>
      <c r="E29" s="19">
        <f t="shared" si="2"/>
        <v>23645</v>
      </c>
      <c r="F29" s="25">
        <f>F30+F31</f>
        <v>0</v>
      </c>
      <c r="G29" s="25">
        <f aca="true" t="shared" si="14" ref="G29:M29">G30+G31</f>
        <v>5304</v>
      </c>
      <c r="H29" s="25">
        <f t="shared" si="14"/>
        <v>8421</v>
      </c>
      <c r="I29" s="25">
        <f t="shared" si="14"/>
        <v>5010</v>
      </c>
      <c r="J29" s="25">
        <f t="shared" si="14"/>
        <v>4910</v>
      </c>
      <c r="K29" s="25">
        <f t="shared" si="14"/>
        <v>24896.731</v>
      </c>
      <c r="L29" s="25">
        <f t="shared" si="14"/>
        <v>26142</v>
      </c>
      <c r="M29" s="26">
        <f t="shared" si="14"/>
        <v>27318</v>
      </c>
    </row>
    <row r="30" spans="1:13" ht="15">
      <c r="A30" s="242"/>
      <c r="B30" s="59"/>
      <c r="C30" s="59" t="s">
        <v>681</v>
      </c>
      <c r="D30" s="40" t="s">
        <v>1295</v>
      </c>
      <c r="E30" s="19">
        <f t="shared" si="2"/>
        <v>20982</v>
      </c>
      <c r="F30" s="25">
        <f>F134+F235</f>
        <v>0</v>
      </c>
      <c r="G30" s="25">
        <f aca="true" t="shared" si="15" ref="G30:M31">G134+G235</f>
        <v>4832</v>
      </c>
      <c r="H30" s="25">
        <f t="shared" si="15"/>
        <v>7124</v>
      </c>
      <c r="I30" s="25">
        <f t="shared" si="15"/>
        <v>4351</v>
      </c>
      <c r="J30" s="25">
        <f t="shared" si="15"/>
        <v>4675</v>
      </c>
      <c r="K30" s="25">
        <f t="shared" si="15"/>
        <v>22091.855</v>
      </c>
      <c r="L30" s="25">
        <f t="shared" si="15"/>
        <v>23195</v>
      </c>
      <c r="M30" s="26">
        <f t="shared" si="15"/>
        <v>24238</v>
      </c>
    </row>
    <row r="31" spans="1:13" ht="15">
      <c r="A31" s="242"/>
      <c r="B31" s="59"/>
      <c r="C31" s="59" t="s">
        <v>683</v>
      </c>
      <c r="D31" s="40" t="s">
        <v>1296</v>
      </c>
      <c r="E31" s="19">
        <f t="shared" si="2"/>
        <v>2663</v>
      </c>
      <c r="F31" s="25">
        <f>F135+F236</f>
        <v>0</v>
      </c>
      <c r="G31" s="25">
        <f t="shared" si="15"/>
        <v>472</v>
      </c>
      <c r="H31" s="25">
        <f t="shared" si="15"/>
        <v>1297</v>
      </c>
      <c r="I31" s="25">
        <f t="shared" si="15"/>
        <v>659</v>
      </c>
      <c r="J31" s="25">
        <f t="shared" si="15"/>
        <v>235</v>
      </c>
      <c r="K31" s="25">
        <f t="shared" si="15"/>
        <v>2804.876</v>
      </c>
      <c r="L31" s="25">
        <f t="shared" si="15"/>
        <v>2947</v>
      </c>
      <c r="M31" s="26">
        <f t="shared" si="15"/>
        <v>3080</v>
      </c>
    </row>
    <row r="32" spans="1:13" ht="15.75">
      <c r="A32" s="242"/>
      <c r="B32" s="59" t="s">
        <v>1297</v>
      </c>
      <c r="C32" s="246"/>
      <c r="D32" s="40" t="s">
        <v>1298</v>
      </c>
      <c r="E32" s="19">
        <f t="shared" si="2"/>
        <v>6139</v>
      </c>
      <c r="F32" s="25">
        <f>F33+F34+F35</f>
        <v>0</v>
      </c>
      <c r="G32" s="25">
        <f aca="true" t="shared" si="16" ref="G32:M32">G33+G34+G35</f>
        <v>1788</v>
      </c>
      <c r="H32" s="25">
        <f t="shared" si="16"/>
        <v>1748</v>
      </c>
      <c r="I32" s="25">
        <f t="shared" si="16"/>
        <v>1430</v>
      </c>
      <c r="J32" s="25">
        <f t="shared" si="16"/>
        <v>1173</v>
      </c>
      <c r="K32" s="25">
        <f t="shared" si="16"/>
        <v>6465.346</v>
      </c>
      <c r="L32" s="25">
        <f t="shared" si="16"/>
        <v>6791</v>
      </c>
      <c r="M32" s="26">
        <f t="shared" si="16"/>
        <v>7101</v>
      </c>
    </row>
    <row r="33" spans="1:13" ht="15">
      <c r="A33" s="242"/>
      <c r="B33" s="59"/>
      <c r="C33" s="59" t="s">
        <v>687</v>
      </c>
      <c r="D33" s="40" t="s">
        <v>1299</v>
      </c>
      <c r="E33" s="19">
        <f t="shared" si="2"/>
        <v>2216</v>
      </c>
      <c r="F33" s="25">
        <f>F137+F238</f>
        <v>0</v>
      </c>
      <c r="G33" s="25">
        <f aca="true" t="shared" si="17" ref="G33:M33">G137+G238</f>
        <v>692</v>
      </c>
      <c r="H33" s="25">
        <f t="shared" si="17"/>
        <v>569</v>
      </c>
      <c r="I33" s="25">
        <f t="shared" si="17"/>
        <v>439</v>
      </c>
      <c r="J33" s="25">
        <f t="shared" si="17"/>
        <v>516</v>
      </c>
      <c r="K33" s="25">
        <f t="shared" si="17"/>
        <v>2334.346</v>
      </c>
      <c r="L33" s="25">
        <f t="shared" si="17"/>
        <v>2452</v>
      </c>
      <c r="M33" s="26">
        <f t="shared" si="17"/>
        <v>2564</v>
      </c>
    </row>
    <row r="34" spans="1:13" ht="15">
      <c r="A34" s="242"/>
      <c r="B34" s="59"/>
      <c r="C34" s="59" t="s">
        <v>689</v>
      </c>
      <c r="D34" s="40" t="s">
        <v>1300</v>
      </c>
      <c r="E34" s="19">
        <f t="shared" si="2"/>
        <v>3923</v>
      </c>
      <c r="F34" s="25">
        <f aca="true" t="shared" si="18" ref="F34:M34">F138+F239</f>
        <v>0</v>
      </c>
      <c r="G34" s="25">
        <f t="shared" si="18"/>
        <v>1096</v>
      </c>
      <c r="H34" s="25">
        <f t="shared" si="18"/>
        <v>1179</v>
      </c>
      <c r="I34" s="25">
        <f t="shared" si="18"/>
        <v>991</v>
      </c>
      <c r="J34" s="25">
        <f t="shared" si="18"/>
        <v>657</v>
      </c>
      <c r="K34" s="25">
        <f t="shared" si="18"/>
        <v>4131</v>
      </c>
      <c r="L34" s="25">
        <f t="shared" si="18"/>
        <v>4339</v>
      </c>
      <c r="M34" s="26">
        <f t="shared" si="18"/>
        <v>4537</v>
      </c>
    </row>
    <row r="35" spans="1:13" ht="15">
      <c r="A35" s="242"/>
      <c r="B35" s="59"/>
      <c r="C35" s="30" t="s">
        <v>691</v>
      </c>
      <c r="D35" s="40" t="s">
        <v>1301</v>
      </c>
      <c r="E35" s="19">
        <f t="shared" si="2"/>
        <v>0</v>
      </c>
      <c r="F35" s="25">
        <f aca="true" t="shared" si="19" ref="F35:M35">F139+F240</f>
        <v>0</v>
      </c>
      <c r="G35" s="25">
        <f t="shared" si="19"/>
        <v>0</v>
      </c>
      <c r="H35" s="25">
        <f t="shared" si="19"/>
        <v>0</v>
      </c>
      <c r="I35" s="25">
        <f t="shared" si="19"/>
        <v>0</v>
      </c>
      <c r="J35" s="25">
        <f t="shared" si="19"/>
        <v>0</v>
      </c>
      <c r="K35" s="25">
        <f t="shared" si="19"/>
        <v>0</v>
      </c>
      <c r="L35" s="25">
        <f t="shared" si="19"/>
        <v>0</v>
      </c>
      <c r="M35" s="26">
        <f t="shared" si="19"/>
        <v>0</v>
      </c>
    </row>
    <row r="36" spans="1:13" ht="15">
      <c r="A36" s="242"/>
      <c r="B36" s="59" t="s">
        <v>693</v>
      </c>
      <c r="C36" s="59"/>
      <c r="D36" s="40" t="s">
        <v>1302</v>
      </c>
      <c r="E36" s="19">
        <f t="shared" si="2"/>
        <v>0</v>
      </c>
      <c r="F36" s="25">
        <f aca="true" t="shared" si="20" ref="F36:M36">F140+F241</f>
        <v>0</v>
      </c>
      <c r="G36" s="25">
        <f t="shared" si="20"/>
        <v>0</v>
      </c>
      <c r="H36" s="25">
        <f t="shared" si="20"/>
        <v>0</v>
      </c>
      <c r="I36" s="25">
        <f t="shared" si="20"/>
        <v>0</v>
      </c>
      <c r="J36" s="25">
        <f t="shared" si="20"/>
        <v>0</v>
      </c>
      <c r="K36" s="25">
        <f t="shared" si="20"/>
        <v>0</v>
      </c>
      <c r="L36" s="25">
        <f t="shared" si="20"/>
        <v>0</v>
      </c>
      <c r="M36" s="26">
        <f t="shared" si="20"/>
        <v>0</v>
      </c>
    </row>
    <row r="37" spans="1:13" ht="15">
      <c r="A37" s="242"/>
      <c r="B37" s="59" t="s">
        <v>1303</v>
      </c>
      <c r="C37" s="58"/>
      <c r="D37" s="40" t="s">
        <v>1304</v>
      </c>
      <c r="E37" s="19">
        <f t="shared" si="2"/>
        <v>40</v>
      </c>
      <c r="F37" s="25">
        <f>F38</f>
        <v>0</v>
      </c>
      <c r="G37" s="25">
        <f aca="true" t="shared" si="21" ref="G37:M37">G38</f>
        <v>11</v>
      </c>
      <c r="H37" s="25">
        <f t="shared" si="21"/>
        <v>13</v>
      </c>
      <c r="I37" s="25">
        <f t="shared" si="21"/>
        <v>10</v>
      </c>
      <c r="J37" s="25">
        <f t="shared" si="21"/>
        <v>6</v>
      </c>
      <c r="K37" s="25">
        <f t="shared" si="21"/>
        <v>40</v>
      </c>
      <c r="L37" s="25">
        <f t="shared" si="21"/>
        <v>40</v>
      </c>
      <c r="M37" s="26">
        <f t="shared" si="21"/>
        <v>40</v>
      </c>
    </row>
    <row r="38" spans="1:13" ht="15">
      <c r="A38" s="242"/>
      <c r="B38" s="59"/>
      <c r="C38" s="59" t="s">
        <v>697</v>
      </c>
      <c r="D38" s="40" t="s">
        <v>1305</v>
      </c>
      <c r="E38" s="19">
        <f t="shared" si="2"/>
        <v>40</v>
      </c>
      <c r="F38" s="25">
        <f>F142+F243</f>
        <v>0</v>
      </c>
      <c r="G38" s="25">
        <f aca="true" t="shared" si="22" ref="G38:M38">G142+G243</f>
        <v>11</v>
      </c>
      <c r="H38" s="25">
        <f t="shared" si="22"/>
        <v>13</v>
      </c>
      <c r="I38" s="25">
        <f t="shared" si="22"/>
        <v>10</v>
      </c>
      <c r="J38" s="25">
        <f t="shared" si="22"/>
        <v>6</v>
      </c>
      <c r="K38" s="25">
        <f t="shared" si="22"/>
        <v>40</v>
      </c>
      <c r="L38" s="25">
        <f t="shared" si="22"/>
        <v>40</v>
      </c>
      <c r="M38" s="26">
        <f t="shared" si="22"/>
        <v>40</v>
      </c>
    </row>
    <row r="39" spans="1:13" ht="15">
      <c r="A39" s="242"/>
      <c r="B39" s="59" t="s">
        <v>1306</v>
      </c>
      <c r="C39" s="59"/>
      <c r="D39" s="40" t="s">
        <v>1307</v>
      </c>
      <c r="E39" s="19">
        <f t="shared" si="2"/>
        <v>0</v>
      </c>
      <c r="F39" s="25">
        <f>F40+F41</f>
        <v>0</v>
      </c>
      <c r="G39" s="25">
        <f aca="true" t="shared" si="23" ref="G39:M39">G40+G41</f>
        <v>0</v>
      </c>
      <c r="H39" s="25">
        <f t="shared" si="23"/>
        <v>0</v>
      </c>
      <c r="I39" s="25">
        <f t="shared" si="23"/>
        <v>0</v>
      </c>
      <c r="J39" s="25">
        <f t="shared" si="23"/>
        <v>0</v>
      </c>
      <c r="K39" s="25">
        <f t="shared" si="23"/>
        <v>0</v>
      </c>
      <c r="L39" s="25">
        <f t="shared" si="23"/>
        <v>0</v>
      </c>
      <c r="M39" s="26">
        <f t="shared" si="23"/>
        <v>0</v>
      </c>
    </row>
    <row r="40" spans="1:13" ht="15">
      <c r="A40" s="242"/>
      <c r="B40" s="59"/>
      <c r="C40" s="59" t="s">
        <v>701</v>
      </c>
      <c r="D40" s="40" t="s">
        <v>1308</v>
      </c>
      <c r="E40" s="19">
        <f t="shared" si="2"/>
        <v>0</v>
      </c>
      <c r="F40" s="25">
        <f>F144+F245</f>
        <v>0</v>
      </c>
      <c r="G40" s="25">
        <f aca="true" t="shared" si="24" ref="G40:M40">G144+G245</f>
        <v>0</v>
      </c>
      <c r="H40" s="25">
        <f t="shared" si="24"/>
        <v>0</v>
      </c>
      <c r="I40" s="25">
        <f t="shared" si="24"/>
        <v>0</v>
      </c>
      <c r="J40" s="25">
        <f t="shared" si="24"/>
        <v>0</v>
      </c>
      <c r="K40" s="25">
        <f t="shared" si="24"/>
        <v>0</v>
      </c>
      <c r="L40" s="25">
        <f t="shared" si="24"/>
        <v>0</v>
      </c>
      <c r="M40" s="26">
        <f t="shared" si="24"/>
        <v>0</v>
      </c>
    </row>
    <row r="41" spans="1:13" ht="15">
      <c r="A41" s="242"/>
      <c r="B41" s="59"/>
      <c r="C41" s="59" t="s">
        <v>703</v>
      </c>
      <c r="D41" s="40" t="s">
        <v>1309</v>
      </c>
      <c r="E41" s="19">
        <f t="shared" si="2"/>
        <v>0</v>
      </c>
      <c r="F41" s="25">
        <f aca="true" t="shared" si="25" ref="F41:M41">F145+F246</f>
        <v>0</v>
      </c>
      <c r="G41" s="25">
        <f t="shared" si="25"/>
        <v>0</v>
      </c>
      <c r="H41" s="25">
        <f t="shared" si="25"/>
        <v>0</v>
      </c>
      <c r="I41" s="25">
        <f t="shared" si="25"/>
        <v>0</v>
      </c>
      <c r="J41" s="25">
        <f t="shared" si="25"/>
        <v>0</v>
      </c>
      <c r="K41" s="25">
        <f t="shared" si="25"/>
        <v>0</v>
      </c>
      <c r="L41" s="25">
        <f t="shared" si="25"/>
        <v>0</v>
      </c>
      <c r="M41" s="26">
        <f t="shared" si="25"/>
        <v>0</v>
      </c>
    </row>
    <row r="42" spans="1:13" ht="15">
      <c r="A42" s="242"/>
      <c r="B42" s="30" t="s">
        <v>709</v>
      </c>
      <c r="C42" s="30"/>
      <c r="D42" s="40" t="s">
        <v>1310</v>
      </c>
      <c r="E42" s="19">
        <f t="shared" si="2"/>
        <v>0</v>
      </c>
      <c r="F42" s="25">
        <f aca="true" t="shared" si="26" ref="F42:M42">F146+F247</f>
        <v>0</v>
      </c>
      <c r="G42" s="25">
        <f t="shared" si="26"/>
        <v>0</v>
      </c>
      <c r="H42" s="25">
        <f t="shared" si="26"/>
        <v>0</v>
      </c>
      <c r="I42" s="25">
        <f t="shared" si="26"/>
        <v>0</v>
      </c>
      <c r="J42" s="25">
        <f t="shared" si="26"/>
        <v>0</v>
      </c>
      <c r="K42" s="25">
        <f t="shared" si="26"/>
        <v>0</v>
      </c>
      <c r="L42" s="25">
        <f t="shared" si="26"/>
        <v>0</v>
      </c>
      <c r="M42" s="26">
        <f t="shared" si="26"/>
        <v>0</v>
      </c>
    </row>
    <row r="43" spans="1:13" ht="15.75">
      <c r="A43" s="21" t="s">
        <v>1311</v>
      </c>
      <c r="B43" s="30"/>
      <c r="C43" s="35"/>
      <c r="D43" s="244" t="s">
        <v>1312</v>
      </c>
      <c r="E43" s="19">
        <f t="shared" si="2"/>
        <v>0</v>
      </c>
      <c r="F43" s="25">
        <f>F45+F48+F49</f>
        <v>0</v>
      </c>
      <c r="G43" s="25">
        <f aca="true" t="shared" si="27" ref="G43:L43">G45+G48+G49</f>
        <v>0</v>
      </c>
      <c r="H43" s="25">
        <f t="shared" si="27"/>
        <v>0</v>
      </c>
      <c r="I43" s="25">
        <f t="shared" si="27"/>
        <v>0</v>
      </c>
      <c r="J43" s="25">
        <f t="shared" si="27"/>
        <v>0</v>
      </c>
      <c r="K43" s="25">
        <f t="shared" si="27"/>
        <v>0</v>
      </c>
      <c r="L43" s="25">
        <f t="shared" si="27"/>
        <v>0</v>
      </c>
      <c r="M43" s="26"/>
    </row>
    <row r="44" spans="1:13" ht="15">
      <c r="A44" s="237" t="s">
        <v>630</v>
      </c>
      <c r="B44" s="238"/>
      <c r="C44" s="238"/>
      <c r="D44" s="245"/>
      <c r="E44" s="19"/>
      <c r="F44" s="25"/>
      <c r="G44" s="25"/>
      <c r="H44" s="25"/>
      <c r="I44" s="25"/>
      <c r="J44" s="25"/>
      <c r="K44" s="25"/>
      <c r="L44" s="25"/>
      <c r="M44" s="26"/>
    </row>
    <row r="45" spans="1:13" ht="42.75" customHeight="1">
      <c r="A45" s="237"/>
      <c r="B45" s="754" t="s">
        <v>1313</v>
      </c>
      <c r="C45" s="754"/>
      <c r="D45" s="245" t="s">
        <v>1314</v>
      </c>
      <c r="E45" s="19">
        <f t="shared" si="2"/>
        <v>0</v>
      </c>
      <c r="F45" s="25">
        <f>SUM(F46:F47)</f>
        <v>0</v>
      </c>
      <c r="G45" s="25">
        <f aca="true" t="shared" si="28" ref="G45:M45">SUM(G46:G47)</f>
        <v>0</v>
      </c>
      <c r="H45" s="25">
        <f t="shared" si="28"/>
        <v>0</v>
      </c>
      <c r="I45" s="25">
        <f t="shared" si="28"/>
        <v>0</v>
      </c>
      <c r="J45" s="25">
        <f t="shared" si="28"/>
        <v>0</v>
      </c>
      <c r="K45" s="25">
        <f t="shared" si="28"/>
        <v>0</v>
      </c>
      <c r="L45" s="25">
        <f t="shared" si="28"/>
        <v>0</v>
      </c>
      <c r="M45" s="26">
        <f t="shared" si="28"/>
        <v>0</v>
      </c>
    </row>
    <row r="46" spans="1:13" ht="15">
      <c r="A46" s="237"/>
      <c r="B46" s="238"/>
      <c r="C46" s="30" t="s">
        <v>715</v>
      </c>
      <c r="D46" s="245" t="s">
        <v>1315</v>
      </c>
      <c r="E46" s="19">
        <f t="shared" si="2"/>
        <v>0</v>
      </c>
      <c r="F46" s="25">
        <f aca="true" t="shared" si="29" ref="F46:M46">F150+F251</f>
        <v>0</v>
      </c>
      <c r="G46" s="25">
        <f t="shared" si="29"/>
        <v>0</v>
      </c>
      <c r="H46" s="25">
        <f t="shared" si="29"/>
        <v>0</v>
      </c>
      <c r="I46" s="25">
        <f t="shared" si="29"/>
        <v>0</v>
      </c>
      <c r="J46" s="25">
        <f t="shared" si="29"/>
        <v>0</v>
      </c>
      <c r="K46" s="25">
        <f t="shared" si="29"/>
        <v>0</v>
      </c>
      <c r="L46" s="25">
        <f t="shared" si="29"/>
        <v>0</v>
      </c>
      <c r="M46" s="26">
        <f t="shared" si="29"/>
        <v>0</v>
      </c>
    </row>
    <row r="47" spans="1:13" ht="15">
      <c r="A47" s="237"/>
      <c r="B47" s="238"/>
      <c r="C47" s="30" t="s">
        <v>1316</v>
      </c>
      <c r="D47" s="245" t="s">
        <v>1317</v>
      </c>
      <c r="E47" s="19">
        <f t="shared" si="2"/>
        <v>0</v>
      </c>
      <c r="F47" s="25">
        <f aca="true" t="shared" si="30" ref="F47:M47">F151+F252</f>
        <v>0</v>
      </c>
      <c r="G47" s="25">
        <f t="shared" si="30"/>
        <v>0</v>
      </c>
      <c r="H47" s="25">
        <f t="shared" si="30"/>
        <v>0</v>
      </c>
      <c r="I47" s="25">
        <f t="shared" si="30"/>
        <v>0</v>
      </c>
      <c r="J47" s="25">
        <f t="shared" si="30"/>
        <v>0</v>
      </c>
      <c r="K47" s="25">
        <f t="shared" si="30"/>
        <v>0</v>
      </c>
      <c r="L47" s="25">
        <f t="shared" si="30"/>
        <v>0</v>
      </c>
      <c r="M47" s="26">
        <f t="shared" si="30"/>
        <v>0</v>
      </c>
    </row>
    <row r="48" spans="1:13" ht="15">
      <c r="A48" s="237"/>
      <c r="B48" s="239" t="s">
        <v>719</v>
      </c>
      <c r="C48" s="30"/>
      <c r="D48" s="245" t="s">
        <v>1318</v>
      </c>
      <c r="E48" s="19">
        <f t="shared" si="2"/>
        <v>0</v>
      </c>
      <c r="F48" s="25">
        <f aca="true" t="shared" si="31" ref="F48:M50">F152+F253</f>
        <v>0</v>
      </c>
      <c r="G48" s="25">
        <f t="shared" si="31"/>
        <v>0</v>
      </c>
      <c r="H48" s="25">
        <f t="shared" si="31"/>
        <v>0</v>
      </c>
      <c r="I48" s="25">
        <f t="shared" si="31"/>
        <v>0</v>
      </c>
      <c r="J48" s="25">
        <f t="shared" si="31"/>
        <v>0</v>
      </c>
      <c r="K48" s="25">
        <f t="shared" si="31"/>
        <v>0</v>
      </c>
      <c r="L48" s="25">
        <f t="shared" si="31"/>
        <v>0</v>
      </c>
      <c r="M48" s="26">
        <f t="shared" si="31"/>
        <v>0</v>
      </c>
    </row>
    <row r="49" spans="1:13" ht="15">
      <c r="A49" s="242"/>
      <c r="B49" s="59" t="s">
        <v>1319</v>
      </c>
      <c r="C49" s="59"/>
      <c r="D49" s="245" t="s">
        <v>1320</v>
      </c>
      <c r="E49" s="19">
        <f t="shared" si="2"/>
        <v>0</v>
      </c>
      <c r="F49" s="25">
        <f>F50</f>
        <v>0</v>
      </c>
      <c r="G49" s="25">
        <f aca="true" t="shared" si="32" ref="G49:M49">G50</f>
        <v>0</v>
      </c>
      <c r="H49" s="25">
        <f t="shared" si="32"/>
        <v>0</v>
      </c>
      <c r="I49" s="25">
        <f t="shared" si="32"/>
        <v>0</v>
      </c>
      <c r="J49" s="25">
        <f t="shared" si="32"/>
        <v>0</v>
      </c>
      <c r="K49" s="25">
        <f t="shared" si="32"/>
        <v>0</v>
      </c>
      <c r="L49" s="25">
        <f t="shared" si="32"/>
        <v>0</v>
      </c>
      <c r="M49" s="26">
        <f t="shared" si="32"/>
        <v>0</v>
      </c>
    </row>
    <row r="50" spans="1:13" ht="15">
      <c r="A50" s="242"/>
      <c r="B50" s="59"/>
      <c r="C50" s="30" t="s">
        <v>723</v>
      </c>
      <c r="D50" s="245" t="s">
        <v>1321</v>
      </c>
      <c r="E50" s="19">
        <f t="shared" si="2"/>
        <v>0</v>
      </c>
      <c r="F50" s="25">
        <f t="shared" si="31"/>
        <v>0</v>
      </c>
      <c r="G50" s="25">
        <f t="shared" si="31"/>
        <v>0</v>
      </c>
      <c r="H50" s="25">
        <f t="shared" si="31"/>
        <v>0</v>
      </c>
      <c r="I50" s="25">
        <f t="shared" si="31"/>
        <v>0</v>
      </c>
      <c r="J50" s="25">
        <f t="shared" si="31"/>
        <v>0</v>
      </c>
      <c r="K50" s="25">
        <f t="shared" si="31"/>
        <v>0</v>
      </c>
      <c r="L50" s="25">
        <f t="shared" si="31"/>
        <v>0</v>
      </c>
      <c r="M50" s="26">
        <f t="shared" si="31"/>
        <v>0</v>
      </c>
    </row>
    <row r="51" spans="1:13" ht="15.75">
      <c r="A51" s="21" t="s">
        <v>1322</v>
      </c>
      <c r="B51" s="59"/>
      <c r="C51" s="246"/>
      <c r="D51" s="244" t="s">
        <v>1323</v>
      </c>
      <c r="E51" s="19">
        <f t="shared" si="2"/>
        <v>3850</v>
      </c>
      <c r="F51" s="25">
        <f>F53+F65+F67</f>
        <v>0</v>
      </c>
      <c r="G51" s="25">
        <f aca="true" t="shared" si="33" ref="G51:M51">G53+G65+G67</f>
        <v>1169</v>
      </c>
      <c r="H51" s="25">
        <f t="shared" si="33"/>
        <v>898</v>
      </c>
      <c r="I51" s="25">
        <f t="shared" si="33"/>
        <v>1042</v>
      </c>
      <c r="J51" s="25">
        <f t="shared" si="33"/>
        <v>741</v>
      </c>
      <c r="K51" s="25">
        <f t="shared" si="33"/>
        <v>4053</v>
      </c>
      <c r="L51" s="25">
        <f t="shared" si="33"/>
        <v>4255</v>
      </c>
      <c r="M51" s="26">
        <f t="shared" si="33"/>
        <v>4445</v>
      </c>
    </row>
    <row r="52" spans="1:13" ht="15">
      <c r="A52" s="237" t="s">
        <v>630</v>
      </c>
      <c r="B52" s="238"/>
      <c r="C52" s="238"/>
      <c r="D52" s="245"/>
      <c r="E52" s="19"/>
      <c r="F52" s="25"/>
      <c r="G52" s="25"/>
      <c r="H52" s="25"/>
      <c r="I52" s="25"/>
      <c r="J52" s="25"/>
      <c r="K52" s="25"/>
      <c r="L52" s="25"/>
      <c r="M52" s="26"/>
    </row>
    <row r="53" spans="1:13" ht="36.75" customHeight="1">
      <c r="A53" s="247"/>
      <c r="B53" s="754" t="s">
        <v>1324</v>
      </c>
      <c r="C53" s="754"/>
      <c r="D53" s="245" t="s">
        <v>1325</v>
      </c>
      <c r="E53" s="19">
        <f t="shared" si="2"/>
        <v>0</v>
      </c>
      <c r="F53" s="25">
        <f>SUM(F54:F64)</f>
        <v>0</v>
      </c>
      <c r="G53" s="25">
        <f aca="true" t="shared" si="34" ref="G53:M53">SUM(G54:G64)</f>
        <v>0</v>
      </c>
      <c r="H53" s="25">
        <f t="shared" si="34"/>
        <v>0</v>
      </c>
      <c r="I53" s="25">
        <f t="shared" si="34"/>
        <v>0</v>
      </c>
      <c r="J53" s="25">
        <f t="shared" si="34"/>
        <v>0</v>
      </c>
      <c r="K53" s="25">
        <f t="shared" si="34"/>
        <v>0</v>
      </c>
      <c r="L53" s="25">
        <f t="shared" si="34"/>
        <v>0</v>
      </c>
      <c r="M53" s="26">
        <f t="shared" si="34"/>
        <v>0</v>
      </c>
    </row>
    <row r="54" spans="1:13" ht="15">
      <c r="A54" s="247"/>
      <c r="B54" s="59"/>
      <c r="C54" s="35" t="s">
        <v>731</v>
      </c>
      <c r="D54" s="245" t="s">
        <v>1326</v>
      </c>
      <c r="E54" s="19">
        <f t="shared" si="2"/>
        <v>0</v>
      </c>
      <c r="F54" s="25">
        <f aca="true" t="shared" si="35" ref="F54:M54">F158+F259</f>
        <v>0</v>
      </c>
      <c r="G54" s="25">
        <f t="shared" si="35"/>
        <v>0</v>
      </c>
      <c r="H54" s="25">
        <f t="shared" si="35"/>
        <v>0</v>
      </c>
      <c r="I54" s="25">
        <f t="shared" si="35"/>
        <v>0</v>
      </c>
      <c r="J54" s="25">
        <f t="shared" si="35"/>
        <v>0</v>
      </c>
      <c r="K54" s="25">
        <f t="shared" si="35"/>
        <v>0</v>
      </c>
      <c r="L54" s="25">
        <f t="shared" si="35"/>
        <v>0</v>
      </c>
      <c r="M54" s="26">
        <f t="shared" si="35"/>
        <v>0</v>
      </c>
    </row>
    <row r="55" spans="1:13" ht="15">
      <c r="A55" s="247"/>
      <c r="B55" s="59"/>
      <c r="C55" s="30" t="s">
        <v>733</v>
      </c>
      <c r="D55" s="245" t="s">
        <v>1327</v>
      </c>
      <c r="E55" s="19">
        <f t="shared" si="2"/>
        <v>0</v>
      </c>
      <c r="F55" s="25">
        <f aca="true" t="shared" si="36" ref="F55:M55">F159+F260</f>
        <v>0</v>
      </c>
      <c r="G55" s="25">
        <f t="shared" si="36"/>
        <v>0</v>
      </c>
      <c r="H55" s="25">
        <f t="shared" si="36"/>
        <v>0</v>
      </c>
      <c r="I55" s="25">
        <f t="shared" si="36"/>
        <v>0</v>
      </c>
      <c r="J55" s="25">
        <f t="shared" si="36"/>
        <v>0</v>
      </c>
      <c r="K55" s="25">
        <f t="shared" si="36"/>
        <v>0</v>
      </c>
      <c r="L55" s="25">
        <f t="shared" si="36"/>
        <v>0</v>
      </c>
      <c r="M55" s="26">
        <f t="shared" si="36"/>
        <v>0</v>
      </c>
    </row>
    <row r="56" spans="1:13" ht="15">
      <c r="A56" s="247"/>
      <c r="B56" s="59"/>
      <c r="C56" s="35" t="s">
        <v>735</v>
      </c>
      <c r="D56" s="245" t="s">
        <v>1328</v>
      </c>
      <c r="E56" s="19">
        <f t="shared" si="2"/>
        <v>0</v>
      </c>
      <c r="F56" s="25">
        <f aca="true" t="shared" si="37" ref="F56:M56">F160+F261</f>
        <v>0</v>
      </c>
      <c r="G56" s="25">
        <f t="shared" si="37"/>
        <v>0</v>
      </c>
      <c r="H56" s="25">
        <f t="shared" si="37"/>
        <v>0</v>
      </c>
      <c r="I56" s="25">
        <f t="shared" si="37"/>
        <v>0</v>
      </c>
      <c r="J56" s="25">
        <f t="shared" si="37"/>
        <v>0</v>
      </c>
      <c r="K56" s="25">
        <f t="shared" si="37"/>
        <v>0</v>
      </c>
      <c r="L56" s="25">
        <f t="shared" si="37"/>
        <v>0</v>
      </c>
      <c r="M56" s="26">
        <f t="shared" si="37"/>
        <v>0</v>
      </c>
    </row>
    <row r="57" spans="1:13" ht="15">
      <c r="A57" s="247"/>
      <c r="B57" s="59"/>
      <c r="C57" s="35" t="s">
        <v>737</v>
      </c>
      <c r="D57" s="245" t="s">
        <v>1329</v>
      </c>
      <c r="E57" s="19">
        <f t="shared" si="2"/>
        <v>0</v>
      </c>
      <c r="F57" s="25">
        <f aca="true" t="shared" si="38" ref="F57:M57">F161+F262</f>
        <v>0</v>
      </c>
      <c r="G57" s="25">
        <f t="shared" si="38"/>
        <v>0</v>
      </c>
      <c r="H57" s="25">
        <f t="shared" si="38"/>
        <v>0</v>
      </c>
      <c r="I57" s="25">
        <f t="shared" si="38"/>
        <v>0</v>
      </c>
      <c r="J57" s="25">
        <f t="shared" si="38"/>
        <v>0</v>
      </c>
      <c r="K57" s="25">
        <f t="shared" si="38"/>
        <v>0</v>
      </c>
      <c r="L57" s="25">
        <f t="shared" si="38"/>
        <v>0</v>
      </c>
      <c r="M57" s="26">
        <f t="shared" si="38"/>
        <v>0</v>
      </c>
    </row>
    <row r="58" spans="1:13" ht="15">
      <c r="A58" s="247"/>
      <c r="B58" s="59"/>
      <c r="C58" s="35" t="s">
        <v>739</v>
      </c>
      <c r="D58" s="245" t="s">
        <v>1330</v>
      </c>
      <c r="E58" s="19">
        <f t="shared" si="2"/>
        <v>0</v>
      </c>
      <c r="F58" s="25">
        <f aca="true" t="shared" si="39" ref="F58:M58">F162+F263</f>
        <v>0</v>
      </c>
      <c r="G58" s="25">
        <f t="shared" si="39"/>
        <v>0</v>
      </c>
      <c r="H58" s="25">
        <f t="shared" si="39"/>
        <v>0</v>
      </c>
      <c r="I58" s="25">
        <f t="shared" si="39"/>
        <v>0</v>
      </c>
      <c r="J58" s="25">
        <f t="shared" si="39"/>
        <v>0</v>
      </c>
      <c r="K58" s="25">
        <f t="shared" si="39"/>
        <v>0</v>
      </c>
      <c r="L58" s="25">
        <f t="shared" si="39"/>
        <v>0</v>
      </c>
      <c r="M58" s="26">
        <f t="shared" si="39"/>
        <v>0</v>
      </c>
    </row>
    <row r="59" spans="1:13" ht="15">
      <c r="A59" s="247"/>
      <c r="B59" s="59"/>
      <c r="C59" s="35" t="s">
        <v>1331</v>
      </c>
      <c r="D59" s="245" t="s">
        <v>1332</v>
      </c>
      <c r="E59" s="19">
        <f t="shared" si="2"/>
        <v>0</v>
      </c>
      <c r="F59" s="25">
        <f aca="true" t="shared" si="40" ref="F59:M59">F163+F264</f>
        <v>0</v>
      </c>
      <c r="G59" s="25">
        <f t="shared" si="40"/>
        <v>0</v>
      </c>
      <c r="H59" s="25">
        <f t="shared" si="40"/>
        <v>0</v>
      </c>
      <c r="I59" s="25">
        <f t="shared" si="40"/>
        <v>0</v>
      </c>
      <c r="J59" s="25">
        <f t="shared" si="40"/>
        <v>0</v>
      </c>
      <c r="K59" s="25">
        <f t="shared" si="40"/>
        <v>0</v>
      </c>
      <c r="L59" s="25">
        <f t="shared" si="40"/>
        <v>0</v>
      </c>
      <c r="M59" s="26">
        <f t="shared" si="40"/>
        <v>0</v>
      </c>
    </row>
    <row r="60" spans="1:13" ht="15">
      <c r="A60" s="247"/>
      <c r="B60" s="59"/>
      <c r="C60" s="35" t="s">
        <v>1333</v>
      </c>
      <c r="D60" s="245" t="s">
        <v>1334</v>
      </c>
      <c r="E60" s="19">
        <f t="shared" si="2"/>
        <v>0</v>
      </c>
      <c r="F60" s="25">
        <f aca="true" t="shared" si="41" ref="F60:M60">F164+F265</f>
        <v>0</v>
      </c>
      <c r="G60" s="25">
        <f t="shared" si="41"/>
        <v>0</v>
      </c>
      <c r="H60" s="25">
        <f t="shared" si="41"/>
        <v>0</v>
      </c>
      <c r="I60" s="25">
        <f t="shared" si="41"/>
        <v>0</v>
      </c>
      <c r="J60" s="25">
        <f t="shared" si="41"/>
        <v>0</v>
      </c>
      <c r="K60" s="25">
        <f t="shared" si="41"/>
        <v>0</v>
      </c>
      <c r="L60" s="25">
        <f t="shared" si="41"/>
        <v>0</v>
      </c>
      <c r="M60" s="26">
        <f t="shared" si="41"/>
        <v>0</v>
      </c>
    </row>
    <row r="61" spans="1:13" ht="15">
      <c r="A61" s="247"/>
      <c r="B61" s="59"/>
      <c r="C61" s="35" t="s">
        <v>1335</v>
      </c>
      <c r="D61" s="245" t="s">
        <v>1336</v>
      </c>
      <c r="E61" s="19">
        <f t="shared" si="2"/>
        <v>0</v>
      </c>
      <c r="F61" s="25">
        <f aca="true" t="shared" si="42" ref="F61:M61">F165+F266</f>
        <v>0</v>
      </c>
      <c r="G61" s="25">
        <f t="shared" si="42"/>
        <v>0</v>
      </c>
      <c r="H61" s="25">
        <f t="shared" si="42"/>
        <v>0</v>
      </c>
      <c r="I61" s="25">
        <f t="shared" si="42"/>
        <v>0</v>
      </c>
      <c r="J61" s="25">
        <f t="shared" si="42"/>
        <v>0</v>
      </c>
      <c r="K61" s="25">
        <f t="shared" si="42"/>
        <v>0</v>
      </c>
      <c r="L61" s="25">
        <f t="shared" si="42"/>
        <v>0</v>
      </c>
      <c r="M61" s="26">
        <f t="shared" si="42"/>
        <v>0</v>
      </c>
    </row>
    <row r="62" spans="1:13" ht="15">
      <c r="A62" s="247"/>
      <c r="B62" s="59"/>
      <c r="C62" s="35" t="s">
        <v>1337</v>
      </c>
      <c r="D62" s="245" t="s">
        <v>1338</v>
      </c>
      <c r="E62" s="19">
        <f t="shared" si="2"/>
        <v>0</v>
      </c>
      <c r="F62" s="25">
        <f aca="true" t="shared" si="43" ref="F62:M62">F166+F267</f>
        <v>0</v>
      </c>
      <c r="G62" s="25">
        <f t="shared" si="43"/>
        <v>0</v>
      </c>
      <c r="H62" s="25">
        <f t="shared" si="43"/>
        <v>0</v>
      </c>
      <c r="I62" s="25">
        <f t="shared" si="43"/>
        <v>0</v>
      </c>
      <c r="J62" s="25">
        <f t="shared" si="43"/>
        <v>0</v>
      </c>
      <c r="K62" s="25">
        <f t="shared" si="43"/>
        <v>0</v>
      </c>
      <c r="L62" s="25">
        <f t="shared" si="43"/>
        <v>0</v>
      </c>
      <c r="M62" s="26">
        <f t="shared" si="43"/>
        <v>0</v>
      </c>
    </row>
    <row r="63" spans="1:13" ht="15">
      <c r="A63" s="247"/>
      <c r="B63" s="59"/>
      <c r="C63" s="35" t="s">
        <v>1339</v>
      </c>
      <c r="D63" s="245" t="s">
        <v>1340</v>
      </c>
      <c r="E63" s="19">
        <f t="shared" si="2"/>
        <v>0</v>
      </c>
      <c r="F63" s="25">
        <f aca="true" t="shared" si="44" ref="F63:M63">F167+F268</f>
        <v>0</v>
      </c>
      <c r="G63" s="25">
        <f t="shared" si="44"/>
        <v>0</v>
      </c>
      <c r="H63" s="25">
        <f t="shared" si="44"/>
        <v>0</v>
      </c>
      <c r="I63" s="25">
        <f t="shared" si="44"/>
        <v>0</v>
      </c>
      <c r="J63" s="25">
        <f t="shared" si="44"/>
        <v>0</v>
      </c>
      <c r="K63" s="25">
        <f t="shared" si="44"/>
        <v>0</v>
      </c>
      <c r="L63" s="25">
        <f t="shared" si="44"/>
        <v>0</v>
      </c>
      <c r="M63" s="26">
        <f t="shared" si="44"/>
        <v>0</v>
      </c>
    </row>
    <row r="64" spans="1:13" ht="15">
      <c r="A64" s="247"/>
      <c r="B64" s="59"/>
      <c r="C64" s="30" t="s">
        <v>745</v>
      </c>
      <c r="D64" s="245" t="s">
        <v>1341</v>
      </c>
      <c r="E64" s="19">
        <f t="shared" si="2"/>
        <v>0</v>
      </c>
      <c r="F64" s="25">
        <f aca="true" t="shared" si="45" ref="F64:M67">F168+F269</f>
        <v>0</v>
      </c>
      <c r="G64" s="25">
        <f t="shared" si="45"/>
        <v>0</v>
      </c>
      <c r="H64" s="25">
        <f t="shared" si="45"/>
        <v>0</v>
      </c>
      <c r="I64" s="25">
        <f t="shared" si="45"/>
        <v>0</v>
      </c>
      <c r="J64" s="25">
        <f t="shared" si="45"/>
        <v>0</v>
      </c>
      <c r="K64" s="25">
        <f t="shared" si="45"/>
        <v>0</v>
      </c>
      <c r="L64" s="25">
        <f t="shared" si="45"/>
        <v>0</v>
      </c>
      <c r="M64" s="26">
        <f t="shared" si="45"/>
        <v>0</v>
      </c>
    </row>
    <row r="65" spans="1:13" ht="15">
      <c r="A65" s="247"/>
      <c r="B65" s="59" t="s">
        <v>1342</v>
      </c>
      <c r="C65" s="30"/>
      <c r="D65" s="239" t="s">
        <v>1343</v>
      </c>
      <c r="E65" s="19">
        <f t="shared" si="2"/>
        <v>0</v>
      </c>
      <c r="F65" s="25">
        <f>F66</f>
        <v>0</v>
      </c>
      <c r="G65" s="25">
        <f aca="true" t="shared" si="46" ref="G65:M65">G66</f>
        <v>0</v>
      </c>
      <c r="H65" s="25">
        <f t="shared" si="46"/>
        <v>0</v>
      </c>
      <c r="I65" s="25">
        <f t="shared" si="46"/>
        <v>0</v>
      </c>
      <c r="J65" s="25">
        <f t="shared" si="46"/>
        <v>0</v>
      </c>
      <c r="K65" s="25">
        <f t="shared" si="46"/>
        <v>0</v>
      </c>
      <c r="L65" s="25">
        <f t="shared" si="46"/>
        <v>0</v>
      </c>
      <c r="M65" s="26">
        <f t="shared" si="46"/>
        <v>0</v>
      </c>
    </row>
    <row r="66" spans="1:13" ht="15">
      <c r="A66" s="247"/>
      <c r="B66" s="59"/>
      <c r="C66" s="30" t="s">
        <v>749</v>
      </c>
      <c r="D66" s="248" t="s">
        <v>1344</v>
      </c>
      <c r="E66" s="19">
        <f t="shared" si="2"/>
        <v>0</v>
      </c>
      <c r="F66" s="25">
        <f t="shared" si="45"/>
        <v>0</v>
      </c>
      <c r="G66" s="25">
        <f t="shared" si="45"/>
        <v>0</v>
      </c>
      <c r="H66" s="25">
        <f t="shared" si="45"/>
        <v>0</v>
      </c>
      <c r="I66" s="25">
        <f t="shared" si="45"/>
        <v>0</v>
      </c>
      <c r="J66" s="25">
        <f t="shared" si="45"/>
        <v>0</v>
      </c>
      <c r="K66" s="25">
        <f t="shared" si="45"/>
        <v>0</v>
      </c>
      <c r="L66" s="25">
        <f t="shared" si="45"/>
        <v>0</v>
      </c>
      <c r="M66" s="26">
        <f t="shared" si="45"/>
        <v>0</v>
      </c>
    </row>
    <row r="67" spans="1:13" ht="15.75">
      <c r="A67" s="247"/>
      <c r="B67" s="59" t="s">
        <v>757</v>
      </c>
      <c r="C67" s="246"/>
      <c r="D67" s="239" t="s">
        <v>1345</v>
      </c>
      <c r="E67" s="19">
        <f t="shared" si="2"/>
        <v>3850</v>
      </c>
      <c r="F67" s="25">
        <f t="shared" si="45"/>
        <v>0</v>
      </c>
      <c r="G67" s="25">
        <f t="shared" si="45"/>
        <v>1169</v>
      </c>
      <c r="H67" s="25">
        <f t="shared" si="45"/>
        <v>898</v>
      </c>
      <c r="I67" s="25">
        <f t="shared" si="45"/>
        <v>1042</v>
      </c>
      <c r="J67" s="25">
        <f t="shared" si="45"/>
        <v>741</v>
      </c>
      <c r="K67" s="25">
        <f t="shared" si="45"/>
        <v>4053</v>
      </c>
      <c r="L67" s="25">
        <f t="shared" si="45"/>
        <v>4255</v>
      </c>
      <c r="M67" s="26">
        <f t="shared" si="45"/>
        <v>4445</v>
      </c>
    </row>
    <row r="68" spans="1:13" ht="15.75">
      <c r="A68" s="771" t="s">
        <v>1346</v>
      </c>
      <c r="B68" s="772"/>
      <c r="C68" s="772"/>
      <c r="D68" s="244" t="s">
        <v>1347</v>
      </c>
      <c r="E68" s="19">
        <f t="shared" si="2"/>
        <v>5941</v>
      </c>
      <c r="F68" s="25">
        <f>F70+F72+F73</f>
        <v>0</v>
      </c>
      <c r="G68" s="25">
        <f aca="true" t="shared" si="47" ref="G68:M68">G70+G72+G73</f>
        <v>403</v>
      </c>
      <c r="H68" s="25">
        <f t="shared" si="47"/>
        <v>2061</v>
      </c>
      <c r="I68" s="25">
        <f t="shared" si="47"/>
        <v>2172</v>
      </c>
      <c r="J68" s="25">
        <f t="shared" si="47"/>
        <v>1305</v>
      </c>
      <c r="K68" s="25">
        <f t="shared" si="47"/>
        <v>6258</v>
      </c>
      <c r="L68" s="25">
        <f t="shared" si="47"/>
        <v>6574</v>
      </c>
      <c r="M68" s="26">
        <f t="shared" si="47"/>
        <v>6874</v>
      </c>
    </row>
    <row r="69" spans="1:13" ht="18" customHeight="1">
      <c r="A69" s="237" t="s">
        <v>630</v>
      </c>
      <c r="B69" s="238"/>
      <c r="C69" s="238"/>
      <c r="D69" s="239"/>
      <c r="E69" s="19"/>
      <c r="F69" s="25"/>
      <c r="G69" s="25"/>
      <c r="H69" s="25"/>
      <c r="I69" s="25"/>
      <c r="J69" s="25"/>
      <c r="K69" s="25"/>
      <c r="L69" s="25"/>
      <c r="M69" s="26"/>
    </row>
    <row r="70" spans="1:13" ht="18" customHeight="1">
      <c r="A70" s="242"/>
      <c r="B70" s="30" t="s">
        <v>1348</v>
      </c>
      <c r="C70" s="59"/>
      <c r="D70" s="239" t="s">
        <v>1349</v>
      </c>
      <c r="E70" s="19">
        <f t="shared" si="2"/>
        <v>0</v>
      </c>
      <c r="F70" s="25">
        <f>F71</f>
        <v>0</v>
      </c>
      <c r="G70" s="25">
        <f aca="true" t="shared" si="48" ref="G70:M70">G71</f>
        <v>0</v>
      </c>
      <c r="H70" s="25">
        <f t="shared" si="48"/>
        <v>0</v>
      </c>
      <c r="I70" s="25">
        <f t="shared" si="48"/>
        <v>0</v>
      </c>
      <c r="J70" s="25">
        <f t="shared" si="48"/>
        <v>0</v>
      </c>
      <c r="K70" s="25">
        <f t="shared" si="48"/>
        <v>0</v>
      </c>
      <c r="L70" s="25">
        <f t="shared" si="48"/>
        <v>0</v>
      </c>
      <c r="M70" s="26">
        <f t="shared" si="48"/>
        <v>0</v>
      </c>
    </row>
    <row r="71" spans="1:13" ht="18" customHeight="1">
      <c r="A71" s="242"/>
      <c r="B71" s="30"/>
      <c r="C71" s="59" t="s">
        <v>765</v>
      </c>
      <c r="D71" s="239" t="s">
        <v>1350</v>
      </c>
      <c r="E71" s="19">
        <f t="shared" si="2"/>
        <v>0</v>
      </c>
      <c r="F71" s="25">
        <f aca="true" t="shared" si="49" ref="F71:M74">F175+F276</f>
        <v>0</v>
      </c>
      <c r="G71" s="25">
        <f t="shared" si="49"/>
        <v>0</v>
      </c>
      <c r="H71" s="25">
        <f t="shared" si="49"/>
        <v>0</v>
      </c>
      <c r="I71" s="25">
        <f t="shared" si="49"/>
        <v>0</v>
      </c>
      <c r="J71" s="25">
        <f t="shared" si="49"/>
        <v>0</v>
      </c>
      <c r="K71" s="25">
        <f t="shared" si="49"/>
        <v>0</v>
      </c>
      <c r="L71" s="25">
        <f t="shared" si="49"/>
        <v>0</v>
      </c>
      <c r="M71" s="26">
        <f t="shared" si="49"/>
        <v>0</v>
      </c>
    </row>
    <row r="72" spans="1:13" ht="22.5" customHeight="1">
      <c r="A72" s="242"/>
      <c r="B72" s="30" t="s">
        <v>1351</v>
      </c>
      <c r="C72" s="59"/>
      <c r="D72" s="239" t="s">
        <v>1352</v>
      </c>
      <c r="E72" s="19">
        <f t="shared" si="2"/>
        <v>4741</v>
      </c>
      <c r="F72" s="25">
        <f t="shared" si="49"/>
        <v>0</v>
      </c>
      <c r="G72" s="25">
        <f t="shared" si="49"/>
        <v>403</v>
      </c>
      <c r="H72" s="25">
        <f t="shared" si="49"/>
        <v>861</v>
      </c>
      <c r="I72" s="25">
        <f t="shared" si="49"/>
        <v>2172</v>
      </c>
      <c r="J72" s="25">
        <f t="shared" si="49"/>
        <v>1305</v>
      </c>
      <c r="K72" s="25">
        <f t="shared" si="49"/>
        <v>4994</v>
      </c>
      <c r="L72" s="25">
        <f t="shared" si="49"/>
        <v>5246</v>
      </c>
      <c r="M72" s="26">
        <f t="shared" si="49"/>
        <v>5486</v>
      </c>
    </row>
    <row r="73" spans="1:13" ht="39" customHeight="1">
      <c r="A73" s="242"/>
      <c r="B73" s="786" t="s">
        <v>1353</v>
      </c>
      <c r="C73" s="786"/>
      <c r="D73" s="239" t="s">
        <v>1354</v>
      </c>
      <c r="E73" s="19">
        <f t="shared" si="2"/>
        <v>1200</v>
      </c>
      <c r="F73" s="25">
        <f>F74</f>
        <v>0</v>
      </c>
      <c r="G73" s="25">
        <f aca="true" t="shared" si="50" ref="G73:M73">G74</f>
        <v>0</v>
      </c>
      <c r="H73" s="25">
        <f t="shared" si="50"/>
        <v>1200</v>
      </c>
      <c r="I73" s="25">
        <f t="shared" si="50"/>
        <v>0</v>
      </c>
      <c r="J73" s="25">
        <f t="shared" si="50"/>
        <v>0</v>
      </c>
      <c r="K73" s="25">
        <f t="shared" si="50"/>
        <v>1264</v>
      </c>
      <c r="L73" s="25">
        <f t="shared" si="50"/>
        <v>1328</v>
      </c>
      <c r="M73" s="26">
        <f t="shared" si="50"/>
        <v>1388</v>
      </c>
    </row>
    <row r="74" spans="1:13" s="44" customFormat="1" ht="25.5" customHeight="1">
      <c r="A74" s="250"/>
      <c r="B74" s="251"/>
      <c r="C74" s="252" t="s">
        <v>781</v>
      </c>
      <c r="D74" s="72" t="s">
        <v>1355</v>
      </c>
      <c r="E74" s="19">
        <f t="shared" si="2"/>
        <v>1200</v>
      </c>
      <c r="F74" s="25">
        <f t="shared" si="49"/>
        <v>0</v>
      </c>
      <c r="G74" s="25">
        <f t="shared" si="49"/>
        <v>0</v>
      </c>
      <c r="H74" s="25">
        <f t="shared" si="49"/>
        <v>1200</v>
      </c>
      <c r="I74" s="25">
        <f t="shared" si="49"/>
        <v>0</v>
      </c>
      <c r="J74" s="25">
        <f t="shared" si="49"/>
        <v>0</v>
      </c>
      <c r="K74" s="25">
        <f t="shared" si="49"/>
        <v>1264</v>
      </c>
      <c r="L74" s="25">
        <f t="shared" si="49"/>
        <v>1328</v>
      </c>
      <c r="M74" s="26">
        <f t="shared" si="49"/>
        <v>1388</v>
      </c>
    </row>
    <row r="75" spans="1:13" ht="42" customHeight="1">
      <c r="A75" s="880" t="s">
        <v>1356</v>
      </c>
      <c r="B75" s="881"/>
      <c r="C75" s="881"/>
      <c r="D75" s="239"/>
      <c r="E75" s="19"/>
      <c r="F75" s="25"/>
      <c r="G75" s="25"/>
      <c r="H75" s="25"/>
      <c r="I75" s="25"/>
      <c r="J75" s="25"/>
      <c r="K75" s="25"/>
      <c r="L75" s="25"/>
      <c r="M75" s="26"/>
    </row>
    <row r="76" spans="1:13" ht="15.75">
      <c r="A76" s="771" t="s">
        <v>1357</v>
      </c>
      <c r="B76" s="772"/>
      <c r="C76" s="772"/>
      <c r="D76" s="239" t="s">
        <v>1358</v>
      </c>
      <c r="E76" s="19">
        <f t="shared" si="2"/>
        <v>42169</v>
      </c>
      <c r="F76" s="25">
        <f>F78+F81+F82</f>
        <v>0</v>
      </c>
      <c r="G76" s="25">
        <f aca="true" t="shared" si="51" ref="G76:M76">G78+G81+G82</f>
        <v>10686</v>
      </c>
      <c r="H76" s="25">
        <f t="shared" si="51"/>
        <v>13928</v>
      </c>
      <c r="I76" s="25">
        <f t="shared" si="51"/>
        <v>12336</v>
      </c>
      <c r="J76" s="25">
        <f t="shared" si="51"/>
        <v>5219</v>
      </c>
      <c r="K76" s="25">
        <f t="shared" si="51"/>
        <v>44405.634999999995</v>
      </c>
      <c r="L76" s="25">
        <f t="shared" si="51"/>
        <v>46627</v>
      </c>
      <c r="M76" s="26">
        <f t="shared" si="51"/>
        <v>48726</v>
      </c>
    </row>
    <row r="77" spans="1:13" ht="15">
      <c r="A77" s="237" t="s">
        <v>630</v>
      </c>
      <c r="B77" s="238"/>
      <c r="C77" s="238"/>
      <c r="D77" s="239"/>
      <c r="E77" s="19"/>
      <c r="F77" s="25"/>
      <c r="G77" s="25"/>
      <c r="H77" s="25"/>
      <c r="I77" s="25"/>
      <c r="J77" s="25"/>
      <c r="K77" s="25"/>
      <c r="L77" s="25"/>
      <c r="M77" s="26"/>
    </row>
    <row r="78" spans="1:13" ht="15.75">
      <c r="A78" s="247"/>
      <c r="B78" s="59" t="s">
        <v>1359</v>
      </c>
      <c r="C78" s="246"/>
      <c r="D78" s="239" t="s">
        <v>1360</v>
      </c>
      <c r="E78" s="19">
        <f aca="true" t="shared" si="52" ref="E78:E141">G78+H78+I78+J78</f>
        <v>0</v>
      </c>
      <c r="F78" s="25">
        <f>SUM(F79:F80)</f>
        <v>0</v>
      </c>
      <c r="G78" s="25">
        <f aca="true" t="shared" si="53" ref="G78:M78">SUM(G79:G80)</f>
        <v>0</v>
      </c>
      <c r="H78" s="25">
        <f t="shared" si="53"/>
        <v>0</v>
      </c>
      <c r="I78" s="25">
        <f t="shared" si="53"/>
        <v>0</v>
      </c>
      <c r="J78" s="25">
        <f t="shared" si="53"/>
        <v>0</v>
      </c>
      <c r="K78" s="25">
        <f t="shared" si="53"/>
        <v>0</v>
      </c>
      <c r="L78" s="25">
        <f t="shared" si="53"/>
        <v>0</v>
      </c>
      <c r="M78" s="26">
        <f t="shared" si="53"/>
        <v>0</v>
      </c>
    </row>
    <row r="79" spans="1:13" ht="15">
      <c r="A79" s="247"/>
      <c r="B79" s="59"/>
      <c r="C79" s="30" t="s">
        <v>788</v>
      </c>
      <c r="D79" s="239" t="s">
        <v>1361</v>
      </c>
      <c r="E79" s="19">
        <f t="shared" si="52"/>
        <v>0</v>
      </c>
      <c r="F79" s="25">
        <f aca="true" t="shared" si="54" ref="F79:M79">F183+F284</f>
        <v>0</v>
      </c>
      <c r="G79" s="25">
        <f t="shared" si="54"/>
        <v>0</v>
      </c>
      <c r="H79" s="25">
        <f t="shared" si="54"/>
        <v>0</v>
      </c>
      <c r="I79" s="25">
        <f t="shared" si="54"/>
        <v>0</v>
      </c>
      <c r="J79" s="25">
        <f t="shared" si="54"/>
        <v>0</v>
      </c>
      <c r="K79" s="25">
        <f t="shared" si="54"/>
        <v>0</v>
      </c>
      <c r="L79" s="25">
        <f t="shared" si="54"/>
        <v>0</v>
      </c>
      <c r="M79" s="26">
        <f t="shared" si="54"/>
        <v>0</v>
      </c>
    </row>
    <row r="80" spans="1:13" ht="15">
      <c r="A80" s="247"/>
      <c r="B80" s="59"/>
      <c r="C80" s="30" t="s">
        <v>790</v>
      </c>
      <c r="D80" s="239" t="s">
        <v>1362</v>
      </c>
      <c r="E80" s="19">
        <f t="shared" si="52"/>
        <v>0</v>
      </c>
      <c r="F80" s="25">
        <f aca="true" t="shared" si="55" ref="F80:M80">F184+F285</f>
        <v>0</v>
      </c>
      <c r="G80" s="25">
        <f t="shared" si="55"/>
        <v>0</v>
      </c>
      <c r="H80" s="25">
        <f t="shared" si="55"/>
        <v>0</v>
      </c>
      <c r="I80" s="25">
        <f t="shared" si="55"/>
        <v>0</v>
      </c>
      <c r="J80" s="25">
        <f t="shared" si="55"/>
        <v>0</v>
      </c>
      <c r="K80" s="25">
        <f t="shared" si="55"/>
        <v>0</v>
      </c>
      <c r="L80" s="25">
        <f t="shared" si="55"/>
        <v>0</v>
      </c>
      <c r="M80" s="26">
        <f t="shared" si="55"/>
        <v>0</v>
      </c>
    </row>
    <row r="81" spans="1:13" ht="15">
      <c r="A81" s="247"/>
      <c r="B81" s="59" t="s">
        <v>1363</v>
      </c>
      <c r="C81" s="58"/>
      <c r="D81" s="239" t="s">
        <v>1364</v>
      </c>
      <c r="E81" s="19">
        <f t="shared" si="52"/>
        <v>0</v>
      </c>
      <c r="F81" s="25">
        <f aca="true" t="shared" si="56" ref="F81:M81">F185+F286</f>
        <v>0</v>
      </c>
      <c r="G81" s="25">
        <f t="shared" si="56"/>
        <v>0</v>
      </c>
      <c r="H81" s="25">
        <f t="shared" si="56"/>
        <v>0</v>
      </c>
      <c r="I81" s="25">
        <f t="shared" si="56"/>
        <v>0</v>
      </c>
      <c r="J81" s="25">
        <f t="shared" si="56"/>
        <v>0</v>
      </c>
      <c r="K81" s="25">
        <f t="shared" si="56"/>
        <v>0</v>
      </c>
      <c r="L81" s="25">
        <f t="shared" si="56"/>
        <v>0</v>
      </c>
      <c r="M81" s="26">
        <f t="shared" si="56"/>
        <v>0</v>
      </c>
    </row>
    <row r="82" spans="1:13" ht="15">
      <c r="A82" s="247"/>
      <c r="B82" s="754" t="s">
        <v>802</v>
      </c>
      <c r="C82" s="754"/>
      <c r="D82" s="239" t="s">
        <v>1365</v>
      </c>
      <c r="E82" s="19">
        <f t="shared" si="52"/>
        <v>42169</v>
      </c>
      <c r="F82" s="25">
        <f aca="true" t="shared" si="57" ref="F82:M82">F186+F287</f>
        <v>0</v>
      </c>
      <c r="G82" s="25">
        <f t="shared" si="57"/>
        <v>10686</v>
      </c>
      <c r="H82" s="25">
        <f t="shared" si="57"/>
        <v>13928</v>
      </c>
      <c r="I82" s="25">
        <f t="shared" si="57"/>
        <v>12336</v>
      </c>
      <c r="J82" s="25">
        <f t="shared" si="57"/>
        <v>5219</v>
      </c>
      <c r="K82" s="25">
        <f t="shared" si="57"/>
        <v>44405.634999999995</v>
      </c>
      <c r="L82" s="25">
        <f t="shared" si="57"/>
        <v>46627</v>
      </c>
      <c r="M82" s="26">
        <f t="shared" si="57"/>
        <v>48726</v>
      </c>
    </row>
    <row r="83" spans="1:13" ht="15.75">
      <c r="A83" s="28" t="s">
        <v>1366</v>
      </c>
      <c r="B83" s="59"/>
      <c r="C83" s="246"/>
      <c r="D83" s="239" t="s">
        <v>1367</v>
      </c>
      <c r="E83" s="19">
        <f t="shared" si="52"/>
        <v>10700</v>
      </c>
      <c r="F83" s="25">
        <f>F85+F86+F87+F90</f>
        <v>0</v>
      </c>
      <c r="G83" s="25">
        <f aca="true" t="shared" si="58" ref="G83:M83">G85+G86+G87+G90</f>
        <v>0</v>
      </c>
      <c r="H83" s="25">
        <f t="shared" si="58"/>
        <v>0</v>
      </c>
      <c r="I83" s="25">
        <f t="shared" si="58"/>
        <v>10700</v>
      </c>
      <c r="J83" s="25">
        <f t="shared" si="58"/>
        <v>0</v>
      </c>
      <c r="K83" s="25">
        <f t="shared" si="58"/>
        <v>11267</v>
      </c>
      <c r="L83" s="25">
        <f t="shared" si="58"/>
        <v>11831</v>
      </c>
      <c r="M83" s="26">
        <f t="shared" si="58"/>
        <v>12365</v>
      </c>
    </row>
    <row r="84" spans="1:13" ht="15">
      <c r="A84" s="237" t="s">
        <v>630</v>
      </c>
      <c r="B84" s="238"/>
      <c r="C84" s="238"/>
      <c r="D84" s="239"/>
      <c r="E84" s="19"/>
      <c r="F84" s="25"/>
      <c r="G84" s="25"/>
      <c r="H84" s="25"/>
      <c r="I84" s="25"/>
      <c r="J84" s="25"/>
      <c r="K84" s="25"/>
      <c r="L84" s="25"/>
      <c r="M84" s="26"/>
    </row>
    <row r="85" spans="1:13" ht="15.75">
      <c r="A85" s="247"/>
      <c r="B85" s="59" t="s">
        <v>1368</v>
      </c>
      <c r="C85" s="246"/>
      <c r="D85" s="239" t="s">
        <v>1369</v>
      </c>
      <c r="E85" s="19">
        <f t="shared" si="52"/>
        <v>0</v>
      </c>
      <c r="F85" s="25">
        <f aca="true" t="shared" si="59" ref="F85:M88">F189+F290</f>
        <v>0</v>
      </c>
      <c r="G85" s="25">
        <f t="shared" si="59"/>
        <v>0</v>
      </c>
      <c r="H85" s="25">
        <f t="shared" si="59"/>
        <v>0</v>
      </c>
      <c r="I85" s="25">
        <f t="shared" si="59"/>
        <v>0</v>
      </c>
      <c r="J85" s="25">
        <f t="shared" si="59"/>
        <v>0</v>
      </c>
      <c r="K85" s="25">
        <f t="shared" si="59"/>
        <v>0</v>
      </c>
      <c r="L85" s="25">
        <f t="shared" si="59"/>
        <v>0</v>
      </c>
      <c r="M85" s="26">
        <f t="shared" si="59"/>
        <v>0</v>
      </c>
    </row>
    <row r="86" spans="1:13" ht="15.75">
      <c r="A86" s="247"/>
      <c r="B86" s="59" t="s">
        <v>1370</v>
      </c>
      <c r="C86" s="246"/>
      <c r="D86" s="239" t="s">
        <v>1371</v>
      </c>
      <c r="E86" s="19">
        <f t="shared" si="52"/>
        <v>0</v>
      </c>
      <c r="F86" s="25">
        <f t="shared" si="59"/>
        <v>0</v>
      </c>
      <c r="G86" s="25">
        <f t="shared" si="59"/>
        <v>0</v>
      </c>
      <c r="H86" s="25">
        <f t="shared" si="59"/>
        <v>0</v>
      </c>
      <c r="I86" s="25">
        <f t="shared" si="59"/>
        <v>0</v>
      </c>
      <c r="J86" s="25">
        <f t="shared" si="59"/>
        <v>0</v>
      </c>
      <c r="K86" s="25">
        <f t="shared" si="59"/>
        <v>0</v>
      </c>
      <c r="L86" s="25">
        <f t="shared" si="59"/>
        <v>0</v>
      </c>
      <c r="M86" s="26">
        <f t="shared" si="59"/>
        <v>0</v>
      </c>
    </row>
    <row r="87" spans="1:13" ht="15.75">
      <c r="A87" s="247"/>
      <c r="B87" s="59" t="s">
        <v>1372</v>
      </c>
      <c r="C87" s="246"/>
      <c r="D87" s="239" t="s">
        <v>1373</v>
      </c>
      <c r="E87" s="19">
        <f t="shared" si="52"/>
        <v>10700</v>
      </c>
      <c r="F87" s="25">
        <f>F88+F89</f>
        <v>0</v>
      </c>
      <c r="G87" s="25">
        <f aca="true" t="shared" si="60" ref="G87:M87">G88+G89</f>
        <v>0</v>
      </c>
      <c r="H87" s="25">
        <f t="shared" si="60"/>
        <v>0</v>
      </c>
      <c r="I87" s="25">
        <f t="shared" si="60"/>
        <v>10700</v>
      </c>
      <c r="J87" s="25">
        <f t="shared" si="60"/>
        <v>0</v>
      </c>
      <c r="K87" s="25">
        <f t="shared" si="60"/>
        <v>11267</v>
      </c>
      <c r="L87" s="25">
        <f t="shared" si="60"/>
        <v>11831</v>
      </c>
      <c r="M87" s="26">
        <f t="shared" si="60"/>
        <v>12365</v>
      </c>
    </row>
    <row r="88" spans="1:13" ht="15">
      <c r="A88" s="247"/>
      <c r="B88" s="59"/>
      <c r="C88" s="59" t="s">
        <v>810</v>
      </c>
      <c r="D88" s="239" t="s">
        <v>1374</v>
      </c>
      <c r="E88" s="19">
        <f t="shared" si="52"/>
        <v>10700</v>
      </c>
      <c r="F88" s="25">
        <f t="shared" si="59"/>
        <v>0</v>
      </c>
      <c r="G88" s="25">
        <f t="shared" si="59"/>
        <v>0</v>
      </c>
      <c r="H88" s="25">
        <f t="shared" si="59"/>
        <v>0</v>
      </c>
      <c r="I88" s="25">
        <f t="shared" si="59"/>
        <v>10700</v>
      </c>
      <c r="J88" s="25">
        <f t="shared" si="59"/>
        <v>0</v>
      </c>
      <c r="K88" s="25">
        <f t="shared" si="59"/>
        <v>11267</v>
      </c>
      <c r="L88" s="25">
        <f t="shared" si="59"/>
        <v>11831</v>
      </c>
      <c r="M88" s="26">
        <f t="shared" si="59"/>
        <v>12365</v>
      </c>
    </row>
    <row r="89" spans="1:13" ht="15">
      <c r="A89" s="247"/>
      <c r="B89" s="59"/>
      <c r="C89" s="59" t="s">
        <v>812</v>
      </c>
      <c r="D89" s="239" t="s">
        <v>1375</v>
      </c>
      <c r="E89" s="19">
        <f t="shared" si="52"/>
        <v>0</v>
      </c>
      <c r="F89" s="25">
        <f aca="true" t="shared" si="61" ref="F89:M89">F193+F294</f>
        <v>0</v>
      </c>
      <c r="G89" s="25">
        <f t="shared" si="61"/>
        <v>0</v>
      </c>
      <c r="H89" s="25">
        <f t="shared" si="61"/>
        <v>0</v>
      </c>
      <c r="I89" s="25">
        <f t="shared" si="61"/>
        <v>0</v>
      </c>
      <c r="J89" s="25">
        <f t="shared" si="61"/>
        <v>0</v>
      </c>
      <c r="K89" s="25">
        <f t="shared" si="61"/>
        <v>0</v>
      </c>
      <c r="L89" s="25">
        <f t="shared" si="61"/>
        <v>0</v>
      </c>
      <c r="M89" s="26">
        <f t="shared" si="61"/>
        <v>0</v>
      </c>
    </row>
    <row r="90" spans="1:13" ht="15">
      <c r="A90" s="247"/>
      <c r="B90" s="253" t="s">
        <v>816</v>
      </c>
      <c r="C90" s="253"/>
      <c r="D90" s="239" t="s">
        <v>1376</v>
      </c>
      <c r="E90" s="19">
        <f t="shared" si="52"/>
        <v>0</v>
      </c>
      <c r="F90" s="25">
        <f aca="true" t="shared" si="62" ref="F90:M90">F194+F295</f>
        <v>0</v>
      </c>
      <c r="G90" s="25">
        <f t="shared" si="62"/>
        <v>0</v>
      </c>
      <c r="H90" s="25">
        <f t="shared" si="62"/>
        <v>0</v>
      </c>
      <c r="I90" s="25">
        <f t="shared" si="62"/>
        <v>0</v>
      </c>
      <c r="J90" s="25">
        <f t="shared" si="62"/>
        <v>0</v>
      </c>
      <c r="K90" s="25">
        <f t="shared" si="62"/>
        <v>0</v>
      </c>
      <c r="L90" s="25">
        <f t="shared" si="62"/>
        <v>0</v>
      </c>
      <c r="M90" s="26">
        <f t="shared" si="62"/>
        <v>0</v>
      </c>
    </row>
    <row r="91" spans="1:13" ht="15.75">
      <c r="A91" s="771" t="s">
        <v>1377</v>
      </c>
      <c r="B91" s="772"/>
      <c r="C91" s="772"/>
      <c r="D91" s="239" t="s">
        <v>1378</v>
      </c>
      <c r="E91" s="19">
        <f t="shared" si="52"/>
        <v>0</v>
      </c>
      <c r="F91" s="25">
        <f>F92+F96+F103+F106</f>
        <v>0</v>
      </c>
      <c r="G91" s="25">
        <f aca="true" t="shared" si="63" ref="G91:M91">G92+G96+G103+G106</f>
        <v>0</v>
      </c>
      <c r="H91" s="25">
        <f t="shared" si="63"/>
        <v>0</v>
      </c>
      <c r="I91" s="25">
        <f t="shared" si="63"/>
        <v>0</v>
      </c>
      <c r="J91" s="25">
        <f t="shared" si="63"/>
        <v>0</v>
      </c>
      <c r="K91" s="25">
        <f t="shared" si="63"/>
        <v>0</v>
      </c>
      <c r="L91" s="25">
        <f t="shared" si="63"/>
        <v>0</v>
      </c>
      <c r="M91" s="26">
        <f t="shared" si="63"/>
        <v>0</v>
      </c>
    </row>
    <row r="92" spans="1:13" ht="23.25" customHeight="1">
      <c r="A92" s="771" t="s">
        <v>1379</v>
      </c>
      <c r="B92" s="772"/>
      <c r="C92" s="772"/>
      <c r="D92" s="239" t="s">
        <v>1380</v>
      </c>
      <c r="E92" s="19">
        <f t="shared" si="52"/>
        <v>0</v>
      </c>
      <c r="F92" s="25">
        <f>F94</f>
        <v>0</v>
      </c>
      <c r="G92" s="25">
        <f aca="true" t="shared" si="64" ref="G92:M92">G94</f>
        <v>0</v>
      </c>
      <c r="H92" s="25">
        <f t="shared" si="64"/>
        <v>0</v>
      </c>
      <c r="I92" s="25">
        <f t="shared" si="64"/>
        <v>0</v>
      </c>
      <c r="J92" s="25">
        <f t="shared" si="64"/>
        <v>0</v>
      </c>
      <c r="K92" s="25">
        <f t="shared" si="64"/>
        <v>0</v>
      </c>
      <c r="L92" s="25">
        <f t="shared" si="64"/>
        <v>0</v>
      </c>
      <c r="M92" s="26">
        <f t="shared" si="64"/>
        <v>0</v>
      </c>
    </row>
    <row r="93" spans="1:13" ht="15">
      <c r="A93" s="237" t="s">
        <v>630</v>
      </c>
      <c r="B93" s="238"/>
      <c r="C93" s="238"/>
      <c r="D93" s="239"/>
      <c r="E93" s="19"/>
      <c r="F93" s="25"/>
      <c r="G93" s="25"/>
      <c r="H93" s="25"/>
      <c r="I93" s="25"/>
      <c r="J93" s="25"/>
      <c r="K93" s="25"/>
      <c r="L93" s="25"/>
      <c r="M93" s="26"/>
    </row>
    <row r="94" spans="1:13" ht="15">
      <c r="A94" s="247"/>
      <c r="B94" s="59" t="s">
        <v>1381</v>
      </c>
      <c r="C94" s="30"/>
      <c r="D94" s="239" t="s">
        <v>1382</v>
      </c>
      <c r="E94" s="19">
        <f t="shared" si="52"/>
        <v>0</v>
      </c>
      <c r="F94" s="25">
        <f>F95</f>
        <v>0</v>
      </c>
      <c r="G94" s="25">
        <f aca="true" t="shared" si="65" ref="G94:M94">G95</f>
        <v>0</v>
      </c>
      <c r="H94" s="25">
        <f t="shared" si="65"/>
        <v>0</v>
      </c>
      <c r="I94" s="25">
        <f t="shared" si="65"/>
        <v>0</v>
      </c>
      <c r="J94" s="25">
        <f t="shared" si="65"/>
        <v>0</v>
      </c>
      <c r="K94" s="25">
        <f t="shared" si="65"/>
        <v>0</v>
      </c>
      <c r="L94" s="25">
        <f t="shared" si="65"/>
        <v>0</v>
      </c>
      <c r="M94" s="26">
        <f t="shared" si="65"/>
        <v>0</v>
      </c>
    </row>
    <row r="95" spans="1:13" ht="15">
      <c r="A95" s="247"/>
      <c r="B95" s="59"/>
      <c r="C95" s="30" t="s">
        <v>830</v>
      </c>
      <c r="D95" s="239" t="s">
        <v>1383</v>
      </c>
      <c r="E95" s="19">
        <f t="shared" si="52"/>
        <v>0</v>
      </c>
      <c r="F95" s="25">
        <f aca="true" t="shared" si="66" ref="F95:M95">F199+F300</f>
        <v>0</v>
      </c>
      <c r="G95" s="25">
        <f t="shared" si="66"/>
        <v>0</v>
      </c>
      <c r="H95" s="25">
        <f t="shared" si="66"/>
        <v>0</v>
      </c>
      <c r="I95" s="25">
        <f t="shared" si="66"/>
        <v>0</v>
      </c>
      <c r="J95" s="25">
        <f t="shared" si="66"/>
        <v>0</v>
      </c>
      <c r="K95" s="25">
        <f t="shared" si="66"/>
        <v>0</v>
      </c>
      <c r="L95" s="25">
        <f t="shared" si="66"/>
        <v>0</v>
      </c>
      <c r="M95" s="26">
        <f t="shared" si="66"/>
        <v>0</v>
      </c>
    </row>
    <row r="96" spans="1:13" ht="33" customHeight="1">
      <c r="A96" s="771" t="s">
        <v>1384</v>
      </c>
      <c r="B96" s="772"/>
      <c r="C96" s="772"/>
      <c r="D96" s="239" t="s">
        <v>1385</v>
      </c>
      <c r="E96" s="19">
        <f t="shared" si="52"/>
        <v>0</v>
      </c>
      <c r="F96" s="25">
        <f>F98+F101+F102</f>
        <v>0</v>
      </c>
      <c r="G96" s="25">
        <f aca="true" t="shared" si="67" ref="G96:M96">G98+G101+G102</f>
        <v>0</v>
      </c>
      <c r="H96" s="25">
        <f t="shared" si="67"/>
        <v>0</v>
      </c>
      <c r="I96" s="25">
        <f t="shared" si="67"/>
        <v>0</v>
      </c>
      <c r="J96" s="25">
        <f t="shared" si="67"/>
        <v>0</v>
      </c>
      <c r="K96" s="25">
        <f t="shared" si="67"/>
        <v>0</v>
      </c>
      <c r="L96" s="25">
        <f t="shared" si="67"/>
        <v>0</v>
      </c>
      <c r="M96" s="26">
        <f t="shared" si="67"/>
        <v>0</v>
      </c>
    </row>
    <row r="97" spans="1:13" ht="15">
      <c r="A97" s="237" t="s">
        <v>630</v>
      </c>
      <c r="B97" s="238"/>
      <c r="C97" s="238"/>
      <c r="D97" s="239"/>
      <c r="E97" s="19"/>
      <c r="F97" s="25"/>
      <c r="G97" s="25"/>
      <c r="H97" s="25"/>
      <c r="I97" s="25"/>
      <c r="J97" s="25"/>
      <c r="K97" s="25"/>
      <c r="L97" s="25"/>
      <c r="M97" s="26"/>
    </row>
    <row r="98" spans="1:13" ht="18" customHeight="1">
      <c r="A98" s="237"/>
      <c r="B98" s="239" t="s">
        <v>1386</v>
      </c>
      <c r="C98" s="238"/>
      <c r="D98" s="239" t="s">
        <v>1387</v>
      </c>
      <c r="E98" s="19">
        <f t="shared" si="52"/>
        <v>0</v>
      </c>
      <c r="F98" s="25">
        <f>F99+F100</f>
        <v>0</v>
      </c>
      <c r="G98" s="25">
        <f aca="true" t="shared" si="68" ref="G98:M98">G99+G100</f>
        <v>0</v>
      </c>
      <c r="H98" s="25">
        <f t="shared" si="68"/>
        <v>0</v>
      </c>
      <c r="I98" s="25">
        <f t="shared" si="68"/>
        <v>0</v>
      </c>
      <c r="J98" s="25">
        <f t="shared" si="68"/>
        <v>0</v>
      </c>
      <c r="K98" s="25">
        <f t="shared" si="68"/>
        <v>0</v>
      </c>
      <c r="L98" s="25">
        <f t="shared" si="68"/>
        <v>0</v>
      </c>
      <c r="M98" s="26">
        <f t="shared" si="68"/>
        <v>0</v>
      </c>
    </row>
    <row r="99" spans="1:13" ht="18" customHeight="1">
      <c r="A99" s="237"/>
      <c r="B99" s="238"/>
      <c r="C99" s="239" t="s">
        <v>850</v>
      </c>
      <c r="D99" s="239" t="s">
        <v>1388</v>
      </c>
      <c r="E99" s="19">
        <f t="shared" si="52"/>
        <v>0</v>
      </c>
      <c r="F99" s="25">
        <f aca="true" t="shared" si="69" ref="F99:M99">F203+F304</f>
        <v>0</v>
      </c>
      <c r="G99" s="25">
        <f t="shared" si="69"/>
        <v>0</v>
      </c>
      <c r="H99" s="25">
        <f t="shared" si="69"/>
        <v>0</v>
      </c>
      <c r="I99" s="25">
        <f t="shared" si="69"/>
        <v>0</v>
      </c>
      <c r="J99" s="25">
        <f t="shared" si="69"/>
        <v>0</v>
      </c>
      <c r="K99" s="25">
        <f t="shared" si="69"/>
        <v>0</v>
      </c>
      <c r="L99" s="25">
        <f t="shared" si="69"/>
        <v>0</v>
      </c>
      <c r="M99" s="26">
        <f t="shared" si="69"/>
        <v>0</v>
      </c>
    </row>
    <row r="100" spans="1:13" ht="18" customHeight="1">
      <c r="A100" s="247"/>
      <c r="B100" s="30"/>
      <c r="C100" s="30" t="s">
        <v>852</v>
      </c>
      <c r="D100" s="239" t="s">
        <v>1389</v>
      </c>
      <c r="E100" s="19">
        <f t="shared" si="52"/>
        <v>0</v>
      </c>
      <c r="F100" s="25">
        <f aca="true" t="shared" si="70" ref="F100:M100">F204+F305</f>
        <v>0</v>
      </c>
      <c r="G100" s="25">
        <f t="shared" si="70"/>
        <v>0</v>
      </c>
      <c r="H100" s="25">
        <f t="shared" si="70"/>
        <v>0</v>
      </c>
      <c r="I100" s="25">
        <f t="shared" si="70"/>
        <v>0</v>
      </c>
      <c r="J100" s="25">
        <f t="shared" si="70"/>
        <v>0</v>
      </c>
      <c r="K100" s="25">
        <f t="shared" si="70"/>
        <v>0</v>
      </c>
      <c r="L100" s="25">
        <f t="shared" si="70"/>
        <v>0</v>
      </c>
      <c r="M100" s="26">
        <f t="shared" si="70"/>
        <v>0</v>
      </c>
    </row>
    <row r="101" spans="1:13" ht="18" customHeight="1">
      <c r="A101" s="247"/>
      <c r="B101" s="868" t="s">
        <v>1390</v>
      </c>
      <c r="C101" s="868"/>
      <c r="D101" s="239" t="s">
        <v>1391</v>
      </c>
      <c r="E101" s="19">
        <f t="shared" si="52"/>
        <v>0</v>
      </c>
      <c r="F101" s="25">
        <f aca="true" t="shared" si="71" ref="F101:M101">F205+F306</f>
        <v>0</v>
      </c>
      <c r="G101" s="25">
        <f t="shared" si="71"/>
        <v>0</v>
      </c>
      <c r="H101" s="25">
        <f t="shared" si="71"/>
        <v>0</v>
      </c>
      <c r="I101" s="25">
        <f t="shared" si="71"/>
        <v>0</v>
      </c>
      <c r="J101" s="25">
        <f t="shared" si="71"/>
        <v>0</v>
      </c>
      <c r="K101" s="25">
        <f t="shared" si="71"/>
        <v>0</v>
      </c>
      <c r="L101" s="25">
        <f t="shared" si="71"/>
        <v>0</v>
      </c>
      <c r="M101" s="26">
        <f t="shared" si="71"/>
        <v>0</v>
      </c>
    </row>
    <row r="102" spans="1:13" s="44" customFormat="1" ht="40.5" customHeight="1">
      <c r="A102" s="254"/>
      <c r="B102" s="764" t="s">
        <v>854</v>
      </c>
      <c r="C102" s="764"/>
      <c r="D102" s="255" t="s">
        <v>1392</v>
      </c>
      <c r="E102" s="19">
        <f t="shared" si="52"/>
        <v>0</v>
      </c>
      <c r="F102" s="25">
        <f aca="true" t="shared" si="72" ref="F102:M102">F206+F307</f>
        <v>0</v>
      </c>
      <c r="G102" s="25">
        <f t="shared" si="72"/>
        <v>0</v>
      </c>
      <c r="H102" s="25">
        <f t="shared" si="72"/>
        <v>0</v>
      </c>
      <c r="I102" s="25">
        <f t="shared" si="72"/>
        <v>0</v>
      </c>
      <c r="J102" s="25">
        <f t="shared" si="72"/>
        <v>0</v>
      </c>
      <c r="K102" s="25">
        <f t="shared" si="72"/>
        <v>0</v>
      </c>
      <c r="L102" s="25">
        <f t="shared" si="72"/>
        <v>0</v>
      </c>
      <c r="M102" s="26">
        <f t="shared" si="72"/>
        <v>0</v>
      </c>
    </row>
    <row r="103" spans="1:13" ht="15.75">
      <c r="A103" s="21" t="s">
        <v>1393</v>
      </c>
      <c r="B103" s="30"/>
      <c r="C103" s="246"/>
      <c r="D103" s="239" t="s">
        <v>1394</v>
      </c>
      <c r="E103" s="19">
        <f t="shared" si="52"/>
        <v>0</v>
      </c>
      <c r="F103" s="25">
        <f>F105</f>
        <v>0</v>
      </c>
      <c r="G103" s="25">
        <f aca="true" t="shared" si="73" ref="G103:M103">G105</f>
        <v>0</v>
      </c>
      <c r="H103" s="25">
        <f t="shared" si="73"/>
        <v>0</v>
      </c>
      <c r="I103" s="25">
        <f t="shared" si="73"/>
        <v>0</v>
      </c>
      <c r="J103" s="25">
        <f t="shared" si="73"/>
        <v>0</v>
      </c>
      <c r="K103" s="25">
        <f t="shared" si="73"/>
        <v>0</v>
      </c>
      <c r="L103" s="25">
        <f t="shared" si="73"/>
        <v>0</v>
      </c>
      <c r="M103" s="26">
        <f t="shared" si="73"/>
        <v>0</v>
      </c>
    </row>
    <row r="104" spans="1:13" ht="15">
      <c r="A104" s="237" t="s">
        <v>630</v>
      </c>
      <c r="B104" s="238"/>
      <c r="C104" s="238"/>
      <c r="D104" s="239"/>
      <c r="E104" s="19"/>
      <c r="F104" s="25"/>
      <c r="G104" s="25"/>
      <c r="H104" s="25"/>
      <c r="I104" s="25"/>
      <c r="J104" s="25"/>
      <c r="K104" s="25"/>
      <c r="L104" s="25"/>
      <c r="M104" s="26"/>
    </row>
    <row r="105" spans="1:13" ht="15">
      <c r="A105" s="256"/>
      <c r="B105" s="59" t="s">
        <v>876</v>
      </c>
      <c r="C105" s="257"/>
      <c r="D105" s="239" t="s">
        <v>1395</v>
      </c>
      <c r="E105" s="19">
        <f t="shared" si="52"/>
        <v>0</v>
      </c>
      <c r="F105" s="25">
        <f aca="true" t="shared" si="74" ref="F105:M105">F209+F310</f>
        <v>0</v>
      </c>
      <c r="G105" s="25">
        <f t="shared" si="74"/>
        <v>0</v>
      </c>
      <c r="H105" s="25">
        <f t="shared" si="74"/>
        <v>0</v>
      </c>
      <c r="I105" s="25">
        <f t="shared" si="74"/>
        <v>0</v>
      </c>
      <c r="J105" s="25">
        <f t="shared" si="74"/>
        <v>0</v>
      </c>
      <c r="K105" s="25">
        <f t="shared" si="74"/>
        <v>0</v>
      </c>
      <c r="L105" s="25">
        <f t="shared" si="74"/>
        <v>0</v>
      </c>
      <c r="M105" s="26">
        <f t="shared" si="74"/>
        <v>0</v>
      </c>
    </row>
    <row r="106" spans="1:13" ht="15.75">
      <c r="A106" s="21" t="s">
        <v>1396</v>
      </c>
      <c r="B106" s="30"/>
      <c r="C106" s="30"/>
      <c r="D106" s="239" t="s">
        <v>1397</v>
      </c>
      <c r="E106" s="19">
        <f t="shared" si="52"/>
        <v>0</v>
      </c>
      <c r="F106" s="25">
        <f>F108</f>
        <v>0</v>
      </c>
      <c r="G106" s="25">
        <f aca="true" t="shared" si="75" ref="G106:M106">G108</f>
        <v>0</v>
      </c>
      <c r="H106" s="25">
        <f t="shared" si="75"/>
        <v>0</v>
      </c>
      <c r="I106" s="25">
        <f t="shared" si="75"/>
        <v>0</v>
      </c>
      <c r="J106" s="25">
        <f t="shared" si="75"/>
        <v>0</v>
      </c>
      <c r="K106" s="25">
        <f t="shared" si="75"/>
        <v>0</v>
      </c>
      <c r="L106" s="25">
        <f t="shared" si="75"/>
        <v>0</v>
      </c>
      <c r="M106" s="26">
        <f t="shared" si="75"/>
        <v>0</v>
      </c>
    </row>
    <row r="107" spans="1:13" ht="15">
      <c r="A107" s="237" t="s">
        <v>630</v>
      </c>
      <c r="B107" s="238"/>
      <c r="C107" s="238"/>
      <c r="D107" s="239"/>
      <c r="E107" s="19"/>
      <c r="F107" s="25"/>
      <c r="G107" s="25"/>
      <c r="H107" s="25"/>
      <c r="I107" s="25"/>
      <c r="J107" s="25"/>
      <c r="K107" s="25"/>
      <c r="L107" s="25"/>
      <c r="M107" s="26"/>
    </row>
    <row r="108" spans="1:13" ht="15.75">
      <c r="A108" s="21"/>
      <c r="B108" s="30" t="s">
        <v>888</v>
      </c>
      <c r="C108" s="30"/>
      <c r="D108" s="239" t="s">
        <v>1398</v>
      </c>
      <c r="E108" s="19">
        <f t="shared" si="52"/>
        <v>0</v>
      </c>
      <c r="F108" s="25">
        <f aca="true" t="shared" si="76" ref="F108:M108">F212+F313</f>
        <v>0</v>
      </c>
      <c r="G108" s="25">
        <f t="shared" si="76"/>
        <v>0</v>
      </c>
      <c r="H108" s="25">
        <f t="shared" si="76"/>
        <v>0</v>
      </c>
      <c r="I108" s="25">
        <f t="shared" si="76"/>
        <v>0</v>
      </c>
      <c r="J108" s="25">
        <f t="shared" si="76"/>
        <v>0</v>
      </c>
      <c r="K108" s="25">
        <f t="shared" si="76"/>
        <v>0</v>
      </c>
      <c r="L108" s="25">
        <f t="shared" si="76"/>
        <v>0</v>
      </c>
      <c r="M108" s="26">
        <f t="shared" si="76"/>
        <v>0</v>
      </c>
    </row>
    <row r="109" spans="1:13" ht="15.75">
      <c r="A109" s="240" t="s">
        <v>1399</v>
      </c>
      <c r="B109" s="258"/>
      <c r="C109" s="258"/>
      <c r="D109" s="239" t="s">
        <v>1400</v>
      </c>
      <c r="E109" s="19">
        <f t="shared" si="52"/>
        <v>10068</v>
      </c>
      <c r="F109" s="25">
        <f>F110+F113</f>
        <v>0</v>
      </c>
      <c r="G109" s="25">
        <f>G110+G113</f>
        <v>4616</v>
      </c>
      <c r="H109" s="25">
        <f aca="true" t="shared" si="77" ref="H109:M109">H110+H113</f>
        <v>1656</v>
      </c>
      <c r="I109" s="25">
        <f t="shared" si="77"/>
        <v>2412</v>
      </c>
      <c r="J109" s="25">
        <f t="shared" si="77"/>
        <v>1384</v>
      </c>
      <c r="K109" s="25">
        <f t="shared" si="77"/>
        <v>24950.712</v>
      </c>
      <c r="L109" s="25">
        <f t="shared" si="77"/>
        <v>26216</v>
      </c>
      <c r="M109" s="26">
        <f t="shared" si="77"/>
        <v>27410</v>
      </c>
    </row>
    <row r="110" spans="1:13" ht="15">
      <c r="A110" s="259" t="s">
        <v>1401</v>
      </c>
      <c r="B110" s="260"/>
      <c r="C110" s="260"/>
      <c r="D110" s="239" t="s">
        <v>1402</v>
      </c>
      <c r="E110" s="19">
        <f t="shared" si="52"/>
        <v>0</v>
      </c>
      <c r="F110" s="25">
        <f>F111+F112</f>
        <v>0</v>
      </c>
      <c r="G110" s="25">
        <f aca="true" t="shared" si="78" ref="G110:M110">G111+G112</f>
        <v>0</v>
      </c>
      <c r="H110" s="25">
        <f t="shared" si="78"/>
        <v>0</v>
      </c>
      <c r="I110" s="25">
        <f t="shared" si="78"/>
        <v>0</v>
      </c>
      <c r="J110" s="25">
        <f t="shared" si="78"/>
        <v>0</v>
      </c>
      <c r="K110" s="25">
        <f t="shared" si="78"/>
        <v>0</v>
      </c>
      <c r="L110" s="25">
        <f t="shared" si="78"/>
        <v>0</v>
      </c>
      <c r="M110" s="26">
        <f t="shared" si="78"/>
        <v>0</v>
      </c>
    </row>
    <row r="111" spans="1:13" s="44" customFormat="1" ht="15">
      <c r="A111" s="261"/>
      <c r="B111" s="828" t="s">
        <v>896</v>
      </c>
      <c r="C111" s="828"/>
      <c r="D111" s="111" t="s">
        <v>1403</v>
      </c>
      <c r="E111" s="19">
        <f t="shared" si="52"/>
        <v>0</v>
      </c>
      <c r="F111" s="262">
        <f>F215</f>
        <v>0</v>
      </c>
      <c r="G111" s="262">
        <f aca="true" t="shared" si="79" ref="G111:M111">G215</f>
        <v>0</v>
      </c>
      <c r="H111" s="262">
        <f t="shared" si="79"/>
        <v>0</v>
      </c>
      <c r="I111" s="262">
        <f t="shared" si="79"/>
        <v>0</v>
      </c>
      <c r="J111" s="262">
        <f t="shared" si="79"/>
        <v>0</v>
      </c>
      <c r="K111" s="262">
        <f t="shared" si="79"/>
        <v>0</v>
      </c>
      <c r="L111" s="262">
        <f t="shared" si="79"/>
        <v>0</v>
      </c>
      <c r="M111" s="263">
        <f t="shared" si="79"/>
        <v>0</v>
      </c>
    </row>
    <row r="112" spans="1:13" s="44" customFormat="1" ht="15">
      <c r="A112" s="261"/>
      <c r="B112" s="828" t="s">
        <v>898</v>
      </c>
      <c r="C112" s="828"/>
      <c r="D112" s="111" t="s">
        <v>1404</v>
      </c>
      <c r="E112" s="19">
        <f t="shared" si="52"/>
        <v>0</v>
      </c>
      <c r="F112" s="262">
        <f>F316</f>
        <v>0</v>
      </c>
      <c r="G112" s="262">
        <f aca="true" t="shared" si="80" ref="G112:M112">G316</f>
        <v>0</v>
      </c>
      <c r="H112" s="262">
        <f t="shared" si="80"/>
        <v>0</v>
      </c>
      <c r="I112" s="262">
        <f t="shared" si="80"/>
        <v>0</v>
      </c>
      <c r="J112" s="262">
        <f t="shared" si="80"/>
        <v>0</v>
      </c>
      <c r="K112" s="262">
        <f t="shared" si="80"/>
        <v>0</v>
      </c>
      <c r="L112" s="262">
        <f t="shared" si="80"/>
        <v>0</v>
      </c>
      <c r="M112" s="263">
        <f t="shared" si="80"/>
        <v>0</v>
      </c>
    </row>
    <row r="113" spans="1:13" ht="18">
      <c r="A113" s="172" t="s">
        <v>1435</v>
      </c>
      <c r="B113" s="34"/>
      <c r="C113" s="34"/>
      <c r="D113" s="239" t="s">
        <v>1405</v>
      </c>
      <c r="E113" s="19">
        <f t="shared" si="52"/>
        <v>10068</v>
      </c>
      <c r="F113" s="25">
        <f>F114+F115</f>
        <v>0</v>
      </c>
      <c r="G113" s="25">
        <f aca="true" t="shared" si="81" ref="G113:M113">G114+G115</f>
        <v>4616</v>
      </c>
      <c r="H113" s="25">
        <f t="shared" si="81"/>
        <v>1656</v>
      </c>
      <c r="I113" s="25">
        <f t="shared" si="81"/>
        <v>2412</v>
      </c>
      <c r="J113" s="25">
        <f t="shared" si="81"/>
        <v>1384</v>
      </c>
      <c r="K113" s="25">
        <f t="shared" si="81"/>
        <v>24950.712</v>
      </c>
      <c r="L113" s="25">
        <f t="shared" si="81"/>
        <v>26216</v>
      </c>
      <c r="M113" s="26">
        <f t="shared" si="81"/>
        <v>27410</v>
      </c>
    </row>
    <row r="114" spans="1:13" s="44" customFormat="1" ht="15">
      <c r="A114" s="264"/>
      <c r="B114" s="786" t="s">
        <v>901</v>
      </c>
      <c r="C114" s="786"/>
      <c r="D114" s="72" t="s">
        <v>1406</v>
      </c>
      <c r="E114" s="19">
        <f t="shared" si="52"/>
        <v>8694</v>
      </c>
      <c r="F114" s="67">
        <f>F217</f>
        <v>0</v>
      </c>
      <c r="G114" s="67">
        <f aca="true" t="shared" si="82" ref="G114:M114">G217</f>
        <v>4552</v>
      </c>
      <c r="H114" s="67">
        <f t="shared" si="82"/>
        <v>1435</v>
      </c>
      <c r="I114" s="67">
        <f t="shared" si="82"/>
        <v>1403</v>
      </c>
      <c r="J114" s="67">
        <f t="shared" si="82"/>
        <v>1304</v>
      </c>
      <c r="K114" s="67">
        <f t="shared" si="82"/>
        <v>15388</v>
      </c>
      <c r="L114" s="67">
        <f t="shared" si="82"/>
        <v>16172</v>
      </c>
      <c r="M114" s="68">
        <f t="shared" si="82"/>
        <v>16912</v>
      </c>
    </row>
    <row r="115" spans="1:13" s="44" customFormat="1" ht="18">
      <c r="A115" s="265"/>
      <c r="B115" s="876" t="s">
        <v>903</v>
      </c>
      <c r="C115" s="876"/>
      <c r="D115" s="111" t="s">
        <v>1407</v>
      </c>
      <c r="E115" s="266">
        <f t="shared" si="52"/>
        <v>1374</v>
      </c>
      <c r="F115" s="262">
        <f>F318</f>
        <v>0</v>
      </c>
      <c r="G115" s="262">
        <f>G318</f>
        <v>64</v>
      </c>
      <c r="H115" s="262">
        <f aca="true" t="shared" si="83" ref="H115:M115">H318</f>
        <v>221</v>
      </c>
      <c r="I115" s="262">
        <f t="shared" si="83"/>
        <v>1009</v>
      </c>
      <c r="J115" s="262">
        <f t="shared" si="83"/>
        <v>80</v>
      </c>
      <c r="K115" s="262">
        <f t="shared" si="83"/>
        <v>9562.712</v>
      </c>
      <c r="L115" s="262">
        <f t="shared" si="83"/>
        <v>10044</v>
      </c>
      <c r="M115" s="263">
        <f t="shared" si="83"/>
        <v>10498</v>
      </c>
    </row>
    <row r="116" spans="1:13" ht="49.5" customHeight="1">
      <c r="A116" s="877" t="s">
        <v>1416</v>
      </c>
      <c r="B116" s="878"/>
      <c r="C116" s="878"/>
      <c r="D116" s="231" t="s">
        <v>1270</v>
      </c>
      <c r="E116" s="942">
        <f t="shared" si="52"/>
        <v>125017</v>
      </c>
      <c r="F116" s="232">
        <f>F117+F123+F130+F180+F187+F195</f>
        <v>0</v>
      </c>
      <c r="G116" s="232">
        <f aca="true" t="shared" si="84" ref="G116:M116">G117+G123+G130+G180+G187+G195</f>
        <v>31525</v>
      </c>
      <c r="H116" s="232">
        <f t="shared" si="84"/>
        <v>40436</v>
      </c>
      <c r="I116" s="232">
        <f t="shared" si="84"/>
        <v>29425</v>
      </c>
      <c r="J116" s="232">
        <f t="shared" si="84"/>
        <v>23631</v>
      </c>
      <c r="K116" s="232">
        <f t="shared" si="84"/>
        <v>131490</v>
      </c>
      <c r="L116" s="232">
        <f t="shared" si="84"/>
        <v>138073</v>
      </c>
      <c r="M116" s="943">
        <f t="shared" si="84"/>
        <v>144299</v>
      </c>
    </row>
    <row r="117" spans="1:13" ht="20.25" customHeight="1">
      <c r="A117" s="831" t="s">
        <v>1271</v>
      </c>
      <c r="B117" s="832"/>
      <c r="C117" s="832"/>
      <c r="D117" s="268" t="s">
        <v>1272</v>
      </c>
      <c r="E117" s="19">
        <f t="shared" si="52"/>
        <v>11565</v>
      </c>
      <c r="F117" s="25">
        <f>F118+F122</f>
        <v>0</v>
      </c>
      <c r="G117" s="25">
        <f aca="true" t="shared" si="85" ref="G117:M117">G118+G122</f>
        <v>2581</v>
      </c>
      <c r="H117" s="25">
        <f t="shared" si="85"/>
        <v>3116</v>
      </c>
      <c r="I117" s="25">
        <f t="shared" si="85"/>
        <v>3112</v>
      </c>
      <c r="J117" s="25">
        <f t="shared" si="85"/>
        <v>2756</v>
      </c>
      <c r="K117" s="25">
        <f t="shared" si="85"/>
        <v>12020</v>
      </c>
      <c r="L117" s="25">
        <f t="shared" si="85"/>
        <v>12621</v>
      </c>
      <c r="M117" s="52">
        <f t="shared" si="85"/>
        <v>13191</v>
      </c>
    </row>
    <row r="118" spans="1:13" ht="21.75" customHeight="1">
      <c r="A118" s="28" t="s">
        <v>1273</v>
      </c>
      <c r="B118" s="235"/>
      <c r="C118" s="22"/>
      <c r="D118" s="236" t="s">
        <v>1274</v>
      </c>
      <c r="E118" s="19">
        <f t="shared" si="52"/>
        <v>11565</v>
      </c>
      <c r="F118" s="25">
        <f>F120+F121</f>
        <v>0</v>
      </c>
      <c r="G118" s="25">
        <f aca="true" t="shared" si="86" ref="G118:M118">G120+G121</f>
        <v>2581</v>
      </c>
      <c r="H118" s="25">
        <f t="shared" si="86"/>
        <v>3116</v>
      </c>
      <c r="I118" s="25">
        <f t="shared" si="86"/>
        <v>3112</v>
      </c>
      <c r="J118" s="25">
        <f t="shared" si="86"/>
        <v>2756</v>
      </c>
      <c r="K118" s="25">
        <f t="shared" si="86"/>
        <v>12020</v>
      </c>
      <c r="L118" s="25">
        <f t="shared" si="86"/>
        <v>12621</v>
      </c>
      <c r="M118" s="52">
        <f t="shared" si="86"/>
        <v>13191</v>
      </c>
    </row>
    <row r="119" spans="1:13" ht="15">
      <c r="A119" s="237" t="s">
        <v>630</v>
      </c>
      <c r="B119" s="238"/>
      <c r="C119" s="238"/>
      <c r="D119" s="239"/>
      <c r="E119" s="19"/>
      <c r="F119" s="25"/>
      <c r="G119" s="25"/>
      <c r="H119" s="25"/>
      <c r="I119" s="25"/>
      <c r="J119" s="25"/>
      <c r="K119" s="25"/>
      <c r="L119" s="25"/>
      <c r="M119" s="52"/>
    </row>
    <row r="120" spans="1:13" ht="15.75">
      <c r="A120" s="21"/>
      <c r="B120" s="30" t="s">
        <v>643</v>
      </c>
      <c r="C120" s="22"/>
      <c r="D120" s="40" t="s">
        <v>1275</v>
      </c>
      <c r="E120" s="269">
        <f t="shared" si="52"/>
        <v>11565</v>
      </c>
      <c r="F120" s="25"/>
      <c r="G120" s="25">
        <v>2581</v>
      </c>
      <c r="H120" s="25">
        <v>3116</v>
      </c>
      <c r="I120" s="25">
        <f>2962+150</f>
        <v>3112</v>
      </c>
      <c r="J120" s="25">
        <v>2756</v>
      </c>
      <c r="K120" s="61">
        <v>12020</v>
      </c>
      <c r="L120" s="61">
        <v>12621</v>
      </c>
      <c r="M120" s="62">
        <v>13191</v>
      </c>
    </row>
    <row r="121" spans="1:13" ht="15.75">
      <c r="A121" s="21"/>
      <c r="B121" s="30" t="s">
        <v>1276</v>
      </c>
      <c r="C121" s="22"/>
      <c r="D121" s="40" t="s">
        <v>1277</v>
      </c>
      <c r="E121" s="269">
        <f t="shared" si="52"/>
        <v>0</v>
      </c>
      <c r="F121" s="25"/>
      <c r="G121" s="25"/>
      <c r="H121" s="25"/>
      <c r="I121" s="25"/>
      <c r="J121" s="25"/>
      <c r="K121" s="25"/>
      <c r="L121" s="25"/>
      <c r="M121" s="52"/>
    </row>
    <row r="122" spans="1:13" ht="15.75">
      <c r="A122" s="240" t="s">
        <v>1278</v>
      </c>
      <c r="B122" s="241"/>
      <c r="C122" s="241"/>
      <c r="D122" s="53" t="s">
        <v>1279</v>
      </c>
      <c r="E122" s="269">
        <f t="shared" si="52"/>
        <v>0</v>
      </c>
      <c r="F122" s="25"/>
      <c r="G122" s="25"/>
      <c r="H122" s="25"/>
      <c r="I122" s="25"/>
      <c r="J122" s="25"/>
      <c r="K122" s="25"/>
      <c r="L122" s="25"/>
      <c r="M122" s="52"/>
    </row>
    <row r="123" spans="1:13" ht="36.75" customHeight="1">
      <c r="A123" s="808" t="s">
        <v>1280</v>
      </c>
      <c r="B123" s="809"/>
      <c r="C123" s="809"/>
      <c r="D123" s="53" t="s">
        <v>1281</v>
      </c>
      <c r="E123" s="269">
        <f t="shared" si="52"/>
        <v>50407</v>
      </c>
      <c r="F123" s="25">
        <f>F124</f>
        <v>0</v>
      </c>
      <c r="G123" s="25">
        <f aca="true" t="shared" si="87" ref="G123:M123">G124</f>
        <v>9937</v>
      </c>
      <c r="H123" s="25">
        <f t="shared" si="87"/>
        <v>19614</v>
      </c>
      <c r="I123" s="25">
        <f t="shared" si="87"/>
        <v>10807</v>
      </c>
      <c r="J123" s="25">
        <f t="shared" si="87"/>
        <v>10049</v>
      </c>
      <c r="K123" s="25">
        <f t="shared" si="87"/>
        <v>53084</v>
      </c>
      <c r="L123" s="25">
        <f t="shared" si="87"/>
        <v>55744</v>
      </c>
      <c r="M123" s="52">
        <f t="shared" si="87"/>
        <v>58257</v>
      </c>
    </row>
    <row r="124" spans="1:13" ht="15.75">
      <c r="A124" s="808" t="s">
        <v>1282</v>
      </c>
      <c r="B124" s="809"/>
      <c r="C124" s="809"/>
      <c r="D124" s="236" t="s">
        <v>1283</v>
      </c>
      <c r="E124" s="269">
        <f t="shared" si="52"/>
        <v>50407</v>
      </c>
      <c r="F124" s="25">
        <f>F126+F128+F129</f>
        <v>0</v>
      </c>
      <c r="G124" s="25">
        <f aca="true" t="shared" si="88" ref="G124:M124">G126+G128+G129</f>
        <v>9937</v>
      </c>
      <c r="H124" s="25">
        <f t="shared" si="88"/>
        <v>19614</v>
      </c>
      <c r="I124" s="25">
        <f t="shared" si="88"/>
        <v>10807</v>
      </c>
      <c r="J124" s="25">
        <f t="shared" si="88"/>
        <v>10049</v>
      </c>
      <c r="K124" s="25">
        <f t="shared" si="88"/>
        <v>53084</v>
      </c>
      <c r="L124" s="25">
        <f t="shared" si="88"/>
        <v>55744</v>
      </c>
      <c r="M124" s="52">
        <f t="shared" si="88"/>
        <v>58257</v>
      </c>
    </row>
    <row r="125" spans="1:13" ht="15">
      <c r="A125" s="237" t="s">
        <v>630</v>
      </c>
      <c r="B125" s="238"/>
      <c r="C125" s="238"/>
      <c r="D125" s="239"/>
      <c r="E125" s="269"/>
      <c r="F125" s="25"/>
      <c r="G125" s="25"/>
      <c r="H125" s="25"/>
      <c r="I125" s="25"/>
      <c r="J125" s="25"/>
      <c r="K125" s="25"/>
      <c r="L125" s="25"/>
      <c r="M125" s="52"/>
    </row>
    <row r="126" spans="1:13" ht="15">
      <c r="A126" s="242"/>
      <c r="B126" s="243" t="s">
        <v>1284</v>
      </c>
      <c r="C126" s="22"/>
      <c r="D126" s="239" t="s">
        <v>1285</v>
      </c>
      <c r="E126" s="269">
        <f t="shared" si="52"/>
        <v>50407</v>
      </c>
      <c r="F126" s="25">
        <f>F127</f>
        <v>0</v>
      </c>
      <c r="G126" s="25">
        <f aca="true" t="shared" si="89" ref="G126:M126">G127</f>
        <v>9937</v>
      </c>
      <c r="H126" s="25">
        <f t="shared" si="89"/>
        <v>19614</v>
      </c>
      <c r="I126" s="25">
        <f t="shared" si="89"/>
        <v>10807</v>
      </c>
      <c r="J126" s="25">
        <f t="shared" si="89"/>
        <v>10049</v>
      </c>
      <c r="K126" s="25">
        <f t="shared" si="89"/>
        <v>53084</v>
      </c>
      <c r="L126" s="25">
        <f t="shared" si="89"/>
        <v>55744</v>
      </c>
      <c r="M126" s="52">
        <f t="shared" si="89"/>
        <v>58257</v>
      </c>
    </row>
    <row r="127" spans="1:13" ht="15">
      <c r="A127" s="242"/>
      <c r="B127" s="243"/>
      <c r="C127" s="59" t="s">
        <v>667</v>
      </c>
      <c r="D127" s="239" t="s">
        <v>1286</v>
      </c>
      <c r="E127" s="269">
        <f t="shared" si="52"/>
        <v>50407</v>
      </c>
      <c r="F127" s="25"/>
      <c r="G127" s="25">
        <v>9937</v>
      </c>
      <c r="H127" s="25">
        <v>19614</v>
      </c>
      <c r="I127" s="25">
        <v>10807</v>
      </c>
      <c r="J127" s="25">
        <v>10049</v>
      </c>
      <c r="K127" s="61">
        <v>53084</v>
      </c>
      <c r="L127" s="61">
        <v>55744</v>
      </c>
      <c r="M127" s="62">
        <v>58257</v>
      </c>
    </row>
    <row r="128" spans="1:13" ht="15">
      <c r="A128" s="242"/>
      <c r="B128" s="879" t="s">
        <v>1287</v>
      </c>
      <c r="C128" s="879"/>
      <c r="D128" s="239" t="s">
        <v>1288</v>
      </c>
      <c r="E128" s="269">
        <f t="shared" si="52"/>
        <v>0</v>
      </c>
      <c r="F128" s="25"/>
      <c r="G128" s="25"/>
      <c r="H128" s="25"/>
      <c r="I128" s="25"/>
      <c r="J128" s="25"/>
      <c r="K128" s="25"/>
      <c r="L128" s="25"/>
      <c r="M128" s="52"/>
    </row>
    <row r="129" spans="1:13" ht="15">
      <c r="A129" s="242"/>
      <c r="B129" s="243" t="s">
        <v>671</v>
      </c>
      <c r="C129" s="22"/>
      <c r="D129" s="239" t="s">
        <v>1289</v>
      </c>
      <c r="E129" s="269">
        <f t="shared" si="52"/>
        <v>0</v>
      </c>
      <c r="F129" s="25"/>
      <c r="G129" s="25"/>
      <c r="H129" s="25"/>
      <c r="I129" s="25"/>
      <c r="J129" s="25"/>
      <c r="K129" s="25"/>
      <c r="L129" s="25"/>
      <c r="M129" s="52"/>
    </row>
    <row r="130" spans="1:13" ht="41.25" customHeight="1">
      <c r="A130" s="880" t="s">
        <v>1290</v>
      </c>
      <c r="B130" s="881"/>
      <c r="C130" s="881"/>
      <c r="D130" s="236" t="s">
        <v>1291</v>
      </c>
      <c r="E130" s="269">
        <f t="shared" si="52"/>
        <v>38171</v>
      </c>
      <c r="F130" s="25">
        <f>F131+F147+F155+F172</f>
        <v>0</v>
      </c>
      <c r="G130" s="25">
        <f>G131+G147+G155+G172</f>
        <v>8556</v>
      </c>
      <c r="H130" s="25">
        <f aca="true" t="shared" si="90" ref="H130:M130">H131+H147+H155+H172</f>
        <v>12905</v>
      </c>
      <c r="I130" s="25">
        <f t="shared" si="90"/>
        <v>8655</v>
      </c>
      <c r="J130" s="25">
        <f t="shared" si="90"/>
        <v>8055</v>
      </c>
      <c r="K130" s="25">
        <f t="shared" si="90"/>
        <v>40192</v>
      </c>
      <c r="L130" s="25">
        <f t="shared" si="90"/>
        <v>42204</v>
      </c>
      <c r="M130" s="52">
        <f t="shared" si="90"/>
        <v>44107</v>
      </c>
    </row>
    <row r="131" spans="1:13" ht="42.75" customHeight="1">
      <c r="A131" s="771" t="s">
        <v>1419</v>
      </c>
      <c r="B131" s="772"/>
      <c r="C131" s="772"/>
      <c r="D131" s="244" t="s">
        <v>1292</v>
      </c>
      <c r="E131" s="269">
        <f t="shared" si="52"/>
        <v>29440</v>
      </c>
      <c r="F131" s="25">
        <f>F133+F136+F140+F141+F143+F146</f>
        <v>0</v>
      </c>
      <c r="G131" s="25">
        <f aca="true" t="shared" si="91" ref="G131:M131">G133+G136+G140+G141+G143+G146</f>
        <v>6984</v>
      </c>
      <c r="H131" s="25">
        <f t="shared" si="91"/>
        <v>10028</v>
      </c>
      <c r="I131" s="25">
        <f t="shared" si="91"/>
        <v>6339</v>
      </c>
      <c r="J131" s="25">
        <f t="shared" si="91"/>
        <v>6089</v>
      </c>
      <c r="K131" s="25">
        <f t="shared" si="91"/>
        <v>30997</v>
      </c>
      <c r="L131" s="25">
        <f t="shared" si="91"/>
        <v>32547</v>
      </c>
      <c r="M131" s="52">
        <f t="shared" si="91"/>
        <v>34013</v>
      </c>
    </row>
    <row r="132" spans="1:13" ht="15">
      <c r="A132" s="237" t="s">
        <v>630</v>
      </c>
      <c r="B132" s="238"/>
      <c r="C132" s="238"/>
      <c r="D132" s="245"/>
      <c r="E132" s="269"/>
      <c r="F132" s="25"/>
      <c r="G132" s="25"/>
      <c r="H132" s="25"/>
      <c r="I132" s="25"/>
      <c r="J132" s="25"/>
      <c r="K132" s="25"/>
      <c r="L132" s="25"/>
      <c r="M132" s="52"/>
    </row>
    <row r="133" spans="1:13" ht="15">
      <c r="A133" s="242"/>
      <c r="B133" s="59" t="s">
        <v>1293</v>
      </c>
      <c r="C133" s="58"/>
      <c r="D133" s="40" t="s">
        <v>1294</v>
      </c>
      <c r="E133" s="269">
        <f t="shared" si="52"/>
        <v>23518</v>
      </c>
      <c r="F133" s="25">
        <f>SUM(F134:F135)</f>
        <v>0</v>
      </c>
      <c r="G133" s="25">
        <f aca="true" t="shared" si="92" ref="G133:M133">SUM(G134:G135)</f>
        <v>5299</v>
      </c>
      <c r="H133" s="25">
        <f t="shared" si="92"/>
        <v>8351</v>
      </c>
      <c r="I133" s="25">
        <f t="shared" si="92"/>
        <v>4958</v>
      </c>
      <c r="J133" s="25">
        <f t="shared" si="92"/>
        <v>4910</v>
      </c>
      <c r="K133" s="25">
        <f t="shared" si="92"/>
        <v>24763</v>
      </c>
      <c r="L133" s="25">
        <f t="shared" si="92"/>
        <v>26001</v>
      </c>
      <c r="M133" s="52">
        <f t="shared" si="92"/>
        <v>27170</v>
      </c>
    </row>
    <row r="134" spans="1:13" ht="15">
      <c r="A134" s="242"/>
      <c r="B134" s="59"/>
      <c r="C134" s="59" t="s">
        <v>681</v>
      </c>
      <c r="D134" s="40" t="s">
        <v>1295</v>
      </c>
      <c r="E134" s="269">
        <f t="shared" si="52"/>
        <v>20947</v>
      </c>
      <c r="F134" s="25"/>
      <c r="G134" s="25">
        <v>4832</v>
      </c>
      <c r="H134" s="25">
        <v>7124</v>
      </c>
      <c r="I134" s="25">
        <v>4316</v>
      </c>
      <c r="J134" s="25">
        <v>4675</v>
      </c>
      <c r="K134" s="61">
        <v>22055</v>
      </c>
      <c r="L134" s="61">
        <v>23156</v>
      </c>
      <c r="M134" s="62">
        <v>24197</v>
      </c>
    </row>
    <row r="135" spans="1:13" ht="15">
      <c r="A135" s="242"/>
      <c r="B135" s="59"/>
      <c r="C135" s="59" t="s">
        <v>683</v>
      </c>
      <c r="D135" s="40" t="s">
        <v>1296</v>
      </c>
      <c r="E135" s="269">
        <f t="shared" si="52"/>
        <v>2571</v>
      </c>
      <c r="F135" s="25"/>
      <c r="G135" s="25">
        <v>467</v>
      </c>
      <c r="H135" s="25">
        <v>1227</v>
      </c>
      <c r="I135" s="25">
        <v>642</v>
      </c>
      <c r="J135" s="25">
        <v>235</v>
      </c>
      <c r="K135" s="61">
        <v>2708</v>
      </c>
      <c r="L135" s="61">
        <v>2845</v>
      </c>
      <c r="M135" s="62">
        <v>2973</v>
      </c>
    </row>
    <row r="136" spans="1:13" ht="15.75">
      <c r="A136" s="242"/>
      <c r="B136" s="59" t="s">
        <v>1297</v>
      </c>
      <c r="C136" s="246"/>
      <c r="D136" s="40" t="s">
        <v>1298</v>
      </c>
      <c r="E136" s="269">
        <f t="shared" si="52"/>
        <v>5882</v>
      </c>
      <c r="F136" s="25">
        <f>SUM(F137:F139)</f>
        <v>0</v>
      </c>
      <c r="G136" s="25">
        <f aca="true" t="shared" si="93" ref="G136:M136">SUM(G137:G139)</f>
        <v>1674</v>
      </c>
      <c r="H136" s="25">
        <f t="shared" si="93"/>
        <v>1664</v>
      </c>
      <c r="I136" s="25">
        <f t="shared" si="93"/>
        <v>1371</v>
      </c>
      <c r="J136" s="25">
        <f t="shared" si="93"/>
        <v>1173</v>
      </c>
      <c r="K136" s="25">
        <f t="shared" si="93"/>
        <v>6194</v>
      </c>
      <c r="L136" s="25">
        <f t="shared" si="93"/>
        <v>6506</v>
      </c>
      <c r="M136" s="52">
        <f t="shared" si="93"/>
        <v>6803</v>
      </c>
    </row>
    <row r="137" spans="1:13" ht="15">
      <c r="A137" s="242"/>
      <c r="B137" s="59"/>
      <c r="C137" s="59" t="s">
        <v>687</v>
      </c>
      <c r="D137" s="40" t="s">
        <v>1299</v>
      </c>
      <c r="E137" s="269">
        <f t="shared" si="52"/>
        <v>2134</v>
      </c>
      <c r="F137" s="25"/>
      <c r="G137" s="25">
        <v>673</v>
      </c>
      <c r="H137" s="25">
        <v>545</v>
      </c>
      <c r="I137" s="25">
        <v>400</v>
      </c>
      <c r="J137" s="25">
        <v>516</v>
      </c>
      <c r="K137" s="61">
        <v>2248</v>
      </c>
      <c r="L137" s="61">
        <v>2362</v>
      </c>
      <c r="M137" s="62">
        <v>2470</v>
      </c>
    </row>
    <row r="138" spans="1:13" ht="15">
      <c r="A138" s="242"/>
      <c r="B138" s="59"/>
      <c r="C138" s="59" t="s">
        <v>689</v>
      </c>
      <c r="D138" s="40" t="s">
        <v>1300</v>
      </c>
      <c r="E138" s="269">
        <f t="shared" si="52"/>
        <v>3748</v>
      </c>
      <c r="F138" s="25"/>
      <c r="G138" s="25">
        <v>1001</v>
      </c>
      <c r="H138" s="25">
        <v>1119</v>
      </c>
      <c r="I138" s="25">
        <v>971</v>
      </c>
      <c r="J138" s="25">
        <v>657</v>
      </c>
      <c r="K138" s="61">
        <v>3946</v>
      </c>
      <c r="L138" s="61">
        <v>4144</v>
      </c>
      <c r="M138" s="62">
        <v>4333</v>
      </c>
    </row>
    <row r="139" spans="1:13" ht="15">
      <c r="A139" s="242"/>
      <c r="B139" s="59"/>
      <c r="C139" s="30" t="s">
        <v>691</v>
      </c>
      <c r="D139" s="40" t="s">
        <v>1301</v>
      </c>
      <c r="E139" s="269">
        <f t="shared" si="52"/>
        <v>0</v>
      </c>
      <c r="F139" s="25"/>
      <c r="G139" s="25"/>
      <c r="H139" s="25"/>
      <c r="I139" s="25"/>
      <c r="J139" s="25"/>
      <c r="K139" s="25"/>
      <c r="L139" s="25"/>
      <c r="M139" s="52"/>
    </row>
    <row r="140" spans="1:13" ht="15">
      <c r="A140" s="242"/>
      <c r="B140" s="59" t="s">
        <v>693</v>
      </c>
      <c r="C140" s="59"/>
      <c r="D140" s="40" t="s">
        <v>1302</v>
      </c>
      <c r="E140" s="269">
        <f t="shared" si="52"/>
        <v>0</v>
      </c>
      <c r="F140" s="25"/>
      <c r="G140" s="25"/>
      <c r="H140" s="25"/>
      <c r="I140" s="25"/>
      <c r="J140" s="25"/>
      <c r="K140" s="25"/>
      <c r="L140" s="25"/>
      <c r="M140" s="52"/>
    </row>
    <row r="141" spans="1:13" ht="15">
      <c r="A141" s="242"/>
      <c r="B141" s="59" t="s">
        <v>1303</v>
      </c>
      <c r="C141" s="58"/>
      <c r="D141" s="40" t="s">
        <v>1304</v>
      </c>
      <c r="E141" s="269">
        <f t="shared" si="52"/>
        <v>40</v>
      </c>
      <c r="F141" s="25">
        <f>F142</f>
        <v>0</v>
      </c>
      <c r="G141" s="25">
        <f aca="true" t="shared" si="94" ref="G141:M141">G142</f>
        <v>11</v>
      </c>
      <c r="H141" s="25">
        <f t="shared" si="94"/>
        <v>13</v>
      </c>
      <c r="I141" s="25">
        <f t="shared" si="94"/>
        <v>10</v>
      </c>
      <c r="J141" s="25">
        <f t="shared" si="94"/>
        <v>6</v>
      </c>
      <c r="K141" s="25">
        <f t="shared" si="94"/>
        <v>40</v>
      </c>
      <c r="L141" s="25">
        <f t="shared" si="94"/>
        <v>40</v>
      </c>
      <c r="M141" s="52">
        <f t="shared" si="94"/>
        <v>40</v>
      </c>
    </row>
    <row r="142" spans="1:13" ht="15">
      <c r="A142" s="242"/>
      <c r="B142" s="59"/>
      <c r="C142" s="59" t="s">
        <v>697</v>
      </c>
      <c r="D142" s="40" t="s">
        <v>1305</v>
      </c>
      <c r="E142" s="269">
        <f aca="true" t="shared" si="95" ref="E142:E205">G142+H142+I142+J142</f>
        <v>40</v>
      </c>
      <c r="F142" s="25"/>
      <c r="G142" s="25">
        <v>11</v>
      </c>
      <c r="H142" s="25">
        <v>13</v>
      </c>
      <c r="I142" s="25">
        <v>10</v>
      </c>
      <c r="J142" s="25">
        <v>6</v>
      </c>
      <c r="K142" s="61">
        <v>40</v>
      </c>
      <c r="L142" s="61">
        <v>40</v>
      </c>
      <c r="M142" s="62">
        <v>40</v>
      </c>
    </row>
    <row r="143" spans="1:13" ht="15">
      <c r="A143" s="242"/>
      <c r="B143" s="59" t="s">
        <v>1306</v>
      </c>
      <c r="C143" s="59"/>
      <c r="D143" s="40" t="s">
        <v>1307</v>
      </c>
      <c r="E143" s="269">
        <f t="shared" si="95"/>
        <v>0</v>
      </c>
      <c r="F143" s="25">
        <f>SUM(F144:F145)</f>
        <v>0</v>
      </c>
      <c r="G143" s="25">
        <f aca="true" t="shared" si="96" ref="G143:M143">SUM(G144:G145)</f>
        <v>0</v>
      </c>
      <c r="H143" s="25">
        <f t="shared" si="96"/>
        <v>0</v>
      </c>
      <c r="I143" s="25">
        <f t="shared" si="96"/>
        <v>0</v>
      </c>
      <c r="J143" s="25">
        <f t="shared" si="96"/>
        <v>0</v>
      </c>
      <c r="K143" s="25">
        <f t="shared" si="96"/>
        <v>0</v>
      </c>
      <c r="L143" s="25">
        <f t="shared" si="96"/>
        <v>0</v>
      </c>
      <c r="M143" s="52">
        <f t="shared" si="96"/>
        <v>0</v>
      </c>
    </row>
    <row r="144" spans="1:13" ht="15">
      <c r="A144" s="242"/>
      <c r="B144" s="59"/>
      <c r="C144" s="59" t="s">
        <v>701</v>
      </c>
      <c r="D144" s="40" t="s">
        <v>1308</v>
      </c>
      <c r="E144" s="269">
        <f t="shared" si="95"/>
        <v>0</v>
      </c>
      <c r="F144" s="25"/>
      <c r="G144" s="25"/>
      <c r="H144" s="25"/>
      <c r="I144" s="25"/>
      <c r="J144" s="25"/>
      <c r="K144" s="25"/>
      <c r="L144" s="25"/>
      <c r="M144" s="52"/>
    </row>
    <row r="145" spans="1:13" ht="15">
      <c r="A145" s="242"/>
      <c r="B145" s="59"/>
      <c r="C145" s="59" t="s">
        <v>703</v>
      </c>
      <c r="D145" s="40" t="s">
        <v>1309</v>
      </c>
      <c r="E145" s="269">
        <f t="shared" si="95"/>
        <v>0</v>
      </c>
      <c r="F145" s="25"/>
      <c r="G145" s="25"/>
      <c r="H145" s="25"/>
      <c r="I145" s="25"/>
      <c r="J145" s="25"/>
      <c r="K145" s="25"/>
      <c r="L145" s="25"/>
      <c r="M145" s="52"/>
    </row>
    <row r="146" spans="1:13" ht="15">
      <c r="A146" s="242"/>
      <c r="B146" s="30" t="s">
        <v>709</v>
      </c>
      <c r="C146" s="30"/>
      <c r="D146" s="40" t="s">
        <v>1310</v>
      </c>
      <c r="E146" s="269">
        <f t="shared" si="95"/>
        <v>0</v>
      </c>
      <c r="F146" s="25"/>
      <c r="G146" s="25"/>
      <c r="H146" s="25"/>
      <c r="I146" s="25"/>
      <c r="J146" s="25"/>
      <c r="K146" s="25"/>
      <c r="L146" s="25"/>
      <c r="M146" s="52"/>
    </row>
    <row r="147" spans="1:13" ht="15.75">
      <c r="A147" s="21" t="s">
        <v>1311</v>
      </c>
      <c r="B147" s="30"/>
      <c r="C147" s="35"/>
      <c r="D147" s="244" t="s">
        <v>1312</v>
      </c>
      <c r="E147" s="269">
        <f t="shared" si="95"/>
        <v>0</v>
      </c>
      <c r="F147" s="25">
        <f>F149+F152+F153</f>
        <v>0</v>
      </c>
      <c r="G147" s="25">
        <f aca="true" t="shared" si="97" ref="G147:M147">G149+G152+G153</f>
        <v>0</v>
      </c>
      <c r="H147" s="25">
        <f t="shared" si="97"/>
        <v>0</v>
      </c>
      <c r="I147" s="25">
        <f t="shared" si="97"/>
        <v>0</v>
      </c>
      <c r="J147" s="25">
        <f t="shared" si="97"/>
        <v>0</v>
      </c>
      <c r="K147" s="25">
        <f t="shared" si="97"/>
        <v>0</v>
      </c>
      <c r="L147" s="25">
        <f t="shared" si="97"/>
        <v>0</v>
      </c>
      <c r="M147" s="52">
        <f t="shared" si="97"/>
        <v>0</v>
      </c>
    </row>
    <row r="148" spans="1:13" ht="15">
      <c r="A148" s="237" t="s">
        <v>630</v>
      </c>
      <c r="B148" s="238"/>
      <c r="C148" s="238"/>
      <c r="D148" s="245"/>
      <c r="E148" s="269"/>
      <c r="F148" s="25"/>
      <c r="G148" s="25"/>
      <c r="H148" s="25"/>
      <c r="I148" s="25"/>
      <c r="J148" s="25"/>
      <c r="K148" s="25"/>
      <c r="L148" s="25"/>
      <c r="M148" s="52"/>
    </row>
    <row r="149" spans="1:13" ht="39" customHeight="1">
      <c r="A149" s="237"/>
      <c r="B149" s="754" t="s">
        <v>1313</v>
      </c>
      <c r="C149" s="754"/>
      <c r="D149" s="245" t="s">
        <v>1314</v>
      </c>
      <c r="E149" s="269">
        <f t="shared" si="95"/>
        <v>0</v>
      </c>
      <c r="F149" s="25">
        <f>SUM(F150:F151)</f>
        <v>0</v>
      </c>
      <c r="G149" s="25">
        <f aca="true" t="shared" si="98" ref="G149:M149">SUM(G150:G151)</f>
        <v>0</v>
      </c>
      <c r="H149" s="25">
        <f t="shared" si="98"/>
        <v>0</v>
      </c>
      <c r="I149" s="25">
        <f t="shared" si="98"/>
        <v>0</v>
      </c>
      <c r="J149" s="25">
        <f t="shared" si="98"/>
        <v>0</v>
      </c>
      <c r="K149" s="25">
        <f t="shared" si="98"/>
        <v>0</v>
      </c>
      <c r="L149" s="25">
        <f t="shared" si="98"/>
        <v>0</v>
      </c>
      <c r="M149" s="52">
        <f t="shared" si="98"/>
        <v>0</v>
      </c>
    </row>
    <row r="150" spans="1:13" ht="15">
      <c r="A150" s="237"/>
      <c r="B150" s="238"/>
      <c r="C150" s="30" t="s">
        <v>715</v>
      </c>
      <c r="D150" s="245" t="s">
        <v>1315</v>
      </c>
      <c r="E150" s="269">
        <f t="shared" si="95"/>
        <v>0</v>
      </c>
      <c r="F150" s="25"/>
      <c r="G150" s="25"/>
      <c r="H150" s="25"/>
      <c r="I150" s="25"/>
      <c r="J150" s="25"/>
      <c r="K150" s="25"/>
      <c r="L150" s="25"/>
      <c r="M150" s="52"/>
    </row>
    <row r="151" spans="1:13" ht="15">
      <c r="A151" s="237"/>
      <c r="B151" s="238"/>
      <c r="C151" s="30" t="s">
        <v>1316</v>
      </c>
      <c r="D151" s="245" t="s">
        <v>1317</v>
      </c>
      <c r="E151" s="269">
        <f t="shared" si="95"/>
        <v>0</v>
      </c>
      <c r="F151" s="25"/>
      <c r="G151" s="25"/>
      <c r="H151" s="25"/>
      <c r="I151" s="25"/>
      <c r="J151" s="25"/>
      <c r="K151" s="25"/>
      <c r="L151" s="25"/>
      <c r="M151" s="52"/>
    </row>
    <row r="152" spans="1:13" ht="15">
      <c r="A152" s="237"/>
      <c r="B152" s="239" t="s">
        <v>719</v>
      </c>
      <c r="C152" s="30"/>
      <c r="D152" s="245" t="s">
        <v>1318</v>
      </c>
      <c r="E152" s="269">
        <f t="shared" si="95"/>
        <v>0</v>
      </c>
      <c r="F152" s="25"/>
      <c r="G152" s="25"/>
      <c r="H152" s="25"/>
      <c r="I152" s="25"/>
      <c r="J152" s="25"/>
      <c r="K152" s="25"/>
      <c r="L152" s="25"/>
      <c r="M152" s="52"/>
    </row>
    <row r="153" spans="1:13" ht="15">
      <c r="A153" s="242"/>
      <c r="B153" s="59" t="s">
        <v>1319</v>
      </c>
      <c r="C153" s="59"/>
      <c r="D153" s="245" t="s">
        <v>1320</v>
      </c>
      <c r="E153" s="269">
        <f t="shared" si="95"/>
        <v>0</v>
      </c>
      <c r="F153" s="25">
        <f>F154</f>
        <v>0</v>
      </c>
      <c r="G153" s="25">
        <f aca="true" t="shared" si="99" ref="G153:M153">G154</f>
        <v>0</v>
      </c>
      <c r="H153" s="25">
        <f t="shared" si="99"/>
        <v>0</v>
      </c>
      <c r="I153" s="25">
        <f t="shared" si="99"/>
        <v>0</v>
      </c>
      <c r="J153" s="25">
        <f t="shared" si="99"/>
        <v>0</v>
      </c>
      <c r="K153" s="25">
        <f t="shared" si="99"/>
        <v>0</v>
      </c>
      <c r="L153" s="25">
        <f t="shared" si="99"/>
        <v>0</v>
      </c>
      <c r="M153" s="52">
        <f t="shared" si="99"/>
        <v>0</v>
      </c>
    </row>
    <row r="154" spans="1:13" ht="15">
      <c r="A154" s="242"/>
      <c r="B154" s="59"/>
      <c r="C154" s="30" t="s">
        <v>723</v>
      </c>
      <c r="D154" s="245" t="s">
        <v>1321</v>
      </c>
      <c r="E154" s="269">
        <f t="shared" si="95"/>
        <v>0</v>
      </c>
      <c r="F154" s="25"/>
      <c r="G154" s="25"/>
      <c r="H154" s="25"/>
      <c r="I154" s="25"/>
      <c r="J154" s="25"/>
      <c r="K154" s="25"/>
      <c r="L154" s="25"/>
      <c r="M154" s="52"/>
    </row>
    <row r="155" spans="1:13" ht="19.5" customHeight="1">
      <c r="A155" s="21" t="s">
        <v>1322</v>
      </c>
      <c r="B155" s="59"/>
      <c r="C155" s="246"/>
      <c r="D155" s="244" t="s">
        <v>1323</v>
      </c>
      <c r="E155" s="269">
        <f t="shared" si="95"/>
        <v>3850</v>
      </c>
      <c r="F155" s="25">
        <f aca="true" t="shared" si="100" ref="F155:M155">F157+F169+F171</f>
        <v>0</v>
      </c>
      <c r="G155" s="25">
        <f t="shared" si="100"/>
        <v>1169</v>
      </c>
      <c r="H155" s="25">
        <f t="shared" si="100"/>
        <v>898</v>
      </c>
      <c r="I155" s="25">
        <f t="shared" si="100"/>
        <v>1042</v>
      </c>
      <c r="J155" s="25">
        <f t="shared" si="100"/>
        <v>741</v>
      </c>
      <c r="K155" s="25">
        <f t="shared" si="100"/>
        <v>4053</v>
      </c>
      <c r="L155" s="25">
        <f t="shared" si="100"/>
        <v>4255</v>
      </c>
      <c r="M155" s="52">
        <f t="shared" si="100"/>
        <v>4445</v>
      </c>
    </row>
    <row r="156" spans="1:13" ht="15">
      <c r="A156" s="237" t="s">
        <v>630</v>
      </c>
      <c r="B156" s="238"/>
      <c r="C156" s="238"/>
      <c r="D156" s="245"/>
      <c r="E156" s="269"/>
      <c r="F156" s="25"/>
      <c r="G156" s="25"/>
      <c r="H156" s="25"/>
      <c r="I156" s="25"/>
      <c r="J156" s="25"/>
      <c r="K156" s="25"/>
      <c r="L156" s="25"/>
      <c r="M156" s="52"/>
    </row>
    <row r="157" spans="1:13" ht="41.25" customHeight="1">
      <c r="A157" s="247"/>
      <c r="B157" s="754" t="s">
        <v>1324</v>
      </c>
      <c r="C157" s="754"/>
      <c r="D157" s="245" t="s">
        <v>1325</v>
      </c>
      <c r="E157" s="269">
        <f t="shared" si="95"/>
        <v>0</v>
      </c>
      <c r="F157" s="25">
        <f>SUM(F158:F168)</f>
        <v>0</v>
      </c>
      <c r="G157" s="25">
        <f aca="true" t="shared" si="101" ref="G157:M157">SUM(G158:G168)</f>
        <v>0</v>
      </c>
      <c r="H157" s="25">
        <f t="shared" si="101"/>
        <v>0</v>
      </c>
      <c r="I157" s="25">
        <f t="shared" si="101"/>
        <v>0</v>
      </c>
      <c r="J157" s="25">
        <f t="shared" si="101"/>
        <v>0</v>
      </c>
      <c r="K157" s="25">
        <f t="shared" si="101"/>
        <v>0</v>
      </c>
      <c r="L157" s="25">
        <f t="shared" si="101"/>
        <v>0</v>
      </c>
      <c r="M157" s="52">
        <f t="shared" si="101"/>
        <v>0</v>
      </c>
    </row>
    <row r="158" spans="1:13" ht="15">
      <c r="A158" s="247"/>
      <c r="B158" s="59"/>
      <c r="C158" s="35" t="s">
        <v>731</v>
      </c>
      <c r="D158" s="245" t="s">
        <v>1326</v>
      </c>
      <c r="E158" s="269">
        <f t="shared" si="95"/>
        <v>0</v>
      </c>
      <c r="F158" s="25"/>
      <c r="G158" s="25"/>
      <c r="H158" s="25"/>
      <c r="I158" s="25"/>
      <c r="J158" s="25"/>
      <c r="K158" s="25"/>
      <c r="L158" s="25"/>
      <c r="M158" s="52"/>
    </row>
    <row r="159" spans="1:13" ht="15">
      <c r="A159" s="247"/>
      <c r="B159" s="59"/>
      <c r="C159" s="30" t="s">
        <v>733</v>
      </c>
      <c r="D159" s="245" t="s">
        <v>1327</v>
      </c>
      <c r="E159" s="269">
        <f t="shared" si="95"/>
        <v>0</v>
      </c>
      <c r="F159" s="25"/>
      <c r="G159" s="25"/>
      <c r="H159" s="25"/>
      <c r="I159" s="25"/>
      <c r="J159" s="25"/>
      <c r="K159" s="25"/>
      <c r="L159" s="25"/>
      <c r="M159" s="52"/>
    </row>
    <row r="160" spans="1:13" ht="15">
      <c r="A160" s="247"/>
      <c r="B160" s="59"/>
      <c r="C160" s="35" t="s">
        <v>735</v>
      </c>
      <c r="D160" s="245" t="s">
        <v>1328</v>
      </c>
      <c r="E160" s="269">
        <f t="shared" si="95"/>
        <v>0</v>
      </c>
      <c r="F160" s="25"/>
      <c r="G160" s="25"/>
      <c r="H160" s="25"/>
      <c r="I160" s="25"/>
      <c r="J160" s="25"/>
      <c r="K160" s="25"/>
      <c r="L160" s="25"/>
      <c r="M160" s="52"/>
    </row>
    <row r="161" spans="1:13" ht="15">
      <c r="A161" s="247"/>
      <c r="B161" s="59"/>
      <c r="C161" s="35" t="s">
        <v>737</v>
      </c>
      <c r="D161" s="245" t="s">
        <v>1329</v>
      </c>
      <c r="E161" s="269">
        <f t="shared" si="95"/>
        <v>0</v>
      </c>
      <c r="F161" s="25"/>
      <c r="G161" s="25"/>
      <c r="H161" s="25"/>
      <c r="I161" s="25"/>
      <c r="J161" s="25"/>
      <c r="K161" s="25"/>
      <c r="L161" s="25"/>
      <c r="M161" s="52"/>
    </row>
    <row r="162" spans="1:13" ht="15">
      <c r="A162" s="247"/>
      <c r="B162" s="59"/>
      <c r="C162" s="35" t="s">
        <v>739</v>
      </c>
      <c r="D162" s="245" t="s">
        <v>1330</v>
      </c>
      <c r="E162" s="269">
        <f t="shared" si="95"/>
        <v>0</v>
      </c>
      <c r="F162" s="25"/>
      <c r="G162" s="25"/>
      <c r="H162" s="25"/>
      <c r="I162" s="25"/>
      <c r="J162" s="25"/>
      <c r="K162" s="25"/>
      <c r="L162" s="25"/>
      <c r="M162" s="52"/>
    </row>
    <row r="163" spans="1:13" ht="15">
      <c r="A163" s="247"/>
      <c r="B163" s="59"/>
      <c r="C163" s="35" t="s">
        <v>1331</v>
      </c>
      <c r="D163" s="245" t="s">
        <v>1332</v>
      </c>
      <c r="E163" s="269">
        <f t="shared" si="95"/>
        <v>0</v>
      </c>
      <c r="F163" s="25"/>
      <c r="G163" s="25"/>
      <c r="H163" s="25"/>
      <c r="I163" s="25"/>
      <c r="J163" s="25"/>
      <c r="K163" s="25"/>
      <c r="L163" s="25"/>
      <c r="M163" s="52"/>
    </row>
    <row r="164" spans="1:13" ht="15">
      <c r="A164" s="247"/>
      <c r="B164" s="59"/>
      <c r="C164" s="35" t="s">
        <v>1333</v>
      </c>
      <c r="D164" s="245" t="s">
        <v>1334</v>
      </c>
      <c r="E164" s="269">
        <f t="shared" si="95"/>
        <v>0</v>
      </c>
      <c r="F164" s="25"/>
      <c r="G164" s="25"/>
      <c r="H164" s="25"/>
      <c r="I164" s="25"/>
      <c r="J164" s="25"/>
      <c r="K164" s="25"/>
      <c r="L164" s="25"/>
      <c r="M164" s="52"/>
    </row>
    <row r="165" spans="1:13" ht="15">
      <c r="A165" s="247"/>
      <c r="B165" s="59"/>
      <c r="C165" s="35" t="s">
        <v>1335</v>
      </c>
      <c r="D165" s="245" t="s">
        <v>1336</v>
      </c>
      <c r="E165" s="269">
        <f t="shared" si="95"/>
        <v>0</v>
      </c>
      <c r="F165" s="25"/>
      <c r="G165" s="25"/>
      <c r="H165" s="25"/>
      <c r="I165" s="25"/>
      <c r="J165" s="25"/>
      <c r="K165" s="25"/>
      <c r="L165" s="25"/>
      <c r="M165" s="52"/>
    </row>
    <row r="166" spans="1:13" ht="15">
      <c r="A166" s="247"/>
      <c r="B166" s="59"/>
      <c r="C166" s="35" t="s">
        <v>1337</v>
      </c>
      <c r="D166" s="245" t="s">
        <v>1338</v>
      </c>
      <c r="E166" s="269">
        <f t="shared" si="95"/>
        <v>0</v>
      </c>
      <c r="F166" s="25"/>
      <c r="G166" s="25"/>
      <c r="H166" s="25"/>
      <c r="I166" s="25"/>
      <c r="J166" s="25"/>
      <c r="K166" s="25"/>
      <c r="L166" s="25"/>
      <c r="M166" s="52"/>
    </row>
    <row r="167" spans="1:13" ht="15">
      <c r="A167" s="247"/>
      <c r="B167" s="59"/>
      <c r="C167" s="35" t="s">
        <v>1339</v>
      </c>
      <c r="D167" s="245" t="s">
        <v>1340</v>
      </c>
      <c r="E167" s="269">
        <f t="shared" si="95"/>
        <v>0</v>
      </c>
      <c r="F167" s="25"/>
      <c r="G167" s="25"/>
      <c r="H167" s="25"/>
      <c r="I167" s="25"/>
      <c r="J167" s="25"/>
      <c r="K167" s="25"/>
      <c r="L167" s="25"/>
      <c r="M167" s="52"/>
    </row>
    <row r="168" spans="1:13" ht="15">
      <c r="A168" s="247"/>
      <c r="B168" s="59"/>
      <c r="C168" s="30" t="s">
        <v>745</v>
      </c>
      <c r="D168" s="245" t="s">
        <v>1341</v>
      </c>
      <c r="E168" s="269">
        <f t="shared" si="95"/>
        <v>0</v>
      </c>
      <c r="F168" s="25"/>
      <c r="G168" s="25"/>
      <c r="H168" s="25"/>
      <c r="I168" s="25"/>
      <c r="J168" s="25"/>
      <c r="K168" s="25"/>
      <c r="L168" s="25"/>
      <c r="M168" s="52"/>
    </row>
    <row r="169" spans="1:13" ht="15">
      <c r="A169" s="247"/>
      <c r="B169" s="59" t="s">
        <v>1342</v>
      </c>
      <c r="C169" s="30"/>
      <c r="D169" s="239" t="s">
        <v>1343</v>
      </c>
      <c r="E169" s="269">
        <f t="shared" si="95"/>
        <v>0</v>
      </c>
      <c r="F169" s="25">
        <f>F170</f>
        <v>0</v>
      </c>
      <c r="G169" s="25">
        <f aca="true" t="shared" si="102" ref="G169:M169">G170</f>
        <v>0</v>
      </c>
      <c r="H169" s="25">
        <f t="shared" si="102"/>
        <v>0</v>
      </c>
      <c r="I169" s="25">
        <f t="shared" si="102"/>
        <v>0</v>
      </c>
      <c r="J169" s="25">
        <f t="shared" si="102"/>
        <v>0</v>
      </c>
      <c r="K169" s="25">
        <f t="shared" si="102"/>
        <v>0</v>
      </c>
      <c r="L169" s="25">
        <f t="shared" si="102"/>
        <v>0</v>
      </c>
      <c r="M169" s="52">
        <f t="shared" si="102"/>
        <v>0</v>
      </c>
    </row>
    <row r="170" spans="1:13" ht="15">
      <c r="A170" s="247"/>
      <c r="B170" s="59"/>
      <c r="C170" s="30" t="s">
        <v>749</v>
      </c>
      <c r="D170" s="248" t="s">
        <v>1344</v>
      </c>
      <c r="E170" s="269">
        <f t="shared" si="95"/>
        <v>0</v>
      </c>
      <c r="F170" s="25"/>
      <c r="G170" s="25"/>
      <c r="H170" s="25"/>
      <c r="I170" s="25"/>
      <c r="J170" s="25"/>
      <c r="K170" s="25"/>
      <c r="L170" s="25"/>
      <c r="M170" s="52"/>
    </row>
    <row r="171" spans="1:13" ht="18" customHeight="1">
      <c r="A171" s="247"/>
      <c r="B171" s="59" t="s">
        <v>757</v>
      </c>
      <c r="C171" s="246"/>
      <c r="D171" s="239" t="s">
        <v>1345</v>
      </c>
      <c r="E171" s="269">
        <f t="shared" si="95"/>
        <v>3850</v>
      </c>
      <c r="F171" s="25"/>
      <c r="G171" s="25">
        <v>1169</v>
      </c>
      <c r="H171" s="25">
        <v>898</v>
      </c>
      <c r="I171" s="25">
        <v>1042</v>
      </c>
      <c r="J171" s="25">
        <v>741</v>
      </c>
      <c r="K171" s="61">
        <v>4053</v>
      </c>
      <c r="L171" s="61">
        <v>4255</v>
      </c>
      <c r="M171" s="62">
        <v>4445</v>
      </c>
    </row>
    <row r="172" spans="1:13" ht="15.75">
      <c r="A172" s="771" t="s">
        <v>1346</v>
      </c>
      <c r="B172" s="772"/>
      <c r="C172" s="772"/>
      <c r="D172" s="244" t="s">
        <v>1347</v>
      </c>
      <c r="E172" s="269">
        <f t="shared" si="95"/>
        <v>4881</v>
      </c>
      <c r="F172" s="25">
        <f>F174+F177</f>
        <v>0</v>
      </c>
      <c r="G172" s="25">
        <f aca="true" t="shared" si="103" ref="G172:M172">G174+G176+G177</f>
        <v>403</v>
      </c>
      <c r="H172" s="25">
        <f t="shared" si="103"/>
        <v>1979</v>
      </c>
      <c r="I172" s="25">
        <f t="shared" si="103"/>
        <v>1274</v>
      </c>
      <c r="J172" s="25">
        <f t="shared" si="103"/>
        <v>1225</v>
      </c>
      <c r="K172" s="25">
        <f t="shared" si="103"/>
        <v>5142</v>
      </c>
      <c r="L172" s="25">
        <f t="shared" si="103"/>
        <v>5402</v>
      </c>
      <c r="M172" s="52">
        <f t="shared" si="103"/>
        <v>5649</v>
      </c>
    </row>
    <row r="173" spans="1:13" ht="15">
      <c r="A173" s="237" t="s">
        <v>630</v>
      </c>
      <c r="B173" s="238"/>
      <c r="C173" s="238"/>
      <c r="D173" s="239"/>
      <c r="E173" s="269"/>
      <c r="F173" s="25"/>
      <c r="G173" s="25"/>
      <c r="H173" s="25"/>
      <c r="I173" s="25"/>
      <c r="J173" s="25"/>
      <c r="K173" s="25"/>
      <c r="L173" s="25"/>
      <c r="M173" s="52"/>
    </row>
    <row r="174" spans="1:13" ht="15">
      <c r="A174" s="242"/>
      <c r="B174" s="30" t="s">
        <v>1348</v>
      </c>
      <c r="C174" s="59"/>
      <c r="D174" s="239" t="s">
        <v>1349</v>
      </c>
      <c r="E174" s="269">
        <f t="shared" si="95"/>
        <v>0</v>
      </c>
      <c r="F174" s="25">
        <f>F175</f>
        <v>0</v>
      </c>
      <c r="G174" s="25">
        <f aca="true" t="shared" si="104" ref="G174:M174">G175</f>
        <v>0</v>
      </c>
      <c r="H174" s="25">
        <f t="shared" si="104"/>
        <v>0</v>
      </c>
      <c r="I174" s="25">
        <f t="shared" si="104"/>
        <v>0</v>
      </c>
      <c r="J174" s="25">
        <f t="shared" si="104"/>
        <v>0</v>
      </c>
      <c r="K174" s="25">
        <f t="shared" si="104"/>
        <v>0</v>
      </c>
      <c r="L174" s="25">
        <f t="shared" si="104"/>
        <v>0</v>
      </c>
      <c r="M174" s="52">
        <f t="shared" si="104"/>
        <v>0</v>
      </c>
    </row>
    <row r="175" spans="1:13" ht="15">
      <c r="A175" s="242"/>
      <c r="B175" s="30"/>
      <c r="C175" s="59" t="s">
        <v>765</v>
      </c>
      <c r="D175" s="239" t="s">
        <v>1350</v>
      </c>
      <c r="E175" s="269">
        <f t="shared" si="95"/>
        <v>0</v>
      </c>
      <c r="F175" s="25"/>
      <c r="G175" s="25"/>
      <c r="H175" s="25"/>
      <c r="I175" s="25"/>
      <c r="J175" s="25"/>
      <c r="K175" s="25"/>
      <c r="L175" s="25"/>
      <c r="M175" s="52"/>
    </row>
    <row r="176" spans="1:13" ht="15">
      <c r="A176" s="242"/>
      <c r="B176" s="30" t="s">
        <v>1351</v>
      </c>
      <c r="C176" s="59"/>
      <c r="D176" s="239" t="s">
        <v>1352</v>
      </c>
      <c r="E176" s="269">
        <f t="shared" si="95"/>
        <v>3681</v>
      </c>
      <c r="F176" s="25"/>
      <c r="G176" s="25">
        <v>403</v>
      </c>
      <c r="H176" s="25">
        <v>779</v>
      </c>
      <c r="I176" s="25">
        <v>1274</v>
      </c>
      <c r="J176" s="25">
        <v>1225</v>
      </c>
      <c r="K176" s="61">
        <v>3878</v>
      </c>
      <c r="L176" s="61">
        <v>4074</v>
      </c>
      <c r="M176" s="62">
        <v>4261</v>
      </c>
    </row>
    <row r="177" spans="1:13" ht="40.5" customHeight="1">
      <c r="A177" s="242"/>
      <c r="B177" s="786" t="s">
        <v>1353</v>
      </c>
      <c r="C177" s="786"/>
      <c r="D177" s="239" t="s">
        <v>1354</v>
      </c>
      <c r="E177" s="269">
        <f t="shared" si="95"/>
        <v>1200</v>
      </c>
      <c r="F177" s="25">
        <f>F178</f>
        <v>0</v>
      </c>
      <c r="G177" s="25">
        <f aca="true" t="shared" si="105" ref="G177:M177">G178</f>
        <v>0</v>
      </c>
      <c r="H177" s="25">
        <f t="shared" si="105"/>
        <v>1200</v>
      </c>
      <c r="I177" s="25">
        <f t="shared" si="105"/>
        <v>0</v>
      </c>
      <c r="J177" s="25">
        <f t="shared" si="105"/>
        <v>0</v>
      </c>
      <c r="K177" s="25">
        <f t="shared" si="105"/>
        <v>1264</v>
      </c>
      <c r="L177" s="25">
        <f t="shared" si="105"/>
        <v>1328</v>
      </c>
      <c r="M177" s="52">
        <f t="shared" si="105"/>
        <v>1388</v>
      </c>
    </row>
    <row r="178" spans="1:13" s="44" customFormat="1" ht="27.75" customHeight="1">
      <c r="A178" s="250"/>
      <c r="B178" s="251"/>
      <c r="C178" s="252" t="s">
        <v>781</v>
      </c>
      <c r="D178" s="72" t="s">
        <v>1355</v>
      </c>
      <c r="E178" s="269">
        <f t="shared" si="95"/>
        <v>1200</v>
      </c>
      <c r="F178" s="67"/>
      <c r="G178" s="270">
        <v>0</v>
      </c>
      <c r="H178" s="270">
        <v>1200</v>
      </c>
      <c r="I178" s="270">
        <v>0</v>
      </c>
      <c r="J178" s="270">
        <v>0</v>
      </c>
      <c r="K178" s="67">
        <v>1264</v>
      </c>
      <c r="L178" s="270">
        <v>1328</v>
      </c>
      <c r="M178" s="271">
        <v>1388</v>
      </c>
    </row>
    <row r="179" spans="1:13" ht="46.5" customHeight="1">
      <c r="A179" s="880" t="s">
        <v>1356</v>
      </c>
      <c r="B179" s="881"/>
      <c r="C179" s="881"/>
      <c r="D179" s="239"/>
      <c r="E179" s="269"/>
      <c r="F179" s="25"/>
      <c r="G179" s="25"/>
      <c r="H179" s="25"/>
      <c r="I179" s="25"/>
      <c r="J179" s="25"/>
      <c r="K179" s="25"/>
      <c r="L179" s="25"/>
      <c r="M179" s="52"/>
    </row>
    <row r="180" spans="1:13" ht="15.75">
      <c r="A180" s="771" t="s">
        <v>1357</v>
      </c>
      <c r="B180" s="772"/>
      <c r="C180" s="772"/>
      <c r="D180" s="239" t="s">
        <v>1358</v>
      </c>
      <c r="E180" s="269">
        <f t="shared" si="95"/>
        <v>21874</v>
      </c>
      <c r="F180" s="25">
        <f>F182+F185+F186</f>
        <v>0</v>
      </c>
      <c r="G180" s="25">
        <f aca="true" t="shared" si="106" ref="G180:M180">G182+G185+G186</f>
        <v>10451</v>
      </c>
      <c r="H180" s="25">
        <f t="shared" si="106"/>
        <v>4801</v>
      </c>
      <c r="I180" s="25">
        <f t="shared" si="106"/>
        <v>3851</v>
      </c>
      <c r="J180" s="25">
        <f t="shared" si="106"/>
        <v>2771</v>
      </c>
      <c r="K180" s="25">
        <f t="shared" si="106"/>
        <v>23035</v>
      </c>
      <c r="L180" s="25">
        <f t="shared" si="106"/>
        <v>24187</v>
      </c>
      <c r="M180" s="52">
        <f t="shared" si="106"/>
        <v>25276</v>
      </c>
    </row>
    <row r="181" spans="1:13" ht="15">
      <c r="A181" s="237" t="s">
        <v>630</v>
      </c>
      <c r="B181" s="238"/>
      <c r="C181" s="238"/>
      <c r="D181" s="239"/>
      <c r="E181" s="269"/>
      <c r="F181" s="25"/>
      <c r="G181" s="25"/>
      <c r="H181" s="25"/>
      <c r="I181" s="25"/>
      <c r="J181" s="25"/>
      <c r="K181" s="25"/>
      <c r="L181" s="25"/>
      <c r="M181" s="52"/>
    </row>
    <row r="182" spans="1:13" ht="15.75">
      <c r="A182" s="247"/>
      <c r="B182" s="59" t="s">
        <v>1359</v>
      </c>
      <c r="C182" s="246"/>
      <c r="D182" s="239" t="s">
        <v>1360</v>
      </c>
      <c r="E182" s="269">
        <f t="shared" si="95"/>
        <v>0</v>
      </c>
      <c r="F182" s="25">
        <f>SUM(F183:F184)</f>
        <v>0</v>
      </c>
      <c r="G182" s="25">
        <f aca="true" t="shared" si="107" ref="G182:M182">SUM(G183:G184)</f>
        <v>0</v>
      </c>
      <c r="H182" s="25">
        <f t="shared" si="107"/>
        <v>0</v>
      </c>
      <c r="I182" s="25">
        <f t="shared" si="107"/>
        <v>0</v>
      </c>
      <c r="J182" s="25">
        <f t="shared" si="107"/>
        <v>0</v>
      </c>
      <c r="K182" s="25">
        <f t="shared" si="107"/>
        <v>0</v>
      </c>
      <c r="L182" s="25">
        <f t="shared" si="107"/>
        <v>0</v>
      </c>
      <c r="M182" s="52">
        <f t="shared" si="107"/>
        <v>0</v>
      </c>
    </row>
    <row r="183" spans="1:13" ht="15">
      <c r="A183" s="247"/>
      <c r="B183" s="59"/>
      <c r="C183" s="30" t="s">
        <v>788</v>
      </c>
      <c r="D183" s="239" t="s">
        <v>1361</v>
      </c>
      <c r="E183" s="269">
        <f t="shared" si="95"/>
        <v>0</v>
      </c>
      <c r="F183" s="25"/>
      <c r="G183" s="25"/>
      <c r="H183" s="25"/>
      <c r="I183" s="25"/>
      <c r="J183" s="25"/>
      <c r="K183" s="25"/>
      <c r="L183" s="25"/>
      <c r="M183" s="52"/>
    </row>
    <row r="184" spans="1:13" ht="15">
      <c r="A184" s="247"/>
      <c r="B184" s="59"/>
      <c r="C184" s="30" t="s">
        <v>790</v>
      </c>
      <c r="D184" s="239" t="s">
        <v>1362</v>
      </c>
      <c r="E184" s="269">
        <f t="shared" si="95"/>
        <v>0</v>
      </c>
      <c r="F184" s="25"/>
      <c r="G184" s="25"/>
      <c r="H184" s="25"/>
      <c r="I184" s="25"/>
      <c r="J184" s="25"/>
      <c r="K184" s="25"/>
      <c r="L184" s="25"/>
      <c r="M184" s="52"/>
    </row>
    <row r="185" spans="1:13" ht="15">
      <c r="A185" s="247"/>
      <c r="B185" s="59" t="s">
        <v>1363</v>
      </c>
      <c r="C185" s="58"/>
      <c r="D185" s="239" t="s">
        <v>1364</v>
      </c>
      <c r="E185" s="269">
        <f t="shared" si="95"/>
        <v>0</v>
      </c>
      <c r="F185" s="25"/>
      <c r="G185" s="25"/>
      <c r="H185" s="25"/>
      <c r="I185" s="25"/>
      <c r="J185" s="25"/>
      <c r="K185" s="25"/>
      <c r="L185" s="25"/>
      <c r="M185" s="52"/>
    </row>
    <row r="186" spans="1:13" ht="15">
      <c r="A186" s="247"/>
      <c r="B186" s="754" t="s">
        <v>802</v>
      </c>
      <c r="C186" s="754"/>
      <c r="D186" s="239" t="s">
        <v>1365</v>
      </c>
      <c r="E186" s="269">
        <f t="shared" si="95"/>
        <v>21874</v>
      </c>
      <c r="F186" s="25"/>
      <c r="G186" s="25">
        <v>10451</v>
      </c>
      <c r="H186" s="25">
        <v>4801</v>
      </c>
      <c r="I186" s="25">
        <v>3851</v>
      </c>
      <c r="J186" s="25">
        <v>2771</v>
      </c>
      <c r="K186" s="61">
        <v>23035</v>
      </c>
      <c r="L186" s="61">
        <v>24187</v>
      </c>
      <c r="M186" s="62">
        <v>25276</v>
      </c>
    </row>
    <row r="187" spans="1:13" ht="15.75">
      <c r="A187" s="28" t="s">
        <v>1366</v>
      </c>
      <c r="B187" s="59"/>
      <c r="C187" s="246"/>
      <c r="D187" s="239" t="s">
        <v>1367</v>
      </c>
      <c r="E187" s="269">
        <f t="shared" si="95"/>
        <v>3000</v>
      </c>
      <c r="F187" s="25">
        <f>F189+F190+F191+F194</f>
        <v>0</v>
      </c>
      <c r="G187" s="25">
        <f aca="true" t="shared" si="108" ref="G187:M187">G189+G190+G191+G194</f>
        <v>0</v>
      </c>
      <c r="H187" s="25">
        <f t="shared" si="108"/>
        <v>0</v>
      </c>
      <c r="I187" s="25">
        <f t="shared" si="108"/>
        <v>3000</v>
      </c>
      <c r="J187" s="25">
        <f t="shared" si="108"/>
        <v>0</v>
      </c>
      <c r="K187" s="25">
        <f t="shared" si="108"/>
        <v>3159</v>
      </c>
      <c r="L187" s="25">
        <f t="shared" si="108"/>
        <v>3317</v>
      </c>
      <c r="M187" s="52">
        <f t="shared" si="108"/>
        <v>3468</v>
      </c>
    </row>
    <row r="188" spans="1:13" ht="15">
      <c r="A188" s="237" t="s">
        <v>630</v>
      </c>
      <c r="B188" s="238"/>
      <c r="C188" s="238"/>
      <c r="D188" s="239"/>
      <c r="E188" s="269"/>
      <c r="F188" s="25"/>
      <c r="G188" s="25"/>
      <c r="H188" s="25"/>
      <c r="I188" s="25"/>
      <c r="J188" s="25"/>
      <c r="K188" s="25"/>
      <c r="L188" s="25"/>
      <c r="M188" s="52"/>
    </row>
    <row r="189" spans="1:13" ht="15.75">
      <c r="A189" s="247"/>
      <c r="B189" s="59" t="s">
        <v>1368</v>
      </c>
      <c r="C189" s="246"/>
      <c r="D189" s="239" t="s">
        <v>1369</v>
      </c>
      <c r="E189" s="269">
        <f t="shared" si="95"/>
        <v>0</v>
      </c>
      <c r="F189" s="25"/>
      <c r="G189" s="25"/>
      <c r="H189" s="25"/>
      <c r="I189" s="25"/>
      <c r="J189" s="25"/>
      <c r="K189" s="25"/>
      <c r="L189" s="25"/>
      <c r="M189" s="52"/>
    </row>
    <row r="190" spans="1:13" ht="15.75">
      <c r="A190" s="247"/>
      <c r="B190" s="59" t="s">
        <v>1370</v>
      </c>
      <c r="C190" s="246"/>
      <c r="D190" s="239" t="s">
        <v>1371</v>
      </c>
      <c r="E190" s="269">
        <f t="shared" si="95"/>
        <v>0</v>
      </c>
      <c r="F190" s="25"/>
      <c r="G190" s="25"/>
      <c r="H190" s="25"/>
      <c r="I190" s="25"/>
      <c r="J190" s="25"/>
      <c r="K190" s="25"/>
      <c r="L190" s="25"/>
      <c r="M190" s="52"/>
    </row>
    <row r="191" spans="1:13" ht="15.75">
      <c r="A191" s="247"/>
      <c r="B191" s="59" t="s">
        <v>1372</v>
      </c>
      <c r="C191" s="246"/>
      <c r="D191" s="239" t="s">
        <v>1373</v>
      </c>
      <c r="E191" s="269">
        <f t="shared" si="95"/>
        <v>3000</v>
      </c>
      <c r="F191" s="25">
        <f>F192+F193</f>
        <v>0</v>
      </c>
      <c r="G191" s="25">
        <f aca="true" t="shared" si="109" ref="G191:M191">G192+G193</f>
        <v>0</v>
      </c>
      <c r="H191" s="25">
        <f t="shared" si="109"/>
        <v>0</v>
      </c>
      <c r="I191" s="25">
        <f t="shared" si="109"/>
        <v>3000</v>
      </c>
      <c r="J191" s="25">
        <f t="shared" si="109"/>
        <v>0</v>
      </c>
      <c r="K191" s="25">
        <f t="shared" si="109"/>
        <v>3159</v>
      </c>
      <c r="L191" s="25">
        <f t="shared" si="109"/>
        <v>3317</v>
      </c>
      <c r="M191" s="52">
        <f t="shared" si="109"/>
        <v>3468</v>
      </c>
    </row>
    <row r="192" spans="1:13" ht="15">
      <c r="A192" s="247"/>
      <c r="B192" s="59"/>
      <c r="C192" s="59" t="s">
        <v>810</v>
      </c>
      <c r="D192" s="239" t="s">
        <v>1374</v>
      </c>
      <c r="E192" s="269">
        <f t="shared" si="95"/>
        <v>3000</v>
      </c>
      <c r="F192" s="25"/>
      <c r="G192" s="25">
        <v>0</v>
      </c>
      <c r="H192" s="25">
        <v>0</v>
      </c>
      <c r="I192" s="25">
        <v>3000</v>
      </c>
      <c r="J192" s="25">
        <v>0</v>
      </c>
      <c r="K192" s="25">
        <v>3159</v>
      </c>
      <c r="L192" s="25">
        <v>3317</v>
      </c>
      <c r="M192" s="52">
        <v>3468</v>
      </c>
    </row>
    <row r="193" spans="1:13" ht="15">
      <c r="A193" s="247"/>
      <c r="B193" s="59"/>
      <c r="C193" s="59" t="s">
        <v>812</v>
      </c>
      <c r="D193" s="239" t="s">
        <v>1375</v>
      </c>
      <c r="E193" s="269">
        <f t="shared" si="95"/>
        <v>0</v>
      </c>
      <c r="F193" s="25"/>
      <c r="G193" s="25"/>
      <c r="H193" s="25"/>
      <c r="I193" s="25"/>
      <c r="J193" s="25"/>
      <c r="K193" s="25"/>
      <c r="L193" s="25"/>
      <c r="M193" s="52"/>
    </row>
    <row r="194" spans="1:13" ht="15">
      <c r="A194" s="247"/>
      <c r="B194" s="253" t="s">
        <v>816</v>
      </c>
      <c r="C194" s="253"/>
      <c r="D194" s="239" t="s">
        <v>1376</v>
      </c>
      <c r="E194" s="269">
        <f t="shared" si="95"/>
        <v>0</v>
      </c>
      <c r="F194" s="25"/>
      <c r="G194" s="25"/>
      <c r="H194" s="25"/>
      <c r="I194" s="25"/>
      <c r="J194" s="25"/>
      <c r="K194" s="25"/>
      <c r="L194" s="25"/>
      <c r="M194" s="52"/>
    </row>
    <row r="195" spans="1:13" ht="15.75">
      <c r="A195" s="771" t="s">
        <v>1377</v>
      </c>
      <c r="B195" s="772"/>
      <c r="C195" s="772"/>
      <c r="D195" s="239" t="s">
        <v>1378</v>
      </c>
      <c r="E195" s="269">
        <f t="shared" si="95"/>
        <v>0</v>
      </c>
      <c r="F195" s="25">
        <f>F196+F200+F207+F210</f>
        <v>0</v>
      </c>
      <c r="G195" s="25">
        <f aca="true" t="shared" si="110" ref="G195:M195">G196+G200+G207+G210</f>
        <v>0</v>
      </c>
      <c r="H195" s="25">
        <f t="shared" si="110"/>
        <v>0</v>
      </c>
      <c r="I195" s="25">
        <f t="shared" si="110"/>
        <v>0</v>
      </c>
      <c r="J195" s="25">
        <f t="shared" si="110"/>
        <v>0</v>
      </c>
      <c r="K195" s="25">
        <f t="shared" si="110"/>
        <v>0</v>
      </c>
      <c r="L195" s="25">
        <f t="shared" si="110"/>
        <v>0</v>
      </c>
      <c r="M195" s="52">
        <f t="shared" si="110"/>
        <v>0</v>
      </c>
    </row>
    <row r="196" spans="1:13" ht="24.75" customHeight="1">
      <c r="A196" s="771" t="s">
        <v>1379</v>
      </c>
      <c r="B196" s="772"/>
      <c r="C196" s="772"/>
      <c r="D196" s="239" t="s">
        <v>1380</v>
      </c>
      <c r="E196" s="269">
        <f t="shared" si="95"/>
        <v>0</v>
      </c>
      <c r="F196" s="25">
        <f>F198</f>
        <v>0</v>
      </c>
      <c r="G196" s="25">
        <f aca="true" t="shared" si="111" ref="G196:M196">G198</f>
        <v>0</v>
      </c>
      <c r="H196" s="25">
        <f t="shared" si="111"/>
        <v>0</v>
      </c>
      <c r="I196" s="25">
        <f t="shared" si="111"/>
        <v>0</v>
      </c>
      <c r="J196" s="25">
        <f t="shared" si="111"/>
        <v>0</v>
      </c>
      <c r="K196" s="25">
        <f t="shared" si="111"/>
        <v>0</v>
      </c>
      <c r="L196" s="25">
        <f t="shared" si="111"/>
        <v>0</v>
      </c>
      <c r="M196" s="52">
        <f t="shared" si="111"/>
        <v>0</v>
      </c>
    </row>
    <row r="197" spans="1:13" ht="15">
      <c r="A197" s="237" t="s">
        <v>630</v>
      </c>
      <c r="B197" s="238"/>
      <c r="C197" s="238"/>
      <c r="D197" s="239"/>
      <c r="E197" s="269"/>
      <c r="F197" s="25"/>
      <c r="G197" s="25"/>
      <c r="H197" s="25"/>
      <c r="I197" s="25"/>
      <c r="J197" s="25"/>
      <c r="K197" s="25"/>
      <c r="L197" s="25"/>
      <c r="M197" s="52"/>
    </row>
    <row r="198" spans="1:13" ht="15">
      <c r="A198" s="247"/>
      <c r="B198" s="59" t="s">
        <v>1381</v>
      </c>
      <c r="C198" s="30"/>
      <c r="D198" s="239" t="s">
        <v>1382</v>
      </c>
      <c r="E198" s="269">
        <f t="shared" si="95"/>
        <v>0</v>
      </c>
      <c r="F198" s="25">
        <f>F199</f>
        <v>0</v>
      </c>
      <c r="G198" s="25">
        <f aca="true" t="shared" si="112" ref="G198:M198">G199</f>
        <v>0</v>
      </c>
      <c r="H198" s="25">
        <f t="shared" si="112"/>
        <v>0</v>
      </c>
      <c r="I198" s="25">
        <f t="shared" si="112"/>
        <v>0</v>
      </c>
      <c r="J198" s="25">
        <f t="shared" si="112"/>
        <v>0</v>
      </c>
      <c r="K198" s="25">
        <f t="shared" si="112"/>
        <v>0</v>
      </c>
      <c r="L198" s="25">
        <f t="shared" si="112"/>
        <v>0</v>
      </c>
      <c r="M198" s="52">
        <f t="shared" si="112"/>
        <v>0</v>
      </c>
    </row>
    <row r="199" spans="1:13" ht="15">
      <c r="A199" s="247"/>
      <c r="B199" s="59"/>
      <c r="C199" s="30" t="s">
        <v>830</v>
      </c>
      <c r="D199" s="239" t="s">
        <v>1383</v>
      </c>
      <c r="E199" s="269">
        <f t="shared" si="95"/>
        <v>0</v>
      </c>
      <c r="F199" s="25"/>
      <c r="G199" s="25"/>
      <c r="H199" s="25"/>
      <c r="I199" s="25"/>
      <c r="J199" s="25"/>
      <c r="K199" s="25"/>
      <c r="L199" s="25"/>
      <c r="M199" s="52"/>
    </row>
    <row r="200" spans="1:13" ht="43.5" customHeight="1">
      <c r="A200" s="771" t="s">
        <v>1384</v>
      </c>
      <c r="B200" s="772"/>
      <c r="C200" s="772"/>
      <c r="D200" s="239" t="s">
        <v>1385</v>
      </c>
      <c r="E200" s="269">
        <f t="shared" si="95"/>
        <v>0</v>
      </c>
      <c r="F200" s="25">
        <f>F202+F205+F206</f>
        <v>0</v>
      </c>
      <c r="G200" s="25">
        <f aca="true" t="shared" si="113" ref="G200:M200">G202+G205+G206</f>
        <v>0</v>
      </c>
      <c r="H200" s="25">
        <f t="shared" si="113"/>
        <v>0</v>
      </c>
      <c r="I200" s="25">
        <f t="shared" si="113"/>
        <v>0</v>
      </c>
      <c r="J200" s="25">
        <f t="shared" si="113"/>
        <v>0</v>
      </c>
      <c r="K200" s="25">
        <f t="shared" si="113"/>
        <v>0</v>
      </c>
      <c r="L200" s="25">
        <f t="shared" si="113"/>
        <v>0</v>
      </c>
      <c r="M200" s="52">
        <f t="shared" si="113"/>
        <v>0</v>
      </c>
    </row>
    <row r="201" spans="1:13" ht="15">
      <c r="A201" s="237" t="s">
        <v>630</v>
      </c>
      <c r="B201" s="238"/>
      <c r="C201" s="238"/>
      <c r="D201" s="239"/>
      <c r="E201" s="269"/>
      <c r="F201" s="25"/>
      <c r="G201" s="25"/>
      <c r="H201" s="25"/>
      <c r="I201" s="25"/>
      <c r="J201" s="25"/>
      <c r="K201" s="25"/>
      <c r="L201" s="25"/>
      <c r="M201" s="52"/>
    </row>
    <row r="202" spans="1:13" ht="15">
      <c r="A202" s="237"/>
      <c r="B202" s="239" t="s">
        <v>1386</v>
      </c>
      <c r="C202" s="238"/>
      <c r="D202" s="239" t="s">
        <v>1387</v>
      </c>
      <c r="E202" s="269">
        <f t="shared" si="95"/>
        <v>0</v>
      </c>
      <c r="F202" s="25">
        <f>F203+F204</f>
        <v>0</v>
      </c>
      <c r="G202" s="25">
        <f aca="true" t="shared" si="114" ref="G202:M202">G203+G204</f>
        <v>0</v>
      </c>
      <c r="H202" s="25">
        <f t="shared" si="114"/>
        <v>0</v>
      </c>
      <c r="I202" s="25">
        <f t="shared" si="114"/>
        <v>0</v>
      </c>
      <c r="J202" s="25">
        <f t="shared" si="114"/>
        <v>0</v>
      </c>
      <c r="K202" s="25">
        <f t="shared" si="114"/>
        <v>0</v>
      </c>
      <c r="L202" s="25">
        <f t="shared" si="114"/>
        <v>0</v>
      </c>
      <c r="M202" s="52">
        <f t="shared" si="114"/>
        <v>0</v>
      </c>
    </row>
    <row r="203" spans="1:13" ht="15">
      <c r="A203" s="237"/>
      <c r="B203" s="238"/>
      <c r="C203" s="239" t="s">
        <v>850</v>
      </c>
      <c r="D203" s="239" t="s">
        <v>1388</v>
      </c>
      <c r="E203" s="269">
        <f t="shared" si="95"/>
        <v>0</v>
      </c>
      <c r="F203" s="25"/>
      <c r="G203" s="25"/>
      <c r="H203" s="25"/>
      <c r="I203" s="25"/>
      <c r="J203" s="25"/>
      <c r="K203" s="25"/>
      <c r="L203" s="25"/>
      <c r="M203" s="52"/>
    </row>
    <row r="204" spans="1:13" ht="15">
      <c r="A204" s="247"/>
      <c r="B204" s="30"/>
      <c r="C204" s="30" t="s">
        <v>852</v>
      </c>
      <c r="D204" s="239" t="s">
        <v>1389</v>
      </c>
      <c r="E204" s="269">
        <f t="shared" si="95"/>
        <v>0</v>
      </c>
      <c r="F204" s="25"/>
      <c r="G204" s="25"/>
      <c r="H204" s="25"/>
      <c r="I204" s="25"/>
      <c r="J204" s="25"/>
      <c r="K204" s="25"/>
      <c r="L204" s="25"/>
      <c r="M204" s="52"/>
    </row>
    <row r="205" spans="1:13" ht="15">
      <c r="A205" s="247"/>
      <c r="B205" s="868" t="s">
        <v>1390</v>
      </c>
      <c r="C205" s="868"/>
      <c r="D205" s="239" t="s">
        <v>1391</v>
      </c>
      <c r="E205" s="269">
        <f t="shared" si="95"/>
        <v>0</v>
      </c>
      <c r="F205" s="25"/>
      <c r="G205" s="25"/>
      <c r="H205" s="25"/>
      <c r="I205" s="25"/>
      <c r="J205" s="25"/>
      <c r="K205" s="25"/>
      <c r="L205" s="25"/>
      <c r="M205" s="52"/>
    </row>
    <row r="206" spans="1:13" s="44" customFormat="1" ht="39" customHeight="1">
      <c r="A206" s="254"/>
      <c r="B206" s="764" t="s">
        <v>854</v>
      </c>
      <c r="C206" s="764"/>
      <c r="D206" s="255" t="s">
        <v>1392</v>
      </c>
      <c r="E206" s="269">
        <f aca="true" t="shared" si="115" ref="E206:E217">G206+H206+I206+J206</f>
        <v>0</v>
      </c>
      <c r="F206" s="67"/>
      <c r="G206" s="270"/>
      <c r="H206" s="270"/>
      <c r="I206" s="270"/>
      <c r="J206" s="270"/>
      <c r="K206" s="67"/>
      <c r="L206" s="270"/>
      <c r="M206" s="271"/>
    </row>
    <row r="207" spans="1:13" ht="15.75">
      <c r="A207" s="21" t="s">
        <v>1393</v>
      </c>
      <c r="B207" s="30"/>
      <c r="C207" s="246"/>
      <c r="D207" s="239" t="s">
        <v>1394</v>
      </c>
      <c r="E207" s="269">
        <f t="shared" si="115"/>
        <v>0</v>
      </c>
      <c r="F207" s="25">
        <f>F209</f>
        <v>0</v>
      </c>
      <c r="G207" s="25">
        <f aca="true" t="shared" si="116" ref="G207:M207">G209</f>
        <v>0</v>
      </c>
      <c r="H207" s="25">
        <f t="shared" si="116"/>
        <v>0</v>
      </c>
      <c r="I207" s="25">
        <f t="shared" si="116"/>
        <v>0</v>
      </c>
      <c r="J207" s="25">
        <f t="shared" si="116"/>
        <v>0</v>
      </c>
      <c r="K207" s="25">
        <f t="shared" si="116"/>
        <v>0</v>
      </c>
      <c r="L207" s="25">
        <f t="shared" si="116"/>
        <v>0</v>
      </c>
      <c r="M207" s="52">
        <f t="shared" si="116"/>
        <v>0</v>
      </c>
    </row>
    <row r="208" spans="1:13" ht="15">
      <c r="A208" s="237" t="s">
        <v>630</v>
      </c>
      <c r="B208" s="238"/>
      <c r="C208" s="238"/>
      <c r="D208" s="239"/>
      <c r="E208" s="269"/>
      <c r="F208" s="25"/>
      <c r="G208" s="25"/>
      <c r="H208" s="25"/>
      <c r="I208" s="25"/>
      <c r="J208" s="25"/>
      <c r="K208" s="25"/>
      <c r="L208" s="25"/>
      <c r="M208" s="52"/>
    </row>
    <row r="209" spans="1:13" ht="15">
      <c r="A209" s="256"/>
      <c r="B209" s="59" t="s">
        <v>876</v>
      </c>
      <c r="C209" s="257"/>
      <c r="D209" s="239" t="s">
        <v>1395</v>
      </c>
      <c r="E209" s="269">
        <f t="shared" si="115"/>
        <v>0</v>
      </c>
      <c r="F209" s="25"/>
      <c r="G209" s="25"/>
      <c r="H209" s="25"/>
      <c r="I209" s="25"/>
      <c r="J209" s="25"/>
      <c r="K209" s="25"/>
      <c r="L209" s="25"/>
      <c r="M209" s="52"/>
    </row>
    <row r="210" spans="1:13" ht="15.75">
      <c r="A210" s="21" t="s">
        <v>1396</v>
      </c>
      <c r="B210" s="30"/>
      <c r="C210" s="30"/>
      <c r="D210" s="239" t="s">
        <v>1397</v>
      </c>
      <c r="E210" s="269">
        <f t="shared" si="115"/>
        <v>0</v>
      </c>
      <c r="F210" s="25">
        <f>F212</f>
        <v>0</v>
      </c>
      <c r="G210" s="25">
        <f aca="true" t="shared" si="117" ref="G210:M210">G212</f>
        <v>0</v>
      </c>
      <c r="H210" s="25">
        <f t="shared" si="117"/>
        <v>0</v>
      </c>
      <c r="I210" s="25">
        <f t="shared" si="117"/>
        <v>0</v>
      </c>
      <c r="J210" s="25">
        <f t="shared" si="117"/>
        <v>0</v>
      </c>
      <c r="K210" s="25">
        <f t="shared" si="117"/>
        <v>0</v>
      </c>
      <c r="L210" s="25">
        <f t="shared" si="117"/>
        <v>0</v>
      </c>
      <c r="M210" s="52">
        <f t="shared" si="117"/>
        <v>0</v>
      </c>
    </row>
    <row r="211" spans="1:13" ht="15">
      <c r="A211" s="237" t="s">
        <v>630</v>
      </c>
      <c r="B211" s="238"/>
      <c r="C211" s="238"/>
      <c r="D211" s="239"/>
      <c r="E211" s="269"/>
      <c r="F211" s="25"/>
      <c r="G211" s="25"/>
      <c r="H211" s="25"/>
      <c r="I211" s="25"/>
      <c r="J211" s="25"/>
      <c r="K211" s="25"/>
      <c r="L211" s="25"/>
      <c r="M211" s="52"/>
    </row>
    <row r="212" spans="1:13" ht="15.75">
      <c r="A212" s="21"/>
      <c r="B212" s="30" t="s">
        <v>888</v>
      </c>
      <c r="C212" s="30"/>
      <c r="D212" s="239" t="s">
        <v>1398</v>
      </c>
      <c r="E212" s="269">
        <f t="shared" si="115"/>
        <v>0</v>
      </c>
      <c r="F212" s="25"/>
      <c r="G212" s="25"/>
      <c r="H212" s="25"/>
      <c r="I212" s="25"/>
      <c r="J212" s="25"/>
      <c r="K212" s="25"/>
      <c r="L212" s="25"/>
      <c r="M212" s="52"/>
    </row>
    <row r="213" spans="1:13" ht="15.75">
      <c r="A213" s="240" t="s">
        <v>1399</v>
      </c>
      <c r="B213" s="258"/>
      <c r="C213" s="258"/>
      <c r="D213" s="239" t="s">
        <v>1400</v>
      </c>
      <c r="E213" s="269">
        <f t="shared" si="115"/>
        <v>8694</v>
      </c>
      <c r="F213" s="25">
        <f>F214+F216</f>
        <v>0</v>
      </c>
      <c r="G213" s="25">
        <f aca="true" t="shared" si="118" ref="G213:M213">G214+G216</f>
        <v>4552</v>
      </c>
      <c r="H213" s="25">
        <f t="shared" si="118"/>
        <v>1435</v>
      </c>
      <c r="I213" s="25">
        <f t="shared" si="118"/>
        <v>1403</v>
      </c>
      <c r="J213" s="25">
        <f t="shared" si="118"/>
        <v>1304</v>
      </c>
      <c r="K213" s="25">
        <f t="shared" si="118"/>
        <v>15388</v>
      </c>
      <c r="L213" s="25">
        <f t="shared" si="118"/>
        <v>16172</v>
      </c>
      <c r="M213" s="52">
        <f t="shared" si="118"/>
        <v>16912</v>
      </c>
    </row>
    <row r="214" spans="1:13" ht="15">
      <c r="A214" s="259" t="s">
        <v>1408</v>
      </c>
      <c r="B214" s="260"/>
      <c r="C214" s="260"/>
      <c r="D214" s="239" t="s">
        <v>1402</v>
      </c>
      <c r="E214" s="269">
        <f t="shared" si="115"/>
        <v>0</v>
      </c>
      <c r="F214" s="25">
        <f>F215</f>
        <v>0</v>
      </c>
      <c r="G214" s="25">
        <f aca="true" t="shared" si="119" ref="G214:M214">G215</f>
        <v>0</v>
      </c>
      <c r="H214" s="25">
        <f t="shared" si="119"/>
        <v>0</v>
      </c>
      <c r="I214" s="25">
        <f t="shared" si="119"/>
        <v>0</v>
      </c>
      <c r="J214" s="25">
        <f t="shared" si="119"/>
        <v>0</v>
      </c>
      <c r="K214" s="25">
        <f t="shared" si="119"/>
        <v>0</v>
      </c>
      <c r="L214" s="25">
        <f t="shared" si="119"/>
        <v>0</v>
      </c>
      <c r="M214" s="52">
        <f t="shared" si="119"/>
        <v>0</v>
      </c>
    </row>
    <row r="215" spans="1:13" s="44" customFormat="1" ht="15">
      <c r="A215" s="272"/>
      <c r="B215" s="795" t="s">
        <v>896</v>
      </c>
      <c r="C215" s="795"/>
      <c r="D215" s="72" t="s">
        <v>1403</v>
      </c>
      <c r="E215" s="269">
        <f t="shared" si="115"/>
        <v>0</v>
      </c>
      <c r="F215" s="270"/>
      <c r="G215" s="270">
        <v>0</v>
      </c>
      <c r="H215" s="270">
        <v>0</v>
      </c>
      <c r="I215" s="270">
        <v>0</v>
      </c>
      <c r="J215" s="270">
        <v>0</v>
      </c>
      <c r="K215" s="270">
        <v>0</v>
      </c>
      <c r="L215" s="270">
        <v>0</v>
      </c>
      <c r="M215" s="271">
        <v>0</v>
      </c>
    </row>
    <row r="216" spans="1:13" ht="18">
      <c r="A216" s="172" t="s">
        <v>1436</v>
      </c>
      <c r="B216" s="34"/>
      <c r="C216" s="34"/>
      <c r="D216" s="239" t="s">
        <v>1405</v>
      </c>
      <c r="E216" s="269">
        <f t="shared" si="115"/>
        <v>8694</v>
      </c>
      <c r="F216" s="25">
        <f>F217</f>
        <v>0</v>
      </c>
      <c r="G216" s="25">
        <f aca="true" t="shared" si="120" ref="G216:M216">G217</f>
        <v>4552</v>
      </c>
      <c r="H216" s="25">
        <f t="shared" si="120"/>
        <v>1435</v>
      </c>
      <c r="I216" s="25">
        <f t="shared" si="120"/>
        <v>1403</v>
      </c>
      <c r="J216" s="25">
        <f t="shared" si="120"/>
        <v>1304</v>
      </c>
      <c r="K216" s="25">
        <f t="shared" si="120"/>
        <v>15388</v>
      </c>
      <c r="L216" s="25">
        <f t="shared" si="120"/>
        <v>16172</v>
      </c>
      <c r="M216" s="52">
        <f t="shared" si="120"/>
        <v>16912</v>
      </c>
    </row>
    <row r="217" spans="1:13" s="44" customFormat="1" ht="18">
      <c r="A217" s="265"/>
      <c r="B217" s="876" t="s">
        <v>901</v>
      </c>
      <c r="C217" s="876"/>
      <c r="D217" s="111" t="s">
        <v>1406</v>
      </c>
      <c r="E217" s="19">
        <f t="shared" si="115"/>
        <v>8694</v>
      </c>
      <c r="F217" s="274"/>
      <c r="G217" s="274">
        <f>G116-'11-02 Venituri'!F223</f>
        <v>4552</v>
      </c>
      <c r="H217" s="274">
        <f>H116-'11-02 Venituri'!G223</f>
        <v>1435</v>
      </c>
      <c r="I217" s="274">
        <f>I116-'11-02 Venituri'!H223</f>
        <v>1403</v>
      </c>
      <c r="J217" s="274">
        <f>J116-'11-02 Venituri'!I223</f>
        <v>1304</v>
      </c>
      <c r="K217" s="274">
        <f>K116-'11-02 Venituri'!J223</f>
        <v>15388</v>
      </c>
      <c r="L217" s="274">
        <f>L116-'11-02 Venituri'!K223</f>
        <v>16172</v>
      </c>
      <c r="M217" s="275">
        <f>M116-'11-02 Venituri'!L223</f>
        <v>16912</v>
      </c>
    </row>
    <row r="218" spans="1:13" ht="49.5" customHeight="1">
      <c r="A218" s="877" t="s">
        <v>1415</v>
      </c>
      <c r="B218" s="878"/>
      <c r="C218" s="878"/>
      <c r="D218" s="231" t="s">
        <v>1270</v>
      </c>
      <c r="E218" s="232">
        <f>G218+H218+I218+J218</f>
        <v>32984</v>
      </c>
      <c r="F218" s="232">
        <f>F219+F224+F231+F281+F288+F296</f>
        <v>0</v>
      </c>
      <c r="G218" s="232">
        <f aca="true" t="shared" si="121" ref="G218:M218">G219+G224+G231+G281+G288+G296</f>
        <v>358</v>
      </c>
      <c r="H218" s="232">
        <f t="shared" si="121"/>
        <v>12873</v>
      </c>
      <c r="I218" s="232">
        <f t="shared" si="121"/>
        <v>17216</v>
      </c>
      <c r="J218" s="232">
        <f t="shared" si="121"/>
        <v>2537</v>
      </c>
      <c r="K218" s="232">
        <f t="shared" si="121"/>
        <v>34731.712</v>
      </c>
      <c r="L218" s="232">
        <f t="shared" si="121"/>
        <v>36471</v>
      </c>
      <c r="M218" s="943">
        <f t="shared" si="121"/>
        <v>38114</v>
      </c>
    </row>
    <row r="219" spans="1:13" ht="18">
      <c r="A219" s="831" t="s">
        <v>1409</v>
      </c>
      <c r="B219" s="832"/>
      <c r="C219" s="832"/>
      <c r="D219" s="268" t="s">
        <v>1272</v>
      </c>
      <c r="E219" s="25">
        <f>G219+H219+I219+J219</f>
        <v>158</v>
      </c>
      <c r="F219" s="25">
        <f>F220</f>
        <v>0</v>
      </c>
      <c r="G219" s="25">
        <f aca="true" t="shared" si="122" ref="G219:M219">G220</f>
        <v>0</v>
      </c>
      <c r="H219" s="25">
        <f t="shared" si="122"/>
        <v>158</v>
      </c>
      <c r="I219" s="25">
        <f t="shared" si="122"/>
        <v>0</v>
      </c>
      <c r="J219" s="25">
        <f t="shared" si="122"/>
        <v>0</v>
      </c>
      <c r="K219" s="25">
        <f t="shared" si="122"/>
        <v>166</v>
      </c>
      <c r="L219" s="25">
        <f t="shared" si="122"/>
        <v>174</v>
      </c>
      <c r="M219" s="52">
        <f t="shared" si="122"/>
        <v>182</v>
      </c>
    </row>
    <row r="220" spans="1:13" ht="20.25" customHeight="1">
      <c r="A220" s="28" t="s">
        <v>1273</v>
      </c>
      <c r="B220" s="235"/>
      <c r="C220" s="22"/>
      <c r="D220" s="236" t="s">
        <v>1274</v>
      </c>
      <c r="E220" s="25">
        <f aca="true" t="shared" si="123" ref="E220:E283">G220+H220+I220+J220</f>
        <v>158</v>
      </c>
      <c r="F220" s="25">
        <f>F222+F223</f>
        <v>0</v>
      </c>
      <c r="G220" s="25">
        <f aca="true" t="shared" si="124" ref="G220:M220">G222+G223</f>
        <v>0</v>
      </c>
      <c r="H220" s="25">
        <f t="shared" si="124"/>
        <v>158</v>
      </c>
      <c r="I220" s="25">
        <f t="shared" si="124"/>
        <v>0</v>
      </c>
      <c r="J220" s="25">
        <f t="shared" si="124"/>
        <v>0</v>
      </c>
      <c r="K220" s="25">
        <f t="shared" si="124"/>
        <v>166</v>
      </c>
      <c r="L220" s="25">
        <f t="shared" si="124"/>
        <v>174</v>
      </c>
      <c r="M220" s="52">
        <f t="shared" si="124"/>
        <v>182</v>
      </c>
    </row>
    <row r="221" spans="1:13" ht="18" customHeight="1">
      <c r="A221" s="237" t="s">
        <v>630</v>
      </c>
      <c r="B221" s="238"/>
      <c r="C221" s="238"/>
      <c r="D221" s="239"/>
      <c r="E221" s="25">
        <f t="shared" si="123"/>
        <v>0</v>
      </c>
      <c r="F221" s="25"/>
      <c r="G221" s="25"/>
      <c r="H221" s="25"/>
      <c r="I221" s="25"/>
      <c r="J221" s="25"/>
      <c r="K221" s="25"/>
      <c r="L221" s="25"/>
      <c r="M221" s="52"/>
    </row>
    <row r="222" spans="1:13" ht="18" customHeight="1">
      <c r="A222" s="21"/>
      <c r="B222" s="30" t="s">
        <v>643</v>
      </c>
      <c r="C222" s="22"/>
      <c r="D222" s="40" t="s">
        <v>1275</v>
      </c>
      <c r="E222" s="25">
        <f t="shared" si="123"/>
        <v>158</v>
      </c>
      <c r="F222" s="25"/>
      <c r="G222" s="25">
        <v>0</v>
      </c>
      <c r="H222" s="25">
        <v>158</v>
      </c>
      <c r="I222" s="25">
        <v>0</v>
      </c>
      <c r="J222" s="25">
        <v>0</v>
      </c>
      <c r="K222" s="61">
        <v>166</v>
      </c>
      <c r="L222" s="61">
        <v>174</v>
      </c>
      <c r="M222" s="62">
        <v>182</v>
      </c>
    </row>
    <row r="223" spans="1:13" ht="18" customHeight="1">
      <c r="A223" s="21"/>
      <c r="B223" s="30" t="s">
        <v>1276</v>
      </c>
      <c r="C223" s="22"/>
      <c r="D223" s="40" t="s">
        <v>1277</v>
      </c>
      <c r="E223" s="25">
        <f t="shared" si="123"/>
        <v>0</v>
      </c>
      <c r="F223" s="25"/>
      <c r="G223" s="25"/>
      <c r="H223" s="25"/>
      <c r="I223" s="25"/>
      <c r="J223" s="25"/>
      <c r="K223" s="25"/>
      <c r="L223" s="25"/>
      <c r="M223" s="52"/>
    </row>
    <row r="224" spans="1:13" ht="34.5" customHeight="1">
      <c r="A224" s="808" t="s">
        <v>1280</v>
      </c>
      <c r="B224" s="809"/>
      <c r="C224" s="809"/>
      <c r="D224" s="53" t="s">
        <v>1281</v>
      </c>
      <c r="E224" s="25">
        <f t="shared" si="123"/>
        <v>3387</v>
      </c>
      <c r="F224" s="25">
        <f>F225</f>
        <v>0</v>
      </c>
      <c r="G224" s="25">
        <f aca="true" t="shared" si="125" ref="G224:M224">G225</f>
        <v>4</v>
      </c>
      <c r="H224" s="25">
        <f t="shared" si="125"/>
        <v>3352</v>
      </c>
      <c r="I224" s="25">
        <f t="shared" si="125"/>
        <v>22</v>
      </c>
      <c r="J224" s="25">
        <f t="shared" si="125"/>
        <v>9</v>
      </c>
      <c r="K224" s="25">
        <f t="shared" si="125"/>
        <v>3566</v>
      </c>
      <c r="L224" s="25">
        <f t="shared" si="125"/>
        <v>3745</v>
      </c>
      <c r="M224" s="52">
        <f t="shared" si="125"/>
        <v>3914</v>
      </c>
    </row>
    <row r="225" spans="1:13" ht="15.75">
      <c r="A225" s="885" t="s">
        <v>1282</v>
      </c>
      <c r="B225" s="886"/>
      <c r="C225" s="886"/>
      <c r="D225" s="236" t="s">
        <v>1283</v>
      </c>
      <c r="E225" s="25">
        <f t="shared" si="123"/>
        <v>3387</v>
      </c>
      <c r="F225" s="25">
        <f>F227+F229+F230</f>
        <v>0</v>
      </c>
      <c r="G225" s="25">
        <f aca="true" t="shared" si="126" ref="G225:M225">G227+G229+G230</f>
        <v>4</v>
      </c>
      <c r="H225" s="25">
        <f t="shared" si="126"/>
        <v>3352</v>
      </c>
      <c r="I225" s="25">
        <f t="shared" si="126"/>
        <v>22</v>
      </c>
      <c r="J225" s="25">
        <f t="shared" si="126"/>
        <v>9</v>
      </c>
      <c r="K225" s="25">
        <f t="shared" si="126"/>
        <v>3566</v>
      </c>
      <c r="L225" s="25">
        <f t="shared" si="126"/>
        <v>3745</v>
      </c>
      <c r="M225" s="52">
        <f t="shared" si="126"/>
        <v>3914</v>
      </c>
    </row>
    <row r="226" spans="1:13" ht="15">
      <c r="A226" s="237" t="s">
        <v>630</v>
      </c>
      <c r="B226" s="238"/>
      <c r="C226" s="238"/>
      <c r="D226" s="239"/>
      <c r="E226" s="25">
        <f t="shared" si="123"/>
        <v>0</v>
      </c>
      <c r="F226" s="25"/>
      <c r="G226" s="25"/>
      <c r="H226" s="25"/>
      <c r="I226" s="25"/>
      <c r="J226" s="25"/>
      <c r="K226" s="25"/>
      <c r="L226" s="25"/>
      <c r="M226" s="52"/>
    </row>
    <row r="227" spans="1:13" ht="15">
      <c r="A227" s="242"/>
      <c r="B227" s="243" t="s">
        <v>1284</v>
      </c>
      <c r="C227" s="22"/>
      <c r="D227" s="239" t="s">
        <v>1285</v>
      </c>
      <c r="E227" s="25">
        <f t="shared" si="123"/>
        <v>3387</v>
      </c>
      <c r="F227" s="25">
        <f>F228</f>
        <v>0</v>
      </c>
      <c r="G227" s="25">
        <f aca="true" t="shared" si="127" ref="G227:M227">G228</f>
        <v>4</v>
      </c>
      <c r="H227" s="25">
        <f t="shared" si="127"/>
        <v>3352</v>
      </c>
      <c r="I227" s="25">
        <f t="shared" si="127"/>
        <v>22</v>
      </c>
      <c r="J227" s="25">
        <f t="shared" si="127"/>
        <v>9</v>
      </c>
      <c r="K227" s="25">
        <f t="shared" si="127"/>
        <v>3566</v>
      </c>
      <c r="L227" s="25">
        <f t="shared" si="127"/>
        <v>3745</v>
      </c>
      <c r="M227" s="52">
        <f t="shared" si="127"/>
        <v>3914</v>
      </c>
    </row>
    <row r="228" spans="1:13" ht="15">
      <c r="A228" s="242"/>
      <c r="B228" s="243"/>
      <c r="C228" s="59" t="s">
        <v>667</v>
      </c>
      <c r="D228" s="239" t="s">
        <v>1286</v>
      </c>
      <c r="E228" s="25">
        <f t="shared" si="123"/>
        <v>3387</v>
      </c>
      <c r="F228" s="25"/>
      <c r="G228" s="25">
        <v>4</v>
      </c>
      <c r="H228" s="25">
        <v>3352</v>
      </c>
      <c r="I228" s="25">
        <v>22</v>
      </c>
      <c r="J228" s="25">
        <v>9</v>
      </c>
      <c r="K228" s="61">
        <v>3566</v>
      </c>
      <c r="L228" s="61">
        <v>3745</v>
      </c>
      <c r="M228" s="62">
        <v>3914</v>
      </c>
    </row>
    <row r="229" spans="1:13" ht="15">
      <c r="A229" s="242"/>
      <c r="B229" s="879" t="s">
        <v>1287</v>
      </c>
      <c r="C229" s="879"/>
      <c r="D229" s="239" t="s">
        <v>1288</v>
      </c>
      <c r="E229" s="25">
        <f t="shared" si="123"/>
        <v>0</v>
      </c>
      <c r="F229" s="25"/>
      <c r="G229" s="25"/>
      <c r="H229" s="25"/>
      <c r="I229" s="25"/>
      <c r="J229" s="25"/>
      <c r="K229" s="25"/>
      <c r="L229" s="25"/>
      <c r="M229" s="52"/>
    </row>
    <row r="230" spans="1:13" ht="15">
      <c r="A230" s="242"/>
      <c r="B230" s="243" t="s">
        <v>671</v>
      </c>
      <c r="C230" s="22"/>
      <c r="D230" s="239" t="s">
        <v>1289</v>
      </c>
      <c r="E230" s="25">
        <f t="shared" si="123"/>
        <v>0</v>
      </c>
      <c r="F230" s="25"/>
      <c r="G230" s="25"/>
      <c r="H230" s="25"/>
      <c r="I230" s="25"/>
      <c r="J230" s="25"/>
      <c r="K230" s="25"/>
      <c r="L230" s="25"/>
      <c r="M230" s="52"/>
    </row>
    <row r="231" spans="1:13" ht="45.75" customHeight="1">
      <c r="A231" s="880" t="s">
        <v>1290</v>
      </c>
      <c r="B231" s="881"/>
      <c r="C231" s="881"/>
      <c r="D231" s="236" t="s">
        <v>1291</v>
      </c>
      <c r="E231" s="25">
        <f t="shared" si="123"/>
        <v>1444</v>
      </c>
      <c r="F231" s="25">
        <f>F232+F248+F256+F273</f>
        <v>0</v>
      </c>
      <c r="G231" s="25">
        <f aca="true" t="shared" si="128" ref="G231:M231">G232+G248+G256+G273</f>
        <v>119</v>
      </c>
      <c r="H231" s="25">
        <f t="shared" si="128"/>
        <v>236</v>
      </c>
      <c r="I231" s="25">
        <f t="shared" si="128"/>
        <v>1009</v>
      </c>
      <c r="J231" s="25">
        <f t="shared" si="128"/>
        <v>80</v>
      </c>
      <c r="K231" s="25">
        <f t="shared" si="128"/>
        <v>1521.077</v>
      </c>
      <c r="L231" s="25">
        <f t="shared" si="128"/>
        <v>1598</v>
      </c>
      <c r="M231" s="52">
        <f t="shared" si="128"/>
        <v>1671</v>
      </c>
    </row>
    <row r="232" spans="1:13" ht="42.75" customHeight="1">
      <c r="A232" s="760" t="s">
        <v>1419</v>
      </c>
      <c r="B232" s="761"/>
      <c r="C232" s="761"/>
      <c r="D232" s="244" t="s">
        <v>1292</v>
      </c>
      <c r="E232" s="25">
        <f t="shared" si="123"/>
        <v>384</v>
      </c>
      <c r="F232" s="25">
        <f>F234+F237+F241+F242+F244+F247</f>
        <v>0</v>
      </c>
      <c r="G232" s="25">
        <f aca="true" t="shared" si="129" ref="G232:M232">G234+G237+G241+G242+G244+G247</f>
        <v>119</v>
      </c>
      <c r="H232" s="25">
        <f t="shared" si="129"/>
        <v>154</v>
      </c>
      <c r="I232" s="25">
        <f t="shared" si="129"/>
        <v>111</v>
      </c>
      <c r="J232" s="25">
        <f t="shared" si="129"/>
        <v>0</v>
      </c>
      <c r="K232" s="25">
        <f t="shared" si="129"/>
        <v>405.077</v>
      </c>
      <c r="L232" s="25">
        <f t="shared" si="129"/>
        <v>426</v>
      </c>
      <c r="M232" s="52">
        <f t="shared" si="129"/>
        <v>446</v>
      </c>
    </row>
    <row r="233" spans="1:13" ht="15">
      <c r="A233" s="237" t="s">
        <v>630</v>
      </c>
      <c r="B233" s="238"/>
      <c r="C233" s="238"/>
      <c r="D233" s="245"/>
      <c r="E233" s="25"/>
      <c r="F233" s="25"/>
      <c r="G233" s="25"/>
      <c r="H233" s="25"/>
      <c r="I233" s="25"/>
      <c r="J233" s="25"/>
      <c r="K233" s="25"/>
      <c r="L233" s="25"/>
      <c r="M233" s="52"/>
    </row>
    <row r="234" spans="1:13" ht="15">
      <c r="A234" s="242"/>
      <c r="B234" s="59" t="s">
        <v>1293</v>
      </c>
      <c r="C234" s="58"/>
      <c r="D234" s="40" t="s">
        <v>1294</v>
      </c>
      <c r="E234" s="25">
        <f t="shared" si="123"/>
        <v>127</v>
      </c>
      <c r="F234" s="25">
        <f>F235+F236</f>
        <v>0</v>
      </c>
      <c r="G234" s="25">
        <f aca="true" t="shared" si="130" ref="G234:M234">G235+G236</f>
        <v>5</v>
      </c>
      <c r="H234" s="25">
        <f t="shared" si="130"/>
        <v>70</v>
      </c>
      <c r="I234" s="25">
        <f t="shared" si="130"/>
        <v>52</v>
      </c>
      <c r="J234" s="25">
        <f t="shared" si="130"/>
        <v>0</v>
      </c>
      <c r="K234" s="25">
        <f t="shared" si="130"/>
        <v>133.731</v>
      </c>
      <c r="L234" s="25">
        <f t="shared" si="130"/>
        <v>141</v>
      </c>
      <c r="M234" s="52">
        <f t="shared" si="130"/>
        <v>148</v>
      </c>
    </row>
    <row r="235" spans="1:13" ht="15">
      <c r="A235" s="242"/>
      <c r="B235" s="59"/>
      <c r="C235" s="59" t="s">
        <v>681</v>
      </c>
      <c r="D235" s="40" t="s">
        <v>1295</v>
      </c>
      <c r="E235" s="25">
        <f t="shared" si="123"/>
        <v>35</v>
      </c>
      <c r="F235" s="25"/>
      <c r="G235" s="25">
        <v>0</v>
      </c>
      <c r="H235" s="25">
        <v>0</v>
      </c>
      <c r="I235" s="25">
        <v>35</v>
      </c>
      <c r="J235" s="25">
        <v>0</v>
      </c>
      <c r="K235" s="61">
        <f>(E235*5.3/100)+E235</f>
        <v>36.855</v>
      </c>
      <c r="L235" s="61">
        <v>39</v>
      </c>
      <c r="M235" s="62">
        <v>41</v>
      </c>
    </row>
    <row r="236" spans="1:13" ht="15">
      <c r="A236" s="242"/>
      <c r="B236" s="59"/>
      <c r="C236" s="59" t="s">
        <v>683</v>
      </c>
      <c r="D236" s="40" t="s">
        <v>1296</v>
      </c>
      <c r="E236" s="25">
        <f>G236+H236+I236+J236</f>
        <v>92</v>
      </c>
      <c r="F236" s="25"/>
      <c r="G236" s="25">
        <v>5</v>
      </c>
      <c r="H236" s="25">
        <v>70</v>
      </c>
      <c r="I236" s="25">
        <v>17</v>
      </c>
      <c r="J236" s="25">
        <v>0</v>
      </c>
      <c r="K236" s="61">
        <f>(E236*5.3/100)+E236</f>
        <v>96.876</v>
      </c>
      <c r="L236" s="61">
        <v>102</v>
      </c>
      <c r="M236" s="62">
        <v>107</v>
      </c>
    </row>
    <row r="237" spans="1:13" ht="15.75">
      <c r="A237" s="242"/>
      <c r="B237" s="59" t="s">
        <v>1297</v>
      </c>
      <c r="C237" s="246"/>
      <c r="D237" s="40" t="s">
        <v>1298</v>
      </c>
      <c r="E237" s="25">
        <f>G237+H237+I237+J237</f>
        <v>257</v>
      </c>
      <c r="F237" s="25">
        <f>SUM(F238:F240)</f>
        <v>0</v>
      </c>
      <c r="G237" s="25">
        <f aca="true" t="shared" si="131" ref="G237:M237">SUM(G238:G240)</f>
        <v>114</v>
      </c>
      <c r="H237" s="25">
        <f t="shared" si="131"/>
        <v>84</v>
      </c>
      <c r="I237" s="25">
        <f t="shared" si="131"/>
        <v>59</v>
      </c>
      <c r="J237" s="25">
        <f t="shared" si="131"/>
        <v>0</v>
      </c>
      <c r="K237" s="25">
        <f t="shared" si="131"/>
        <v>271.346</v>
      </c>
      <c r="L237" s="25">
        <f t="shared" si="131"/>
        <v>285</v>
      </c>
      <c r="M237" s="52">
        <f t="shared" si="131"/>
        <v>298</v>
      </c>
    </row>
    <row r="238" spans="1:13" ht="15">
      <c r="A238" s="242"/>
      <c r="B238" s="59"/>
      <c r="C238" s="59" t="s">
        <v>687</v>
      </c>
      <c r="D238" s="40" t="s">
        <v>1299</v>
      </c>
      <c r="E238" s="25">
        <f t="shared" si="123"/>
        <v>82</v>
      </c>
      <c r="F238" s="25"/>
      <c r="G238" s="25">
        <v>19</v>
      </c>
      <c r="H238" s="25">
        <v>24</v>
      </c>
      <c r="I238" s="25">
        <v>39</v>
      </c>
      <c r="J238" s="25">
        <v>0</v>
      </c>
      <c r="K238" s="61">
        <f>(E238*5.3/100)+E238</f>
        <v>86.346</v>
      </c>
      <c r="L238" s="61">
        <v>90</v>
      </c>
      <c r="M238" s="62">
        <v>94</v>
      </c>
    </row>
    <row r="239" spans="1:13" ht="15">
      <c r="A239" s="242"/>
      <c r="B239" s="59"/>
      <c r="C239" s="59" t="s">
        <v>689</v>
      </c>
      <c r="D239" s="40" t="s">
        <v>1300</v>
      </c>
      <c r="E239" s="25">
        <f t="shared" si="123"/>
        <v>175</v>
      </c>
      <c r="F239" s="25"/>
      <c r="G239" s="25">
        <v>95</v>
      </c>
      <c r="H239" s="25">
        <v>60</v>
      </c>
      <c r="I239" s="25">
        <v>20</v>
      </c>
      <c r="J239" s="25">
        <v>0</v>
      </c>
      <c r="K239" s="61">
        <v>185</v>
      </c>
      <c r="L239" s="61">
        <v>195</v>
      </c>
      <c r="M239" s="62">
        <v>204</v>
      </c>
    </row>
    <row r="240" spans="1:13" ht="15">
      <c r="A240" s="242"/>
      <c r="B240" s="59"/>
      <c r="C240" s="30" t="s">
        <v>691</v>
      </c>
      <c r="D240" s="40" t="s">
        <v>1301</v>
      </c>
      <c r="E240" s="25">
        <f t="shared" si="123"/>
        <v>0</v>
      </c>
      <c r="F240" s="25"/>
      <c r="G240" s="25"/>
      <c r="H240" s="25"/>
      <c r="I240" s="25"/>
      <c r="J240" s="25"/>
      <c r="K240" s="25"/>
      <c r="L240" s="25"/>
      <c r="M240" s="52"/>
    </row>
    <row r="241" spans="1:13" ht="15">
      <c r="A241" s="242"/>
      <c r="B241" s="59" t="s">
        <v>693</v>
      </c>
      <c r="C241" s="59"/>
      <c r="D241" s="40" t="s">
        <v>1302</v>
      </c>
      <c r="E241" s="25">
        <f t="shared" si="123"/>
        <v>0</v>
      </c>
      <c r="F241" s="25"/>
      <c r="G241" s="25"/>
      <c r="H241" s="25"/>
      <c r="I241" s="25"/>
      <c r="J241" s="25"/>
      <c r="K241" s="25"/>
      <c r="L241" s="25"/>
      <c r="M241" s="52"/>
    </row>
    <row r="242" spans="1:13" ht="15">
      <c r="A242" s="242"/>
      <c r="B242" s="59" t="s">
        <v>1303</v>
      </c>
      <c r="C242" s="58"/>
      <c r="D242" s="40" t="s">
        <v>1304</v>
      </c>
      <c r="E242" s="25">
        <f t="shared" si="123"/>
        <v>0</v>
      </c>
      <c r="F242" s="25">
        <f>F243</f>
        <v>0</v>
      </c>
      <c r="G242" s="25">
        <f aca="true" t="shared" si="132" ref="G242:M242">G243</f>
        <v>0</v>
      </c>
      <c r="H242" s="25">
        <f t="shared" si="132"/>
        <v>0</v>
      </c>
      <c r="I242" s="25">
        <f t="shared" si="132"/>
        <v>0</v>
      </c>
      <c r="J242" s="25">
        <f t="shared" si="132"/>
        <v>0</v>
      </c>
      <c r="K242" s="25">
        <f t="shared" si="132"/>
        <v>0</v>
      </c>
      <c r="L242" s="25">
        <f t="shared" si="132"/>
        <v>0</v>
      </c>
      <c r="M242" s="52">
        <f t="shared" si="132"/>
        <v>0</v>
      </c>
    </row>
    <row r="243" spans="1:13" ht="15">
      <c r="A243" s="242"/>
      <c r="B243" s="59"/>
      <c r="C243" s="59" t="s">
        <v>697</v>
      </c>
      <c r="D243" s="40" t="s">
        <v>1305</v>
      </c>
      <c r="E243" s="25">
        <f t="shared" si="123"/>
        <v>0</v>
      </c>
      <c r="F243" s="25"/>
      <c r="G243" s="25"/>
      <c r="H243" s="25"/>
      <c r="I243" s="25"/>
      <c r="J243" s="25"/>
      <c r="K243" s="25"/>
      <c r="L243" s="25"/>
      <c r="M243" s="52"/>
    </row>
    <row r="244" spans="1:13" ht="15">
      <c r="A244" s="242"/>
      <c r="B244" s="59" t="s">
        <v>1306</v>
      </c>
      <c r="C244" s="59"/>
      <c r="D244" s="40" t="s">
        <v>1307</v>
      </c>
      <c r="E244" s="25">
        <f t="shared" si="123"/>
        <v>0</v>
      </c>
      <c r="F244" s="25">
        <f>SUM(F245:F246)</f>
        <v>0</v>
      </c>
      <c r="G244" s="25">
        <f aca="true" t="shared" si="133" ref="G244:M244">SUM(G245:G246)</f>
        <v>0</v>
      </c>
      <c r="H244" s="25">
        <f t="shared" si="133"/>
        <v>0</v>
      </c>
      <c r="I244" s="25">
        <f t="shared" si="133"/>
        <v>0</v>
      </c>
      <c r="J244" s="25">
        <f t="shared" si="133"/>
        <v>0</v>
      </c>
      <c r="K244" s="25">
        <f t="shared" si="133"/>
        <v>0</v>
      </c>
      <c r="L244" s="25">
        <f t="shared" si="133"/>
        <v>0</v>
      </c>
      <c r="M244" s="52">
        <f t="shared" si="133"/>
        <v>0</v>
      </c>
    </row>
    <row r="245" spans="1:13" ht="15">
      <c r="A245" s="242"/>
      <c r="B245" s="59"/>
      <c r="C245" s="59" t="s">
        <v>701</v>
      </c>
      <c r="D245" s="40" t="s">
        <v>1308</v>
      </c>
      <c r="E245" s="25">
        <f t="shared" si="123"/>
        <v>0</v>
      </c>
      <c r="F245" s="25"/>
      <c r="G245" s="25"/>
      <c r="H245" s="25"/>
      <c r="I245" s="25"/>
      <c r="J245" s="25"/>
      <c r="K245" s="25"/>
      <c r="L245" s="25"/>
      <c r="M245" s="52"/>
    </row>
    <row r="246" spans="1:13" ht="15">
      <c r="A246" s="242"/>
      <c r="B246" s="59"/>
      <c r="C246" s="59" t="s">
        <v>703</v>
      </c>
      <c r="D246" s="40" t="s">
        <v>1309</v>
      </c>
      <c r="E246" s="25">
        <f t="shared" si="123"/>
        <v>0</v>
      </c>
      <c r="F246" s="25"/>
      <c r="G246" s="25"/>
      <c r="H246" s="25"/>
      <c r="I246" s="25"/>
      <c r="J246" s="25"/>
      <c r="K246" s="25"/>
      <c r="L246" s="25"/>
      <c r="M246" s="52"/>
    </row>
    <row r="247" spans="1:13" ht="15">
      <c r="A247" s="242"/>
      <c r="B247" s="30" t="s">
        <v>709</v>
      </c>
      <c r="C247" s="30"/>
      <c r="D247" s="40" t="s">
        <v>1310</v>
      </c>
      <c r="E247" s="25">
        <f t="shared" si="123"/>
        <v>0</v>
      </c>
      <c r="F247" s="25"/>
      <c r="G247" s="25"/>
      <c r="H247" s="25"/>
      <c r="I247" s="25"/>
      <c r="J247" s="25"/>
      <c r="K247" s="25"/>
      <c r="L247" s="25"/>
      <c r="M247" s="52"/>
    </row>
    <row r="248" spans="1:13" ht="15.75">
      <c r="A248" s="21" t="s">
        <v>1311</v>
      </c>
      <c r="B248" s="30"/>
      <c r="C248" s="35"/>
      <c r="D248" s="244" t="s">
        <v>1312</v>
      </c>
      <c r="E248" s="25">
        <f t="shared" si="123"/>
        <v>0</v>
      </c>
      <c r="F248" s="25">
        <f>F250+F253+F254</f>
        <v>0</v>
      </c>
      <c r="G248" s="25">
        <f aca="true" t="shared" si="134" ref="G248:M248">G250+G253+G254</f>
        <v>0</v>
      </c>
      <c r="H248" s="25">
        <f t="shared" si="134"/>
        <v>0</v>
      </c>
      <c r="I248" s="25">
        <f t="shared" si="134"/>
        <v>0</v>
      </c>
      <c r="J248" s="25">
        <f t="shared" si="134"/>
        <v>0</v>
      </c>
      <c r="K248" s="25">
        <f t="shared" si="134"/>
        <v>0</v>
      </c>
      <c r="L248" s="25">
        <f t="shared" si="134"/>
        <v>0</v>
      </c>
      <c r="M248" s="52">
        <f t="shared" si="134"/>
        <v>0</v>
      </c>
    </row>
    <row r="249" spans="1:13" ht="18" customHeight="1">
      <c r="A249" s="237" t="s">
        <v>630</v>
      </c>
      <c r="B249" s="238"/>
      <c r="C249" s="238"/>
      <c r="D249" s="245"/>
      <c r="E249" s="25"/>
      <c r="F249" s="25"/>
      <c r="G249" s="25"/>
      <c r="H249" s="25"/>
      <c r="I249" s="25"/>
      <c r="J249" s="25"/>
      <c r="K249" s="25"/>
      <c r="L249" s="25"/>
      <c r="M249" s="52"/>
    </row>
    <row r="250" spans="1:13" ht="39.75" customHeight="1">
      <c r="A250" s="237"/>
      <c r="B250" s="754" t="s">
        <v>1313</v>
      </c>
      <c r="C250" s="754"/>
      <c r="D250" s="245" t="s">
        <v>1314</v>
      </c>
      <c r="E250" s="25">
        <f t="shared" si="123"/>
        <v>0</v>
      </c>
      <c r="F250" s="25">
        <f>F251+F252</f>
        <v>0</v>
      </c>
      <c r="G250" s="25">
        <f aca="true" t="shared" si="135" ref="G250:M250">G251+G252</f>
        <v>0</v>
      </c>
      <c r="H250" s="25">
        <f t="shared" si="135"/>
        <v>0</v>
      </c>
      <c r="I250" s="25">
        <f t="shared" si="135"/>
        <v>0</v>
      </c>
      <c r="J250" s="25">
        <f t="shared" si="135"/>
        <v>0</v>
      </c>
      <c r="K250" s="25">
        <f t="shared" si="135"/>
        <v>0</v>
      </c>
      <c r="L250" s="25">
        <f t="shared" si="135"/>
        <v>0</v>
      </c>
      <c r="M250" s="52">
        <f t="shared" si="135"/>
        <v>0</v>
      </c>
    </row>
    <row r="251" spans="1:13" ht="15">
      <c r="A251" s="237"/>
      <c r="B251" s="238"/>
      <c r="C251" s="30" t="s">
        <v>715</v>
      </c>
      <c r="D251" s="245" t="s">
        <v>1315</v>
      </c>
      <c r="E251" s="25">
        <f t="shared" si="123"/>
        <v>0</v>
      </c>
      <c r="F251" s="25"/>
      <c r="G251" s="25"/>
      <c r="H251" s="25"/>
      <c r="I251" s="25"/>
      <c r="J251" s="25"/>
      <c r="K251" s="25"/>
      <c r="L251" s="25"/>
      <c r="M251" s="52"/>
    </row>
    <row r="252" spans="1:13" ht="15">
      <c r="A252" s="237"/>
      <c r="B252" s="238"/>
      <c r="C252" s="30" t="s">
        <v>1316</v>
      </c>
      <c r="D252" s="245" t="s">
        <v>1317</v>
      </c>
      <c r="E252" s="25">
        <f t="shared" si="123"/>
        <v>0</v>
      </c>
      <c r="F252" s="25"/>
      <c r="G252" s="25"/>
      <c r="H252" s="25"/>
      <c r="I252" s="25"/>
      <c r="J252" s="25"/>
      <c r="K252" s="25"/>
      <c r="L252" s="25"/>
      <c r="M252" s="52"/>
    </row>
    <row r="253" spans="1:13" ht="15">
      <c r="A253" s="237"/>
      <c r="B253" s="239" t="s">
        <v>719</v>
      </c>
      <c r="C253" s="30"/>
      <c r="D253" s="245" t="s">
        <v>1318</v>
      </c>
      <c r="E253" s="25">
        <f t="shared" si="123"/>
        <v>0</v>
      </c>
      <c r="F253" s="25"/>
      <c r="G253" s="25"/>
      <c r="H253" s="25"/>
      <c r="I253" s="25"/>
      <c r="J253" s="25"/>
      <c r="K253" s="25"/>
      <c r="L253" s="25"/>
      <c r="M253" s="52"/>
    </row>
    <row r="254" spans="1:13" ht="15">
      <c r="A254" s="242"/>
      <c r="B254" s="59" t="s">
        <v>1319</v>
      </c>
      <c r="C254" s="59"/>
      <c r="D254" s="245" t="s">
        <v>1320</v>
      </c>
      <c r="E254" s="25">
        <f t="shared" si="123"/>
        <v>0</v>
      </c>
      <c r="F254" s="25">
        <f>F255</f>
        <v>0</v>
      </c>
      <c r="G254" s="25">
        <f aca="true" t="shared" si="136" ref="G254:M254">G255</f>
        <v>0</v>
      </c>
      <c r="H254" s="25">
        <f t="shared" si="136"/>
        <v>0</v>
      </c>
      <c r="I254" s="25">
        <f t="shared" si="136"/>
        <v>0</v>
      </c>
      <c r="J254" s="25">
        <f t="shared" si="136"/>
        <v>0</v>
      </c>
      <c r="K254" s="25">
        <f t="shared" si="136"/>
        <v>0</v>
      </c>
      <c r="L254" s="25">
        <f t="shared" si="136"/>
        <v>0</v>
      </c>
      <c r="M254" s="52">
        <f t="shared" si="136"/>
        <v>0</v>
      </c>
    </row>
    <row r="255" spans="1:13" ht="15">
      <c r="A255" s="242"/>
      <c r="B255" s="59"/>
      <c r="C255" s="30" t="s">
        <v>723</v>
      </c>
      <c r="D255" s="245" t="s">
        <v>1321</v>
      </c>
      <c r="E255" s="25">
        <f t="shared" si="123"/>
        <v>0</v>
      </c>
      <c r="F255" s="25"/>
      <c r="G255" s="25"/>
      <c r="H255" s="25"/>
      <c r="I255" s="25"/>
      <c r="J255" s="25"/>
      <c r="K255" s="25"/>
      <c r="L255" s="25"/>
      <c r="M255" s="52"/>
    </row>
    <row r="256" spans="1:13" ht="15.75">
      <c r="A256" s="21" t="s">
        <v>1322</v>
      </c>
      <c r="B256" s="59"/>
      <c r="C256" s="246"/>
      <c r="D256" s="244" t="s">
        <v>1323</v>
      </c>
      <c r="E256" s="25">
        <f t="shared" si="123"/>
        <v>0</v>
      </c>
      <c r="F256" s="25">
        <f>F258+F270+F272</f>
        <v>0</v>
      </c>
      <c r="G256" s="25">
        <f aca="true" t="shared" si="137" ref="G256:M256">G258+G270+G272</f>
        <v>0</v>
      </c>
      <c r="H256" s="25">
        <f t="shared" si="137"/>
        <v>0</v>
      </c>
      <c r="I256" s="25">
        <f t="shared" si="137"/>
        <v>0</v>
      </c>
      <c r="J256" s="25">
        <f t="shared" si="137"/>
        <v>0</v>
      </c>
      <c r="K256" s="25">
        <f t="shared" si="137"/>
        <v>0</v>
      </c>
      <c r="L256" s="25">
        <f t="shared" si="137"/>
        <v>0</v>
      </c>
      <c r="M256" s="52">
        <f t="shared" si="137"/>
        <v>0</v>
      </c>
    </row>
    <row r="257" spans="1:13" ht="18" customHeight="1">
      <c r="A257" s="237" t="s">
        <v>630</v>
      </c>
      <c r="B257" s="238"/>
      <c r="C257" s="238"/>
      <c r="D257" s="245"/>
      <c r="E257" s="25"/>
      <c r="F257" s="25"/>
      <c r="G257" s="25"/>
      <c r="H257" s="25"/>
      <c r="I257" s="25"/>
      <c r="J257" s="25"/>
      <c r="K257" s="25"/>
      <c r="L257" s="25"/>
      <c r="M257" s="52"/>
    </row>
    <row r="258" spans="1:13" ht="38.25" customHeight="1">
      <c r="A258" s="247"/>
      <c r="B258" s="754" t="s">
        <v>1324</v>
      </c>
      <c r="C258" s="754"/>
      <c r="D258" s="245" t="s">
        <v>1325</v>
      </c>
      <c r="E258" s="25">
        <f t="shared" si="123"/>
        <v>0</v>
      </c>
      <c r="F258" s="25">
        <f>SUM(F259:F269)</f>
        <v>0</v>
      </c>
      <c r="G258" s="25">
        <f aca="true" t="shared" si="138" ref="G258:M258">SUM(G259:G269)</f>
        <v>0</v>
      </c>
      <c r="H258" s="25">
        <f t="shared" si="138"/>
        <v>0</v>
      </c>
      <c r="I258" s="25">
        <f t="shared" si="138"/>
        <v>0</v>
      </c>
      <c r="J258" s="25">
        <f t="shared" si="138"/>
        <v>0</v>
      </c>
      <c r="K258" s="25">
        <f t="shared" si="138"/>
        <v>0</v>
      </c>
      <c r="L258" s="25">
        <f t="shared" si="138"/>
        <v>0</v>
      </c>
      <c r="M258" s="52">
        <f t="shared" si="138"/>
        <v>0</v>
      </c>
    </row>
    <row r="259" spans="1:13" ht="15">
      <c r="A259" s="247"/>
      <c r="B259" s="59"/>
      <c r="C259" s="35" t="s">
        <v>731</v>
      </c>
      <c r="D259" s="245" t="s">
        <v>1326</v>
      </c>
      <c r="E259" s="25">
        <f t="shared" si="123"/>
        <v>0</v>
      </c>
      <c r="F259" s="25"/>
      <c r="G259" s="25"/>
      <c r="H259" s="25"/>
      <c r="I259" s="25"/>
      <c r="J259" s="25"/>
      <c r="K259" s="25"/>
      <c r="L259" s="25"/>
      <c r="M259" s="52"/>
    </row>
    <row r="260" spans="1:13" ht="15">
      <c r="A260" s="247"/>
      <c r="B260" s="59"/>
      <c r="C260" s="30" t="s">
        <v>733</v>
      </c>
      <c r="D260" s="245" t="s">
        <v>1327</v>
      </c>
      <c r="E260" s="25">
        <f t="shared" si="123"/>
        <v>0</v>
      </c>
      <c r="F260" s="25"/>
      <c r="G260" s="25"/>
      <c r="H260" s="25"/>
      <c r="I260" s="25"/>
      <c r="J260" s="25"/>
      <c r="K260" s="25"/>
      <c r="L260" s="25"/>
      <c r="M260" s="52"/>
    </row>
    <row r="261" spans="1:13" ht="15">
      <c r="A261" s="247"/>
      <c r="B261" s="59"/>
      <c r="C261" s="35" t="s">
        <v>735</v>
      </c>
      <c r="D261" s="245" t="s">
        <v>1328</v>
      </c>
      <c r="E261" s="25">
        <f t="shared" si="123"/>
        <v>0</v>
      </c>
      <c r="F261" s="25"/>
      <c r="G261" s="25"/>
      <c r="H261" s="25"/>
      <c r="I261" s="25"/>
      <c r="J261" s="25"/>
      <c r="K261" s="25"/>
      <c r="L261" s="25"/>
      <c r="M261" s="52"/>
    </row>
    <row r="262" spans="1:13" ht="15">
      <c r="A262" s="247"/>
      <c r="B262" s="59"/>
      <c r="C262" s="35" t="s">
        <v>737</v>
      </c>
      <c r="D262" s="245" t="s">
        <v>1329</v>
      </c>
      <c r="E262" s="25">
        <f t="shared" si="123"/>
        <v>0</v>
      </c>
      <c r="F262" s="25"/>
      <c r="G262" s="25"/>
      <c r="H262" s="25"/>
      <c r="I262" s="25"/>
      <c r="J262" s="25"/>
      <c r="K262" s="25"/>
      <c r="L262" s="25"/>
      <c r="M262" s="52"/>
    </row>
    <row r="263" spans="1:13" ht="15">
      <c r="A263" s="247"/>
      <c r="B263" s="59"/>
      <c r="C263" s="35" t="s">
        <v>739</v>
      </c>
      <c r="D263" s="245" t="s">
        <v>1330</v>
      </c>
      <c r="E263" s="25">
        <f t="shared" si="123"/>
        <v>0</v>
      </c>
      <c r="F263" s="25"/>
      <c r="G263" s="25"/>
      <c r="H263" s="25"/>
      <c r="I263" s="25"/>
      <c r="J263" s="25"/>
      <c r="K263" s="25"/>
      <c r="L263" s="25"/>
      <c r="M263" s="52"/>
    </row>
    <row r="264" spans="1:13" ht="15">
      <c r="A264" s="247"/>
      <c r="B264" s="59"/>
      <c r="C264" s="35" t="s">
        <v>1331</v>
      </c>
      <c r="D264" s="245" t="s">
        <v>1332</v>
      </c>
      <c r="E264" s="25">
        <f t="shared" si="123"/>
        <v>0</v>
      </c>
      <c r="F264" s="25"/>
      <c r="G264" s="25"/>
      <c r="H264" s="25"/>
      <c r="I264" s="25"/>
      <c r="J264" s="25"/>
      <c r="K264" s="25"/>
      <c r="L264" s="25"/>
      <c r="M264" s="52"/>
    </row>
    <row r="265" spans="1:13" ht="15">
      <c r="A265" s="247"/>
      <c r="B265" s="59"/>
      <c r="C265" s="35" t="s">
        <v>1333</v>
      </c>
      <c r="D265" s="245" t="s">
        <v>1334</v>
      </c>
      <c r="E265" s="25">
        <f t="shared" si="123"/>
        <v>0</v>
      </c>
      <c r="F265" s="25"/>
      <c r="G265" s="25"/>
      <c r="H265" s="25"/>
      <c r="I265" s="25"/>
      <c r="J265" s="25"/>
      <c r="K265" s="25"/>
      <c r="L265" s="25"/>
      <c r="M265" s="52"/>
    </row>
    <row r="266" spans="1:13" ht="15">
      <c r="A266" s="247"/>
      <c r="B266" s="59"/>
      <c r="C266" s="35" t="s">
        <v>1335</v>
      </c>
      <c r="D266" s="245" t="s">
        <v>1336</v>
      </c>
      <c r="E266" s="25">
        <f t="shared" si="123"/>
        <v>0</v>
      </c>
      <c r="F266" s="25"/>
      <c r="G266" s="25"/>
      <c r="H266" s="25"/>
      <c r="I266" s="25"/>
      <c r="J266" s="25"/>
      <c r="K266" s="25"/>
      <c r="L266" s="25"/>
      <c r="M266" s="52"/>
    </row>
    <row r="267" spans="1:13" ht="15">
      <c r="A267" s="247"/>
      <c r="B267" s="59"/>
      <c r="C267" s="35" t="s">
        <v>1337</v>
      </c>
      <c r="D267" s="245" t="s">
        <v>1338</v>
      </c>
      <c r="E267" s="25">
        <f t="shared" si="123"/>
        <v>0</v>
      </c>
      <c r="F267" s="25"/>
      <c r="G267" s="25"/>
      <c r="H267" s="25"/>
      <c r="I267" s="25"/>
      <c r="J267" s="25"/>
      <c r="K267" s="25"/>
      <c r="L267" s="25"/>
      <c r="M267" s="52"/>
    </row>
    <row r="268" spans="1:13" ht="15">
      <c r="A268" s="247"/>
      <c r="B268" s="59"/>
      <c r="C268" s="35" t="s">
        <v>1339</v>
      </c>
      <c r="D268" s="245" t="s">
        <v>1340</v>
      </c>
      <c r="E268" s="25">
        <f t="shared" si="123"/>
        <v>0</v>
      </c>
      <c r="F268" s="25"/>
      <c r="G268" s="25"/>
      <c r="H268" s="25"/>
      <c r="I268" s="25"/>
      <c r="J268" s="25"/>
      <c r="K268" s="25"/>
      <c r="L268" s="25"/>
      <c r="M268" s="52"/>
    </row>
    <row r="269" spans="1:13" ht="15">
      <c r="A269" s="247"/>
      <c r="B269" s="59"/>
      <c r="C269" s="30" t="s">
        <v>745</v>
      </c>
      <c r="D269" s="245" t="s">
        <v>1341</v>
      </c>
      <c r="E269" s="25">
        <f t="shared" si="123"/>
        <v>0</v>
      </c>
      <c r="F269" s="25"/>
      <c r="G269" s="25"/>
      <c r="H269" s="25"/>
      <c r="I269" s="25"/>
      <c r="J269" s="25"/>
      <c r="K269" s="25"/>
      <c r="L269" s="25"/>
      <c r="M269" s="52"/>
    </row>
    <row r="270" spans="1:13" ht="15">
      <c r="A270" s="247"/>
      <c r="B270" s="59" t="s">
        <v>1342</v>
      </c>
      <c r="C270" s="30"/>
      <c r="D270" s="239" t="s">
        <v>1343</v>
      </c>
      <c r="E270" s="25">
        <f t="shared" si="123"/>
        <v>0</v>
      </c>
      <c r="F270" s="25">
        <f>F271</f>
        <v>0</v>
      </c>
      <c r="G270" s="25">
        <f aca="true" t="shared" si="139" ref="G270:M270">G271</f>
        <v>0</v>
      </c>
      <c r="H270" s="25">
        <f t="shared" si="139"/>
        <v>0</v>
      </c>
      <c r="I270" s="25">
        <f t="shared" si="139"/>
        <v>0</v>
      </c>
      <c r="J270" s="25">
        <f t="shared" si="139"/>
        <v>0</v>
      </c>
      <c r="K270" s="25">
        <f t="shared" si="139"/>
        <v>0</v>
      </c>
      <c r="L270" s="25">
        <f t="shared" si="139"/>
        <v>0</v>
      </c>
      <c r="M270" s="52">
        <f t="shared" si="139"/>
        <v>0</v>
      </c>
    </row>
    <row r="271" spans="1:13" ht="18" customHeight="1">
      <c r="A271" s="247"/>
      <c r="B271" s="59"/>
      <c r="C271" s="30" t="s">
        <v>749</v>
      </c>
      <c r="D271" s="248" t="s">
        <v>1344</v>
      </c>
      <c r="E271" s="25">
        <f t="shared" si="123"/>
        <v>0</v>
      </c>
      <c r="F271" s="25"/>
      <c r="G271" s="25"/>
      <c r="H271" s="25"/>
      <c r="I271" s="25"/>
      <c r="J271" s="25"/>
      <c r="K271" s="25"/>
      <c r="L271" s="25"/>
      <c r="M271" s="52"/>
    </row>
    <row r="272" spans="1:13" ht="18" customHeight="1">
      <c r="A272" s="247"/>
      <c r="B272" s="59" t="s">
        <v>757</v>
      </c>
      <c r="C272" s="246"/>
      <c r="D272" s="239" t="s">
        <v>1345</v>
      </c>
      <c r="E272" s="25">
        <f t="shared" si="123"/>
        <v>0</v>
      </c>
      <c r="F272" s="25"/>
      <c r="G272" s="25"/>
      <c r="H272" s="25"/>
      <c r="I272" s="25"/>
      <c r="J272" s="25"/>
      <c r="K272" s="25"/>
      <c r="L272" s="25"/>
      <c r="M272" s="52"/>
    </row>
    <row r="273" spans="1:13" ht="15.75">
      <c r="A273" s="771" t="s">
        <v>1410</v>
      </c>
      <c r="B273" s="772"/>
      <c r="C273" s="772"/>
      <c r="D273" s="244" t="s">
        <v>1347</v>
      </c>
      <c r="E273" s="25">
        <f t="shared" si="123"/>
        <v>1060</v>
      </c>
      <c r="F273" s="25">
        <f>F275+F277+F278</f>
        <v>0</v>
      </c>
      <c r="G273" s="25">
        <f aca="true" t="shared" si="140" ref="G273:M273">G275+G277+G278</f>
        <v>0</v>
      </c>
      <c r="H273" s="25">
        <f t="shared" si="140"/>
        <v>82</v>
      </c>
      <c r="I273" s="25">
        <f t="shared" si="140"/>
        <v>898</v>
      </c>
      <c r="J273" s="25">
        <f t="shared" si="140"/>
        <v>80</v>
      </c>
      <c r="K273" s="25">
        <f t="shared" si="140"/>
        <v>1116</v>
      </c>
      <c r="L273" s="25">
        <f t="shared" si="140"/>
        <v>1172</v>
      </c>
      <c r="M273" s="52">
        <f t="shared" si="140"/>
        <v>1225</v>
      </c>
    </row>
    <row r="274" spans="1:13" ht="15">
      <c r="A274" s="237" t="s">
        <v>630</v>
      </c>
      <c r="B274" s="238"/>
      <c r="C274" s="238"/>
      <c r="D274" s="239"/>
      <c r="E274" s="25"/>
      <c r="F274" s="25"/>
      <c r="G274" s="25"/>
      <c r="H274" s="25"/>
      <c r="I274" s="25"/>
      <c r="J274" s="25"/>
      <c r="K274" s="25"/>
      <c r="L274" s="25"/>
      <c r="M274" s="52"/>
    </row>
    <row r="275" spans="1:13" ht="15">
      <c r="A275" s="242"/>
      <c r="B275" s="30" t="s">
        <v>1348</v>
      </c>
      <c r="C275" s="59"/>
      <c r="D275" s="239" t="s">
        <v>1349</v>
      </c>
      <c r="E275" s="25">
        <f t="shared" si="123"/>
        <v>0</v>
      </c>
      <c r="F275" s="25">
        <f>F276</f>
        <v>0</v>
      </c>
      <c r="G275" s="25">
        <f aca="true" t="shared" si="141" ref="G275:M275">G276</f>
        <v>0</v>
      </c>
      <c r="H275" s="25">
        <f t="shared" si="141"/>
        <v>0</v>
      </c>
      <c r="I275" s="25">
        <f t="shared" si="141"/>
        <v>0</v>
      </c>
      <c r="J275" s="25">
        <f t="shared" si="141"/>
        <v>0</v>
      </c>
      <c r="K275" s="25">
        <f t="shared" si="141"/>
        <v>0</v>
      </c>
      <c r="L275" s="25">
        <f t="shared" si="141"/>
        <v>0</v>
      </c>
      <c r="M275" s="52">
        <f t="shared" si="141"/>
        <v>0</v>
      </c>
    </row>
    <row r="276" spans="1:13" ht="15">
      <c r="A276" s="242"/>
      <c r="B276" s="30"/>
      <c r="C276" s="59" t="s">
        <v>765</v>
      </c>
      <c r="D276" s="239" t="s">
        <v>1350</v>
      </c>
      <c r="E276" s="25">
        <f t="shared" si="123"/>
        <v>0</v>
      </c>
      <c r="F276" s="25"/>
      <c r="G276" s="25"/>
      <c r="H276" s="25"/>
      <c r="I276" s="25"/>
      <c r="J276" s="25"/>
      <c r="K276" s="25"/>
      <c r="L276" s="25"/>
      <c r="M276" s="52"/>
    </row>
    <row r="277" spans="1:13" ht="15">
      <c r="A277" s="242"/>
      <c r="B277" s="30" t="s">
        <v>1351</v>
      </c>
      <c r="C277" s="59"/>
      <c r="D277" s="239" t="s">
        <v>1352</v>
      </c>
      <c r="E277" s="25">
        <f t="shared" si="123"/>
        <v>1060</v>
      </c>
      <c r="F277" s="25"/>
      <c r="G277" s="25">
        <v>0</v>
      </c>
      <c r="H277" s="25">
        <v>82</v>
      </c>
      <c r="I277" s="25">
        <v>898</v>
      </c>
      <c r="J277" s="25">
        <v>80</v>
      </c>
      <c r="K277" s="61">
        <v>1116</v>
      </c>
      <c r="L277" s="61">
        <v>1172</v>
      </c>
      <c r="M277" s="62">
        <v>1225</v>
      </c>
    </row>
    <row r="278" spans="1:13" ht="41.25" customHeight="1">
      <c r="A278" s="242"/>
      <c r="B278" s="786" t="s">
        <v>1353</v>
      </c>
      <c r="C278" s="786"/>
      <c r="D278" s="239" t="s">
        <v>1354</v>
      </c>
      <c r="E278" s="25">
        <f t="shared" si="123"/>
        <v>0</v>
      </c>
      <c r="F278" s="25">
        <f>F279</f>
        <v>0</v>
      </c>
      <c r="G278" s="25">
        <f aca="true" t="shared" si="142" ref="G278:M278">G279</f>
        <v>0</v>
      </c>
      <c r="H278" s="25">
        <f t="shared" si="142"/>
        <v>0</v>
      </c>
      <c r="I278" s="25">
        <f t="shared" si="142"/>
        <v>0</v>
      </c>
      <c r="J278" s="25">
        <f t="shared" si="142"/>
        <v>0</v>
      </c>
      <c r="K278" s="25">
        <f t="shared" si="142"/>
        <v>0</v>
      </c>
      <c r="L278" s="25">
        <f t="shared" si="142"/>
        <v>0</v>
      </c>
      <c r="M278" s="52">
        <f t="shared" si="142"/>
        <v>0</v>
      </c>
    </row>
    <row r="279" spans="1:13" s="44" customFormat="1" ht="15">
      <c r="A279" s="250"/>
      <c r="B279" s="251"/>
      <c r="C279" s="252" t="s">
        <v>781</v>
      </c>
      <c r="D279" s="72" t="s">
        <v>1355</v>
      </c>
      <c r="E279" s="25">
        <f t="shared" si="123"/>
        <v>0</v>
      </c>
      <c r="F279" s="67"/>
      <c r="G279" s="270"/>
      <c r="H279" s="270"/>
      <c r="I279" s="270"/>
      <c r="J279" s="270"/>
      <c r="K279" s="67"/>
      <c r="L279" s="270"/>
      <c r="M279" s="271"/>
    </row>
    <row r="280" spans="1:13" ht="42.75" customHeight="1">
      <c r="A280" s="880" t="s">
        <v>1356</v>
      </c>
      <c r="B280" s="881"/>
      <c r="C280" s="881"/>
      <c r="D280" s="239"/>
      <c r="E280" s="25"/>
      <c r="F280" s="25"/>
      <c r="G280" s="25"/>
      <c r="H280" s="25"/>
      <c r="I280" s="25"/>
      <c r="J280" s="25"/>
      <c r="K280" s="25"/>
      <c r="L280" s="25"/>
      <c r="M280" s="52"/>
    </row>
    <row r="281" spans="1:13" ht="15.75">
      <c r="A281" s="771" t="s">
        <v>1357</v>
      </c>
      <c r="B281" s="772"/>
      <c r="C281" s="772"/>
      <c r="D281" s="239" t="s">
        <v>1358</v>
      </c>
      <c r="E281" s="25">
        <f t="shared" si="123"/>
        <v>20295</v>
      </c>
      <c r="F281" s="25">
        <f>F283+F286+F287</f>
        <v>0</v>
      </c>
      <c r="G281" s="25">
        <f aca="true" t="shared" si="143" ref="G281:M281">G283+G286+G287</f>
        <v>235</v>
      </c>
      <c r="H281" s="25">
        <f t="shared" si="143"/>
        <v>9127</v>
      </c>
      <c r="I281" s="25">
        <f t="shared" si="143"/>
        <v>8485</v>
      </c>
      <c r="J281" s="25">
        <f t="shared" si="143"/>
        <v>2448</v>
      </c>
      <c r="K281" s="25">
        <f t="shared" si="143"/>
        <v>21370.635</v>
      </c>
      <c r="L281" s="25">
        <f t="shared" si="143"/>
        <v>22440</v>
      </c>
      <c r="M281" s="52">
        <f t="shared" si="143"/>
        <v>23450</v>
      </c>
    </row>
    <row r="282" spans="1:13" ht="15">
      <c r="A282" s="237" t="s">
        <v>630</v>
      </c>
      <c r="B282" s="238"/>
      <c r="C282" s="238"/>
      <c r="D282" s="239"/>
      <c r="E282" s="25"/>
      <c r="F282" s="25"/>
      <c r="G282" s="25"/>
      <c r="H282" s="25"/>
      <c r="I282" s="25"/>
      <c r="J282" s="25"/>
      <c r="K282" s="25"/>
      <c r="L282" s="25"/>
      <c r="M282" s="52"/>
    </row>
    <row r="283" spans="1:13" ht="15.75">
      <c r="A283" s="247"/>
      <c r="B283" s="59" t="s">
        <v>1359</v>
      </c>
      <c r="C283" s="246"/>
      <c r="D283" s="239" t="s">
        <v>1360</v>
      </c>
      <c r="E283" s="25">
        <f t="shared" si="123"/>
        <v>0</v>
      </c>
      <c r="F283" s="25">
        <f>F284+F285</f>
        <v>0</v>
      </c>
      <c r="G283" s="25">
        <f aca="true" t="shared" si="144" ref="G283:M283">G284+G285</f>
        <v>0</v>
      </c>
      <c r="H283" s="25">
        <f t="shared" si="144"/>
        <v>0</v>
      </c>
      <c r="I283" s="25">
        <f t="shared" si="144"/>
        <v>0</v>
      </c>
      <c r="J283" s="25">
        <f t="shared" si="144"/>
        <v>0</v>
      </c>
      <c r="K283" s="25">
        <f t="shared" si="144"/>
        <v>0</v>
      </c>
      <c r="L283" s="25">
        <f t="shared" si="144"/>
        <v>0</v>
      </c>
      <c r="M283" s="52">
        <f t="shared" si="144"/>
        <v>0</v>
      </c>
    </row>
    <row r="284" spans="1:13" ht="15">
      <c r="A284" s="247"/>
      <c r="B284" s="59"/>
      <c r="C284" s="30" t="s">
        <v>788</v>
      </c>
      <c r="D284" s="239" t="s">
        <v>1361</v>
      </c>
      <c r="E284" s="25">
        <f aca="true" t="shared" si="145" ref="E284:E318">G284+H284+I284+J284</f>
        <v>0</v>
      </c>
      <c r="F284" s="25"/>
      <c r="G284" s="25"/>
      <c r="H284" s="25"/>
      <c r="I284" s="25"/>
      <c r="J284" s="25"/>
      <c r="K284" s="25"/>
      <c r="L284" s="25"/>
      <c r="M284" s="52"/>
    </row>
    <row r="285" spans="1:13" ht="15">
      <c r="A285" s="247"/>
      <c r="B285" s="59"/>
      <c r="C285" s="30" t="s">
        <v>790</v>
      </c>
      <c r="D285" s="239" t="s">
        <v>1362</v>
      </c>
      <c r="E285" s="25">
        <f t="shared" si="145"/>
        <v>0</v>
      </c>
      <c r="F285" s="25"/>
      <c r="G285" s="25"/>
      <c r="H285" s="25"/>
      <c r="I285" s="25"/>
      <c r="J285" s="25"/>
      <c r="K285" s="25"/>
      <c r="L285" s="25"/>
      <c r="M285" s="52"/>
    </row>
    <row r="286" spans="1:13" ht="15">
      <c r="A286" s="247"/>
      <c r="B286" s="59" t="s">
        <v>1363</v>
      </c>
      <c r="C286" s="58"/>
      <c r="D286" s="239" t="s">
        <v>1364</v>
      </c>
      <c r="E286" s="25">
        <f t="shared" si="145"/>
        <v>0</v>
      </c>
      <c r="F286" s="25"/>
      <c r="G286" s="25"/>
      <c r="H286" s="25"/>
      <c r="I286" s="25"/>
      <c r="J286" s="25"/>
      <c r="K286" s="25"/>
      <c r="L286" s="25"/>
      <c r="M286" s="52"/>
    </row>
    <row r="287" spans="1:13" ht="15">
      <c r="A287" s="247"/>
      <c r="B287" s="754" t="s">
        <v>802</v>
      </c>
      <c r="C287" s="754"/>
      <c r="D287" s="239" t="s">
        <v>1365</v>
      </c>
      <c r="E287" s="25">
        <f t="shared" si="145"/>
        <v>20295</v>
      </c>
      <c r="F287" s="25"/>
      <c r="G287" s="25">
        <v>235</v>
      </c>
      <c r="H287" s="25">
        <v>9127</v>
      </c>
      <c r="I287" s="25">
        <v>8485</v>
      </c>
      <c r="J287" s="25">
        <v>2448</v>
      </c>
      <c r="K287" s="61">
        <f>(E287*5.3/100)+E287</f>
        <v>21370.635</v>
      </c>
      <c r="L287" s="61">
        <v>22440</v>
      </c>
      <c r="M287" s="62">
        <v>23450</v>
      </c>
    </row>
    <row r="288" spans="1:13" ht="15.75">
      <c r="A288" s="28" t="s">
        <v>1366</v>
      </c>
      <c r="B288" s="59"/>
      <c r="C288" s="246"/>
      <c r="D288" s="239" t="s">
        <v>1367</v>
      </c>
      <c r="E288" s="25">
        <f t="shared" si="145"/>
        <v>7700</v>
      </c>
      <c r="F288" s="25">
        <f>F290+F291+F292+F295</f>
        <v>0</v>
      </c>
      <c r="G288" s="25">
        <f aca="true" t="shared" si="146" ref="G288:M288">G290+G291+G292+G295</f>
        <v>0</v>
      </c>
      <c r="H288" s="25">
        <f t="shared" si="146"/>
        <v>0</v>
      </c>
      <c r="I288" s="25">
        <f t="shared" si="146"/>
        <v>7700</v>
      </c>
      <c r="J288" s="25">
        <f t="shared" si="146"/>
        <v>0</v>
      </c>
      <c r="K288" s="25">
        <f t="shared" si="146"/>
        <v>8108</v>
      </c>
      <c r="L288" s="25">
        <f t="shared" si="146"/>
        <v>8514</v>
      </c>
      <c r="M288" s="52">
        <f t="shared" si="146"/>
        <v>8897</v>
      </c>
    </row>
    <row r="289" spans="1:13" ht="15">
      <c r="A289" s="237" t="s">
        <v>630</v>
      </c>
      <c r="B289" s="238"/>
      <c r="C289" s="238"/>
      <c r="D289" s="239"/>
      <c r="E289" s="25"/>
      <c r="F289" s="25"/>
      <c r="G289" s="25"/>
      <c r="H289" s="25"/>
      <c r="I289" s="25"/>
      <c r="J289" s="25"/>
      <c r="K289" s="25"/>
      <c r="L289" s="25"/>
      <c r="M289" s="52"/>
    </row>
    <row r="290" spans="1:13" ht="15.75">
      <c r="A290" s="247"/>
      <c r="B290" s="59" t="s">
        <v>1368</v>
      </c>
      <c r="C290" s="246"/>
      <c r="D290" s="239" t="s">
        <v>1369</v>
      </c>
      <c r="E290" s="25">
        <f t="shared" si="145"/>
        <v>0</v>
      </c>
      <c r="F290" s="25"/>
      <c r="G290" s="25"/>
      <c r="H290" s="25"/>
      <c r="I290" s="25"/>
      <c r="J290" s="25"/>
      <c r="K290" s="25"/>
      <c r="L290" s="25"/>
      <c r="M290" s="52"/>
    </row>
    <row r="291" spans="1:13" ht="15.75">
      <c r="A291" s="247"/>
      <c r="B291" s="59" t="s">
        <v>1370</v>
      </c>
      <c r="C291" s="246"/>
      <c r="D291" s="239" t="s">
        <v>1371</v>
      </c>
      <c r="E291" s="25">
        <f t="shared" si="145"/>
        <v>0</v>
      </c>
      <c r="F291" s="25"/>
      <c r="G291" s="25"/>
      <c r="H291" s="25"/>
      <c r="I291" s="25"/>
      <c r="J291" s="25"/>
      <c r="K291" s="25"/>
      <c r="L291" s="25"/>
      <c r="M291" s="52"/>
    </row>
    <row r="292" spans="1:13" ht="15.75">
      <c r="A292" s="247"/>
      <c r="B292" s="59" t="s">
        <v>1372</v>
      </c>
      <c r="C292" s="246"/>
      <c r="D292" s="239" t="s">
        <v>1373</v>
      </c>
      <c r="E292" s="25">
        <f t="shared" si="145"/>
        <v>7700</v>
      </c>
      <c r="F292" s="25">
        <f>F293+F294</f>
        <v>0</v>
      </c>
      <c r="G292" s="25">
        <f aca="true" t="shared" si="147" ref="G292:M292">G293+G294</f>
        <v>0</v>
      </c>
      <c r="H292" s="25">
        <f t="shared" si="147"/>
        <v>0</v>
      </c>
      <c r="I292" s="25">
        <f t="shared" si="147"/>
        <v>7700</v>
      </c>
      <c r="J292" s="25">
        <f t="shared" si="147"/>
        <v>0</v>
      </c>
      <c r="K292" s="25">
        <f t="shared" si="147"/>
        <v>8108</v>
      </c>
      <c r="L292" s="25">
        <f t="shared" si="147"/>
        <v>8514</v>
      </c>
      <c r="M292" s="52">
        <f t="shared" si="147"/>
        <v>8897</v>
      </c>
    </row>
    <row r="293" spans="1:13" ht="15">
      <c r="A293" s="247"/>
      <c r="B293" s="59"/>
      <c r="C293" s="59" t="s">
        <v>810</v>
      </c>
      <c r="D293" s="239" t="s">
        <v>1374</v>
      </c>
      <c r="E293" s="25">
        <f t="shared" si="145"/>
        <v>7700</v>
      </c>
      <c r="F293" s="25"/>
      <c r="G293" s="25">
        <v>0</v>
      </c>
      <c r="H293" s="25">
        <v>0</v>
      </c>
      <c r="I293" s="25">
        <v>7700</v>
      </c>
      <c r="J293" s="25">
        <v>0</v>
      </c>
      <c r="K293" s="25">
        <v>8108</v>
      </c>
      <c r="L293" s="25">
        <v>8514</v>
      </c>
      <c r="M293" s="52">
        <v>8897</v>
      </c>
    </row>
    <row r="294" spans="1:13" ht="15">
      <c r="A294" s="247"/>
      <c r="B294" s="59"/>
      <c r="C294" s="59" t="s">
        <v>812</v>
      </c>
      <c r="D294" s="239" t="s">
        <v>1375</v>
      </c>
      <c r="E294" s="25">
        <f t="shared" si="145"/>
        <v>0</v>
      </c>
      <c r="F294" s="25"/>
      <c r="G294" s="25"/>
      <c r="H294" s="25"/>
      <c r="I294" s="25"/>
      <c r="J294" s="25"/>
      <c r="K294" s="25"/>
      <c r="L294" s="25"/>
      <c r="M294" s="52"/>
    </row>
    <row r="295" spans="1:13" ht="15">
      <c r="A295" s="247"/>
      <c r="B295" s="253" t="s">
        <v>816</v>
      </c>
      <c r="C295" s="253"/>
      <c r="D295" s="239" t="s">
        <v>1376</v>
      </c>
      <c r="E295" s="25">
        <f t="shared" si="145"/>
        <v>0</v>
      </c>
      <c r="F295" s="25"/>
      <c r="G295" s="25"/>
      <c r="H295" s="25"/>
      <c r="I295" s="25"/>
      <c r="J295" s="25"/>
      <c r="K295" s="25"/>
      <c r="L295" s="25"/>
      <c r="M295" s="52"/>
    </row>
    <row r="296" spans="1:13" ht="15.75">
      <c r="A296" s="771" t="s">
        <v>1377</v>
      </c>
      <c r="B296" s="772"/>
      <c r="C296" s="772"/>
      <c r="D296" s="239" t="s">
        <v>1378</v>
      </c>
      <c r="E296" s="25">
        <f t="shared" si="145"/>
        <v>0</v>
      </c>
      <c r="F296" s="25">
        <f>F297+F301+F308+F311</f>
        <v>0</v>
      </c>
      <c r="G296" s="25">
        <f aca="true" t="shared" si="148" ref="G296:M296">G297+G301+G308+G311</f>
        <v>0</v>
      </c>
      <c r="H296" s="25">
        <f t="shared" si="148"/>
        <v>0</v>
      </c>
      <c r="I296" s="25">
        <f t="shared" si="148"/>
        <v>0</v>
      </c>
      <c r="J296" s="25">
        <f t="shared" si="148"/>
        <v>0</v>
      </c>
      <c r="K296" s="25">
        <f t="shared" si="148"/>
        <v>0</v>
      </c>
      <c r="L296" s="25">
        <f t="shared" si="148"/>
        <v>0</v>
      </c>
      <c r="M296" s="52">
        <f t="shared" si="148"/>
        <v>0</v>
      </c>
    </row>
    <row r="297" spans="1:13" ht="15.75">
      <c r="A297" s="859" t="s">
        <v>1379</v>
      </c>
      <c r="B297" s="883"/>
      <c r="C297" s="770"/>
      <c r="D297" s="239" t="s">
        <v>1380</v>
      </c>
      <c r="E297" s="25">
        <f t="shared" si="145"/>
        <v>0</v>
      </c>
      <c r="F297" s="25">
        <f>F299</f>
        <v>0</v>
      </c>
      <c r="G297" s="25">
        <f aca="true" t="shared" si="149" ref="G297:M297">G299</f>
        <v>0</v>
      </c>
      <c r="H297" s="25">
        <f t="shared" si="149"/>
        <v>0</v>
      </c>
      <c r="I297" s="25">
        <f t="shared" si="149"/>
        <v>0</v>
      </c>
      <c r="J297" s="25">
        <f t="shared" si="149"/>
        <v>0</v>
      </c>
      <c r="K297" s="25">
        <f t="shared" si="149"/>
        <v>0</v>
      </c>
      <c r="L297" s="25">
        <f t="shared" si="149"/>
        <v>0</v>
      </c>
      <c r="M297" s="52">
        <f t="shared" si="149"/>
        <v>0</v>
      </c>
    </row>
    <row r="298" spans="1:13" ht="15">
      <c r="A298" s="237" t="s">
        <v>630</v>
      </c>
      <c r="B298" s="238"/>
      <c r="C298" s="238"/>
      <c r="D298" s="239"/>
      <c r="E298" s="25"/>
      <c r="F298" s="25"/>
      <c r="G298" s="25"/>
      <c r="H298" s="25"/>
      <c r="I298" s="25"/>
      <c r="J298" s="25"/>
      <c r="K298" s="25"/>
      <c r="L298" s="25"/>
      <c r="M298" s="52"/>
    </row>
    <row r="299" spans="1:13" ht="15">
      <c r="A299" s="247"/>
      <c r="B299" s="59" t="s">
        <v>1381</v>
      </c>
      <c r="C299" s="30"/>
      <c r="D299" s="239" t="s">
        <v>1382</v>
      </c>
      <c r="E299" s="25">
        <f t="shared" si="145"/>
        <v>0</v>
      </c>
      <c r="F299" s="25">
        <f>F300</f>
        <v>0</v>
      </c>
      <c r="G299" s="25">
        <f aca="true" t="shared" si="150" ref="G299:M299">G300</f>
        <v>0</v>
      </c>
      <c r="H299" s="25">
        <f t="shared" si="150"/>
        <v>0</v>
      </c>
      <c r="I299" s="25">
        <f t="shared" si="150"/>
        <v>0</v>
      </c>
      <c r="J299" s="25">
        <f t="shared" si="150"/>
        <v>0</v>
      </c>
      <c r="K299" s="25">
        <f t="shared" si="150"/>
        <v>0</v>
      </c>
      <c r="L299" s="25">
        <f t="shared" si="150"/>
        <v>0</v>
      </c>
      <c r="M299" s="52">
        <f t="shared" si="150"/>
        <v>0</v>
      </c>
    </row>
    <row r="300" spans="1:13" ht="15">
      <c r="A300" s="247"/>
      <c r="B300" s="59"/>
      <c r="C300" s="30" t="s">
        <v>830</v>
      </c>
      <c r="D300" s="239" t="s">
        <v>1383</v>
      </c>
      <c r="E300" s="25">
        <f t="shared" si="145"/>
        <v>0</v>
      </c>
      <c r="F300" s="25"/>
      <c r="G300" s="25"/>
      <c r="H300" s="25"/>
      <c r="I300" s="25"/>
      <c r="J300" s="25"/>
      <c r="K300" s="25"/>
      <c r="L300" s="25"/>
      <c r="M300" s="52"/>
    </row>
    <row r="301" spans="1:13" ht="42" customHeight="1">
      <c r="A301" s="771" t="s">
        <v>1384</v>
      </c>
      <c r="B301" s="772"/>
      <c r="C301" s="772"/>
      <c r="D301" s="239" t="s">
        <v>1385</v>
      </c>
      <c r="E301" s="25">
        <f t="shared" si="145"/>
        <v>0</v>
      </c>
      <c r="F301" s="25">
        <f>F303+F306+F307</f>
        <v>0</v>
      </c>
      <c r="G301" s="25">
        <f aca="true" t="shared" si="151" ref="G301:M301">G303+G306+G307</f>
        <v>0</v>
      </c>
      <c r="H301" s="25">
        <f t="shared" si="151"/>
        <v>0</v>
      </c>
      <c r="I301" s="25">
        <f t="shared" si="151"/>
        <v>0</v>
      </c>
      <c r="J301" s="25">
        <f t="shared" si="151"/>
        <v>0</v>
      </c>
      <c r="K301" s="25">
        <f t="shared" si="151"/>
        <v>0</v>
      </c>
      <c r="L301" s="25">
        <f t="shared" si="151"/>
        <v>0</v>
      </c>
      <c r="M301" s="52">
        <f t="shared" si="151"/>
        <v>0</v>
      </c>
    </row>
    <row r="302" spans="1:13" ht="15">
      <c r="A302" s="237" t="s">
        <v>630</v>
      </c>
      <c r="B302" s="238"/>
      <c r="C302" s="238"/>
      <c r="D302" s="239"/>
      <c r="E302" s="25"/>
      <c r="F302" s="25"/>
      <c r="G302" s="25"/>
      <c r="H302" s="25"/>
      <c r="I302" s="25"/>
      <c r="J302" s="25"/>
      <c r="K302" s="25"/>
      <c r="L302" s="25"/>
      <c r="M302" s="52"/>
    </row>
    <row r="303" spans="1:13" ht="15">
      <c r="A303" s="237"/>
      <c r="B303" s="239" t="s">
        <v>1386</v>
      </c>
      <c r="C303" s="238"/>
      <c r="D303" s="239" t="s">
        <v>1387</v>
      </c>
      <c r="E303" s="25">
        <f t="shared" si="145"/>
        <v>0</v>
      </c>
      <c r="F303" s="25">
        <f>SUM(F304:F305)</f>
        <v>0</v>
      </c>
      <c r="G303" s="25">
        <f aca="true" t="shared" si="152" ref="G303:M303">SUM(G304:G305)</f>
        <v>0</v>
      </c>
      <c r="H303" s="25">
        <f t="shared" si="152"/>
        <v>0</v>
      </c>
      <c r="I303" s="25">
        <f t="shared" si="152"/>
        <v>0</v>
      </c>
      <c r="J303" s="25">
        <f t="shared" si="152"/>
        <v>0</v>
      </c>
      <c r="K303" s="25">
        <f t="shared" si="152"/>
        <v>0</v>
      </c>
      <c r="L303" s="25">
        <f t="shared" si="152"/>
        <v>0</v>
      </c>
      <c r="M303" s="52">
        <f t="shared" si="152"/>
        <v>0</v>
      </c>
    </row>
    <row r="304" spans="1:13" ht="15">
      <c r="A304" s="237"/>
      <c r="B304" s="238"/>
      <c r="C304" s="239" t="s">
        <v>850</v>
      </c>
      <c r="D304" s="239" t="s">
        <v>1388</v>
      </c>
      <c r="E304" s="25">
        <f t="shared" si="145"/>
        <v>0</v>
      </c>
      <c r="F304" s="25"/>
      <c r="G304" s="25"/>
      <c r="H304" s="25"/>
      <c r="I304" s="25"/>
      <c r="J304" s="25"/>
      <c r="K304" s="25"/>
      <c r="L304" s="25"/>
      <c r="M304" s="52"/>
    </row>
    <row r="305" spans="1:13" ht="15">
      <c r="A305" s="247"/>
      <c r="B305" s="30"/>
      <c r="C305" s="30" t="s">
        <v>852</v>
      </c>
      <c r="D305" s="239" t="s">
        <v>1389</v>
      </c>
      <c r="E305" s="25">
        <f t="shared" si="145"/>
        <v>0</v>
      </c>
      <c r="F305" s="25"/>
      <c r="G305" s="25"/>
      <c r="H305" s="25"/>
      <c r="I305" s="25"/>
      <c r="J305" s="25"/>
      <c r="K305" s="25"/>
      <c r="L305" s="25"/>
      <c r="M305" s="52"/>
    </row>
    <row r="306" spans="1:13" ht="15">
      <c r="A306" s="247"/>
      <c r="B306" s="868" t="s">
        <v>1390</v>
      </c>
      <c r="C306" s="868"/>
      <c r="D306" s="239" t="s">
        <v>1391</v>
      </c>
      <c r="E306" s="25">
        <f t="shared" si="145"/>
        <v>0</v>
      </c>
      <c r="F306" s="25"/>
      <c r="G306" s="25"/>
      <c r="H306" s="25"/>
      <c r="I306" s="25"/>
      <c r="J306" s="25"/>
      <c r="K306" s="25"/>
      <c r="L306" s="25"/>
      <c r="M306" s="52"/>
    </row>
    <row r="307" spans="1:13" s="44" customFormat="1" ht="15">
      <c r="A307" s="254"/>
      <c r="B307" s="764" t="s">
        <v>854</v>
      </c>
      <c r="C307" s="764"/>
      <c r="D307" s="255" t="s">
        <v>1392</v>
      </c>
      <c r="E307" s="25">
        <f t="shared" si="145"/>
        <v>0</v>
      </c>
      <c r="F307" s="67"/>
      <c r="G307" s="270"/>
      <c r="H307" s="270"/>
      <c r="I307" s="270"/>
      <c r="J307" s="270"/>
      <c r="K307" s="67"/>
      <c r="L307" s="270"/>
      <c r="M307" s="271"/>
    </row>
    <row r="308" spans="1:13" ht="15.75">
      <c r="A308" s="21" t="s">
        <v>1393</v>
      </c>
      <c r="B308" s="30"/>
      <c r="C308" s="246"/>
      <c r="D308" s="239" t="s">
        <v>1394</v>
      </c>
      <c r="E308" s="25">
        <f t="shared" si="145"/>
        <v>0</v>
      </c>
      <c r="F308" s="25">
        <f>F310</f>
        <v>0</v>
      </c>
      <c r="G308" s="25"/>
      <c r="H308" s="25"/>
      <c r="I308" s="25"/>
      <c r="J308" s="25"/>
      <c r="K308" s="25"/>
      <c r="L308" s="25"/>
      <c r="M308" s="52"/>
    </row>
    <row r="309" spans="1:13" ht="15">
      <c r="A309" s="237" t="s">
        <v>630</v>
      </c>
      <c r="B309" s="238"/>
      <c r="C309" s="238"/>
      <c r="D309" s="239"/>
      <c r="E309" s="25"/>
      <c r="F309" s="25"/>
      <c r="G309" s="25"/>
      <c r="H309" s="25"/>
      <c r="I309" s="25"/>
      <c r="J309" s="25"/>
      <c r="K309" s="25"/>
      <c r="L309" s="25"/>
      <c r="M309" s="52"/>
    </row>
    <row r="310" spans="1:13" ht="15">
      <c r="A310" s="256"/>
      <c r="B310" s="59" t="s">
        <v>876</v>
      </c>
      <c r="C310" s="257"/>
      <c r="D310" s="239" t="s">
        <v>1395</v>
      </c>
      <c r="E310" s="25">
        <f t="shared" si="145"/>
        <v>0</v>
      </c>
      <c r="F310" s="25"/>
      <c r="G310" s="25"/>
      <c r="H310" s="25"/>
      <c r="I310" s="25"/>
      <c r="J310" s="25"/>
      <c r="K310" s="25"/>
      <c r="L310" s="25"/>
      <c r="M310" s="52"/>
    </row>
    <row r="311" spans="1:13" ht="15.75">
      <c r="A311" s="21" t="s">
        <v>1396</v>
      </c>
      <c r="B311" s="30"/>
      <c r="C311" s="30"/>
      <c r="D311" s="239" t="s">
        <v>1397</v>
      </c>
      <c r="E311" s="25">
        <f t="shared" si="145"/>
        <v>0</v>
      </c>
      <c r="F311" s="25">
        <f>F313</f>
        <v>0</v>
      </c>
      <c r="G311" s="25">
        <f aca="true" t="shared" si="153" ref="G311:M311">G313</f>
        <v>0</v>
      </c>
      <c r="H311" s="25">
        <f t="shared" si="153"/>
        <v>0</v>
      </c>
      <c r="I311" s="25">
        <f t="shared" si="153"/>
        <v>0</v>
      </c>
      <c r="J311" s="25">
        <f t="shared" si="153"/>
        <v>0</v>
      </c>
      <c r="K311" s="25">
        <f t="shared" si="153"/>
        <v>0</v>
      </c>
      <c r="L311" s="25">
        <f t="shared" si="153"/>
        <v>0</v>
      </c>
      <c r="M311" s="52">
        <f t="shared" si="153"/>
        <v>0</v>
      </c>
    </row>
    <row r="312" spans="1:13" ht="15">
      <c r="A312" s="237" t="s">
        <v>630</v>
      </c>
      <c r="B312" s="238"/>
      <c r="C312" s="238"/>
      <c r="D312" s="239"/>
      <c r="E312" s="25">
        <f t="shared" si="145"/>
        <v>0</v>
      </c>
      <c r="F312" s="25"/>
      <c r="G312" s="25"/>
      <c r="H312" s="25"/>
      <c r="I312" s="25"/>
      <c r="J312" s="25"/>
      <c r="K312" s="25"/>
      <c r="L312" s="25"/>
      <c r="M312" s="52"/>
    </row>
    <row r="313" spans="1:13" ht="15.75">
      <c r="A313" s="21"/>
      <c r="B313" s="30" t="s">
        <v>888</v>
      </c>
      <c r="C313" s="30"/>
      <c r="D313" s="239" t="s">
        <v>1398</v>
      </c>
      <c r="E313" s="25">
        <f t="shared" si="145"/>
        <v>0</v>
      </c>
      <c r="F313" s="25"/>
      <c r="G313" s="25"/>
      <c r="H313" s="25"/>
      <c r="I313" s="25"/>
      <c r="J313" s="25"/>
      <c r="K313" s="25"/>
      <c r="L313" s="25"/>
      <c r="M313" s="52"/>
    </row>
    <row r="314" spans="1:13" ht="15.75">
      <c r="A314" s="240" t="s">
        <v>1399</v>
      </c>
      <c r="B314" s="258"/>
      <c r="C314" s="258"/>
      <c r="D314" s="239" t="s">
        <v>1400</v>
      </c>
      <c r="E314" s="25">
        <f t="shared" si="145"/>
        <v>1374</v>
      </c>
      <c r="F314" s="25">
        <f>F315+F317</f>
        <v>0</v>
      </c>
      <c r="G314" s="25">
        <f aca="true" t="shared" si="154" ref="G314:M314">G315+G317</f>
        <v>64</v>
      </c>
      <c r="H314" s="25">
        <f t="shared" si="154"/>
        <v>221</v>
      </c>
      <c r="I314" s="25">
        <f t="shared" si="154"/>
        <v>1009</v>
      </c>
      <c r="J314" s="25">
        <f t="shared" si="154"/>
        <v>80</v>
      </c>
      <c r="K314" s="25">
        <f t="shared" si="154"/>
        <v>9562.712</v>
      </c>
      <c r="L314" s="25">
        <f t="shared" si="154"/>
        <v>10044</v>
      </c>
      <c r="M314" s="52">
        <f t="shared" si="154"/>
        <v>10498</v>
      </c>
    </row>
    <row r="315" spans="1:13" ht="15">
      <c r="A315" s="259" t="s">
        <v>1411</v>
      </c>
      <c r="B315" s="260"/>
      <c r="C315" s="260"/>
      <c r="D315" s="239" t="s">
        <v>1402</v>
      </c>
      <c r="E315" s="25">
        <f t="shared" si="145"/>
        <v>0</v>
      </c>
      <c r="F315" s="25">
        <f>F316</f>
        <v>0</v>
      </c>
      <c r="G315" s="25">
        <f aca="true" t="shared" si="155" ref="G315:M315">G316</f>
        <v>0</v>
      </c>
      <c r="H315" s="25">
        <f t="shared" si="155"/>
        <v>0</v>
      </c>
      <c r="I315" s="25">
        <f t="shared" si="155"/>
        <v>0</v>
      </c>
      <c r="J315" s="25">
        <f t="shared" si="155"/>
        <v>0</v>
      </c>
      <c r="K315" s="25">
        <f t="shared" si="155"/>
        <v>0</v>
      </c>
      <c r="L315" s="25">
        <f t="shared" si="155"/>
        <v>0</v>
      </c>
      <c r="M315" s="52">
        <f t="shared" si="155"/>
        <v>0</v>
      </c>
    </row>
    <row r="316" spans="1:13" s="44" customFormat="1" ht="15">
      <c r="A316" s="261"/>
      <c r="B316" s="828" t="s">
        <v>898</v>
      </c>
      <c r="C316" s="828"/>
      <c r="D316" s="111" t="s">
        <v>1404</v>
      </c>
      <c r="E316" s="25">
        <f t="shared" si="145"/>
        <v>0</v>
      </c>
      <c r="F316" s="262"/>
      <c r="G316" s="262"/>
      <c r="H316" s="262"/>
      <c r="I316" s="262"/>
      <c r="J316" s="262"/>
      <c r="K316" s="262"/>
      <c r="L316" s="262"/>
      <c r="M316" s="271"/>
    </row>
    <row r="317" spans="1:13" ht="18">
      <c r="A317" s="172" t="s">
        <v>1437</v>
      </c>
      <c r="B317" s="34"/>
      <c r="C317" s="34"/>
      <c r="D317" s="239" t="s">
        <v>1405</v>
      </c>
      <c r="E317" s="25">
        <f t="shared" si="145"/>
        <v>1374</v>
      </c>
      <c r="F317" s="25">
        <f>F318</f>
        <v>0</v>
      </c>
      <c r="G317" s="25">
        <f aca="true" t="shared" si="156" ref="G317:M317">G318</f>
        <v>64</v>
      </c>
      <c r="H317" s="25">
        <f t="shared" si="156"/>
        <v>221</v>
      </c>
      <c r="I317" s="25">
        <f t="shared" si="156"/>
        <v>1009</v>
      </c>
      <c r="J317" s="25">
        <f t="shared" si="156"/>
        <v>80</v>
      </c>
      <c r="K317" s="25">
        <f t="shared" si="156"/>
        <v>9562.712</v>
      </c>
      <c r="L317" s="25">
        <f t="shared" si="156"/>
        <v>10044</v>
      </c>
      <c r="M317" s="52">
        <f t="shared" si="156"/>
        <v>10498</v>
      </c>
    </row>
    <row r="318" spans="1:13" s="44" customFormat="1" ht="15.75" thickBot="1">
      <c r="A318" s="276"/>
      <c r="B318" s="884" t="s">
        <v>903</v>
      </c>
      <c r="C318" s="884"/>
      <c r="D318" s="212" t="s">
        <v>1407</v>
      </c>
      <c r="E318" s="277">
        <f t="shared" si="145"/>
        <v>1374</v>
      </c>
      <c r="F318" s="278"/>
      <c r="G318" s="278">
        <f>G218-'11-02 Venituri'!F289</f>
        <v>64</v>
      </c>
      <c r="H318" s="278">
        <f>H218-'11-02 Venituri'!G289</f>
        <v>221</v>
      </c>
      <c r="I318" s="278">
        <f>I218-'11-02 Venituri'!H289</f>
        <v>1009</v>
      </c>
      <c r="J318" s="278">
        <f>J218-'11-02 Venituri'!I289</f>
        <v>80</v>
      </c>
      <c r="K318" s="278">
        <f>K218-'11-02 Venituri'!J289</f>
        <v>9562.712</v>
      </c>
      <c r="L318" s="278">
        <f>L218-'11-02 Venituri'!K289</f>
        <v>10044</v>
      </c>
      <c r="M318" s="279">
        <f>M218-'11-02 Venituri'!L289</f>
        <v>10498</v>
      </c>
    </row>
    <row r="321" ht="15">
      <c r="B321" s="217" t="s">
        <v>1267</v>
      </c>
    </row>
    <row r="322" spans="3:5" ht="15">
      <c r="C322" s="217" t="s">
        <v>1412</v>
      </c>
      <c r="D322" s="280"/>
      <c r="E322" s="229"/>
    </row>
    <row r="323" spans="1:9" ht="30">
      <c r="A323" s="882"/>
      <c r="B323" s="882"/>
      <c r="C323" s="281" t="s">
        <v>926</v>
      </c>
      <c r="D323" s="281"/>
      <c r="E323" s="281"/>
      <c r="F323" s="281"/>
      <c r="G323" s="281"/>
      <c r="H323" s="224"/>
      <c r="I323" s="224"/>
    </row>
    <row r="324" spans="1:9" ht="15.75">
      <c r="A324" s="5"/>
      <c r="C324" s="217"/>
      <c r="D324" s="282"/>
      <c r="E324" s="283"/>
      <c r="F324" s="224"/>
      <c r="G324" s="283"/>
      <c r="H324" s="283"/>
      <c r="I324" s="224"/>
    </row>
    <row r="325" spans="1:9" ht="15.75">
      <c r="A325" s="224"/>
      <c r="B325" s="224"/>
      <c r="C325" s="226"/>
      <c r="D325" s="284"/>
      <c r="E325" s="224"/>
      <c r="F325" s="224"/>
      <c r="G325" s="225" t="s">
        <v>0</v>
      </c>
      <c r="H325" s="224"/>
      <c r="I325" s="224"/>
    </row>
    <row r="326" spans="1:9" ht="15">
      <c r="A326" s="224"/>
      <c r="B326" s="224"/>
      <c r="C326" s="226"/>
      <c r="D326" s="227"/>
      <c r="E326" s="224"/>
      <c r="F326" s="224"/>
      <c r="G326" s="228" t="s">
        <v>1</v>
      </c>
      <c r="H326" s="224"/>
      <c r="I326" s="229"/>
    </row>
  </sheetData>
  <sheetProtection/>
  <mergeCells count="79">
    <mergeCell ref="A5:I5"/>
    <mergeCell ref="A6:I6"/>
    <mergeCell ref="E9:J9"/>
    <mergeCell ref="K9:M9"/>
    <mergeCell ref="E10:F10"/>
    <mergeCell ref="G10:J10"/>
    <mergeCell ref="D9:D11"/>
    <mergeCell ref="K10:K11"/>
    <mergeCell ref="L10:L11"/>
    <mergeCell ref="M10:M11"/>
    <mergeCell ref="A12:C12"/>
    <mergeCell ref="A13:C13"/>
    <mergeCell ref="A19:C19"/>
    <mergeCell ref="A20:C20"/>
    <mergeCell ref="B24:C24"/>
    <mergeCell ref="A26:C26"/>
    <mergeCell ref="A27:C27"/>
    <mergeCell ref="B45:C45"/>
    <mergeCell ref="B53:C53"/>
    <mergeCell ref="A68:C68"/>
    <mergeCell ref="B73:C73"/>
    <mergeCell ref="A75:C75"/>
    <mergeCell ref="A76:C76"/>
    <mergeCell ref="B82:C82"/>
    <mergeCell ref="A91:C91"/>
    <mergeCell ref="A92:C92"/>
    <mergeCell ref="A96:C96"/>
    <mergeCell ref="B101:C101"/>
    <mergeCell ref="B102:C102"/>
    <mergeCell ref="B111:C111"/>
    <mergeCell ref="B112:C112"/>
    <mergeCell ref="B114:C114"/>
    <mergeCell ref="B115:C115"/>
    <mergeCell ref="A116:C116"/>
    <mergeCell ref="A117:C117"/>
    <mergeCell ref="A123:C123"/>
    <mergeCell ref="A124:C124"/>
    <mergeCell ref="B128:C128"/>
    <mergeCell ref="A130:C130"/>
    <mergeCell ref="A131:C131"/>
    <mergeCell ref="B149:C149"/>
    <mergeCell ref="B157:C157"/>
    <mergeCell ref="A172:C172"/>
    <mergeCell ref="B177:C177"/>
    <mergeCell ref="A179:C179"/>
    <mergeCell ref="A180:C180"/>
    <mergeCell ref="A224:C224"/>
    <mergeCell ref="A225:C225"/>
    <mergeCell ref="B186:C186"/>
    <mergeCell ref="A195:C195"/>
    <mergeCell ref="A196:C196"/>
    <mergeCell ref="A200:C200"/>
    <mergeCell ref="B205:C205"/>
    <mergeCell ref="B206:C206"/>
    <mergeCell ref="A323:B323"/>
    <mergeCell ref="B278:C278"/>
    <mergeCell ref="A280:C280"/>
    <mergeCell ref="A281:C281"/>
    <mergeCell ref="B287:C287"/>
    <mergeCell ref="A296:C296"/>
    <mergeCell ref="A297:C297"/>
    <mergeCell ref="B316:C316"/>
    <mergeCell ref="B318:C318"/>
    <mergeCell ref="B229:C229"/>
    <mergeCell ref="A231:C231"/>
    <mergeCell ref="A232:C232"/>
    <mergeCell ref="B250:C250"/>
    <mergeCell ref="B258:C258"/>
    <mergeCell ref="A273:C273"/>
    <mergeCell ref="K1:M1"/>
    <mergeCell ref="L8:M8"/>
    <mergeCell ref="A9:C11"/>
    <mergeCell ref="A301:C301"/>
    <mergeCell ref="B306:C306"/>
    <mergeCell ref="B307:C307"/>
    <mergeCell ref="B215:C215"/>
    <mergeCell ref="B217:C217"/>
    <mergeCell ref="A218:C218"/>
    <mergeCell ref="A219:C219"/>
  </mergeCells>
  <printOptions horizontalCentered="1"/>
  <pageMargins left="0.15748031496062992" right="0.31496062992125984" top="0.48" bottom="0.44" header="0.17" footer="0.2362204724409449"/>
  <pageSetup horizontalDpi="600" verticalDpi="600" orientation="landscape" paperSize="9" scale="68" r:id="rId2"/>
  <headerFooter>
    <oddFooter>&amp;R&amp;P</oddFooter>
  </headerFooter>
  <drawing r:id="rId1"/>
</worksheet>
</file>

<file path=xl/worksheets/sheet5.xml><?xml version="1.0" encoding="utf-8"?>
<worksheet xmlns="http://schemas.openxmlformats.org/spreadsheetml/2006/main" xmlns:r="http://schemas.openxmlformats.org/officeDocument/2006/relationships">
  <sheetPr>
    <tabColor rgb="FFFF0000"/>
  </sheetPr>
  <dimension ref="A1:AK381"/>
  <sheetViews>
    <sheetView zoomScale="75" zoomScaleNormal="75" zoomScaleSheetLayoutView="100" zoomScalePageLayoutView="0" workbookViewId="0" topLeftCell="A4">
      <selection activeCell="W17" sqref="W17"/>
    </sheetView>
  </sheetViews>
  <sheetFormatPr defaultColWidth="8.8515625" defaultRowHeight="12.75"/>
  <cols>
    <col min="1" max="1" width="4.57421875" style="523" customWidth="1"/>
    <col min="2" max="2" width="8.421875" style="523" customWidth="1"/>
    <col min="3" max="3" width="73.00390625" style="523" customWidth="1"/>
    <col min="4" max="4" width="15.8515625" style="523" customWidth="1"/>
    <col min="5" max="5" width="12.8515625" style="522" customWidth="1"/>
    <col min="6" max="6" width="21.421875" style="522" customWidth="1"/>
    <col min="7" max="7" width="11.8515625" style="522" customWidth="1"/>
    <col min="8" max="8" width="9.8515625" style="522" customWidth="1"/>
    <col min="9" max="9" width="9.8515625" style="522" bestFit="1" customWidth="1"/>
    <col min="10" max="10" width="11.00390625" style="522" customWidth="1"/>
    <col min="11" max="11" width="12.28125" style="522" customWidth="1"/>
    <col min="12" max="12" width="10.8515625" style="522" customWidth="1"/>
    <col min="13" max="13" width="11.57421875" style="522" customWidth="1"/>
    <col min="14" max="14" width="9.140625" style="523" customWidth="1"/>
    <col min="15" max="16384" width="8.8515625" style="523" customWidth="1"/>
  </cols>
  <sheetData>
    <row r="1" spans="1:13" ht="18">
      <c r="A1" s="518"/>
      <c r="B1" s="518"/>
      <c r="C1" s="519"/>
      <c r="D1" s="520"/>
      <c r="E1" s="521"/>
      <c r="K1" s="921" t="s">
        <v>1616</v>
      </c>
      <c r="L1" s="921"/>
      <c r="M1" s="921"/>
    </row>
    <row r="2" spans="1:5" ht="18">
      <c r="A2" s="524" t="s">
        <v>1615</v>
      </c>
      <c r="B2" s="525"/>
      <c r="C2" s="525"/>
      <c r="D2" s="520"/>
      <c r="E2" s="521"/>
    </row>
    <row r="3" spans="1:5" ht="16.5" customHeight="1">
      <c r="A3" s="519" t="s">
        <v>2</v>
      </c>
      <c r="B3" s="518"/>
      <c r="C3" s="526"/>
      <c r="D3" s="520"/>
      <c r="E3" s="521"/>
    </row>
    <row r="4" spans="1:5" ht="18">
      <c r="A4" s="527"/>
      <c r="B4" s="527"/>
      <c r="C4" s="528"/>
      <c r="D4" s="527"/>
      <c r="E4" s="529"/>
    </row>
    <row r="5" spans="1:10" ht="18">
      <c r="A5" s="891" t="s">
        <v>1614</v>
      </c>
      <c r="B5" s="891"/>
      <c r="C5" s="891"/>
      <c r="D5" s="891"/>
      <c r="E5" s="891"/>
      <c r="F5" s="891"/>
      <c r="G5" s="891"/>
      <c r="H5" s="891"/>
      <c r="I5" s="891"/>
      <c r="J5" s="891"/>
    </row>
    <row r="6" spans="1:10" ht="18">
      <c r="A6" s="891" t="s">
        <v>1613</v>
      </c>
      <c r="B6" s="891"/>
      <c r="C6" s="891"/>
      <c r="D6" s="891"/>
      <c r="E6" s="891"/>
      <c r="F6" s="891"/>
      <c r="G6" s="891"/>
      <c r="H6" s="891"/>
      <c r="I6" s="891"/>
      <c r="J6" s="891"/>
    </row>
    <row r="7" spans="1:10" ht="18">
      <c r="A7" s="530"/>
      <c r="B7" s="530"/>
      <c r="C7" s="530"/>
      <c r="D7" s="530"/>
      <c r="E7" s="531"/>
      <c r="F7" s="531"/>
      <c r="G7" s="531"/>
      <c r="H7" s="531"/>
      <c r="I7" s="531"/>
      <c r="J7" s="531"/>
    </row>
    <row r="8" spans="1:13" ht="18.75" thickBot="1">
      <c r="A8" s="527"/>
      <c r="B8" s="527"/>
      <c r="C8" s="532"/>
      <c r="D8" s="532"/>
      <c r="E8" s="533"/>
      <c r="F8" s="534"/>
      <c r="G8" s="534"/>
      <c r="H8" s="535"/>
      <c r="I8" s="536"/>
      <c r="J8" s="536"/>
      <c r="L8" s="922" t="s">
        <v>6</v>
      </c>
      <c r="M8" s="922"/>
    </row>
    <row r="9" spans="1:13" ht="20.25" customHeight="1">
      <c r="A9" s="923" t="s">
        <v>7</v>
      </c>
      <c r="B9" s="924"/>
      <c r="C9" s="925"/>
      <c r="D9" s="899" t="s">
        <v>8</v>
      </c>
      <c r="E9" s="892" t="s">
        <v>9</v>
      </c>
      <c r="F9" s="892"/>
      <c r="G9" s="893"/>
      <c r="H9" s="893"/>
      <c r="I9" s="893"/>
      <c r="J9" s="893"/>
      <c r="K9" s="894" t="s">
        <v>10</v>
      </c>
      <c r="L9" s="894"/>
      <c r="M9" s="895"/>
    </row>
    <row r="10" spans="1:13" ht="29.25" customHeight="1">
      <c r="A10" s="926"/>
      <c r="B10" s="927"/>
      <c r="C10" s="928"/>
      <c r="D10" s="900"/>
      <c r="E10" s="896" t="s">
        <v>11</v>
      </c>
      <c r="F10" s="896"/>
      <c r="G10" s="897" t="s">
        <v>12</v>
      </c>
      <c r="H10" s="897"/>
      <c r="I10" s="897"/>
      <c r="J10" s="898"/>
      <c r="K10" s="902">
        <v>2023</v>
      </c>
      <c r="L10" s="902">
        <v>2024</v>
      </c>
      <c r="M10" s="904">
        <v>2025</v>
      </c>
    </row>
    <row r="11" spans="1:13" ht="107.25" customHeight="1" thickBot="1">
      <c r="A11" s="929"/>
      <c r="B11" s="930"/>
      <c r="C11" s="931"/>
      <c r="D11" s="901"/>
      <c r="E11" s="537" t="s">
        <v>13</v>
      </c>
      <c r="F11" s="538" t="s">
        <v>623</v>
      </c>
      <c r="G11" s="538" t="s">
        <v>14</v>
      </c>
      <c r="H11" s="538" t="s">
        <v>15</v>
      </c>
      <c r="I11" s="538" t="s">
        <v>16</v>
      </c>
      <c r="J11" s="539" t="s">
        <v>17</v>
      </c>
      <c r="K11" s="903"/>
      <c r="L11" s="903"/>
      <c r="M11" s="905"/>
    </row>
    <row r="12" spans="1:13" ht="18">
      <c r="A12" s="540" t="s">
        <v>1612</v>
      </c>
      <c r="B12" s="541"/>
      <c r="C12" s="542"/>
      <c r="D12" s="543"/>
      <c r="E12" s="544">
        <f aca="true" t="shared" si="0" ref="E12:E30">G12+H12+I12+J12</f>
        <v>129666</v>
      </c>
      <c r="F12" s="544"/>
      <c r="G12" s="544">
        <f aca="true" t="shared" si="1" ref="G12:M14">G13</f>
        <v>21775</v>
      </c>
      <c r="H12" s="544">
        <f t="shared" si="1"/>
        <v>29038</v>
      </c>
      <c r="I12" s="544">
        <f t="shared" si="1"/>
        <v>73778</v>
      </c>
      <c r="J12" s="544">
        <f t="shared" si="1"/>
        <v>5075</v>
      </c>
      <c r="K12" s="544">
        <f t="shared" si="1"/>
        <v>136539</v>
      </c>
      <c r="L12" s="544">
        <f t="shared" si="1"/>
        <v>143366</v>
      </c>
      <c r="M12" s="545">
        <f t="shared" si="1"/>
        <v>149818</v>
      </c>
    </row>
    <row r="13" spans="1:13" ht="18">
      <c r="A13" s="546" t="s">
        <v>1605</v>
      </c>
      <c r="B13" s="547"/>
      <c r="C13" s="548"/>
      <c r="D13" s="549" t="s">
        <v>242</v>
      </c>
      <c r="E13" s="550">
        <f t="shared" si="0"/>
        <v>129666</v>
      </c>
      <c r="F13" s="551" t="s">
        <v>1598</v>
      </c>
      <c r="G13" s="550">
        <f t="shared" si="1"/>
        <v>21775</v>
      </c>
      <c r="H13" s="550">
        <f t="shared" si="1"/>
        <v>29038</v>
      </c>
      <c r="I13" s="550">
        <f t="shared" si="1"/>
        <v>73778</v>
      </c>
      <c r="J13" s="550">
        <f t="shared" si="1"/>
        <v>5075</v>
      </c>
      <c r="K13" s="550">
        <f t="shared" si="1"/>
        <v>136539</v>
      </c>
      <c r="L13" s="550">
        <f t="shared" si="1"/>
        <v>143366</v>
      </c>
      <c r="M13" s="552">
        <f t="shared" si="1"/>
        <v>149818</v>
      </c>
    </row>
    <row r="14" spans="1:13" ht="18">
      <c r="A14" s="546" t="s">
        <v>1604</v>
      </c>
      <c r="B14" s="553"/>
      <c r="C14" s="553"/>
      <c r="D14" s="554" t="s">
        <v>1603</v>
      </c>
      <c r="E14" s="550">
        <f t="shared" si="0"/>
        <v>129666</v>
      </c>
      <c r="F14" s="551" t="s">
        <v>1598</v>
      </c>
      <c r="G14" s="550">
        <f t="shared" si="1"/>
        <v>21775</v>
      </c>
      <c r="H14" s="550">
        <f t="shared" si="1"/>
        <v>29038</v>
      </c>
      <c r="I14" s="550">
        <f t="shared" si="1"/>
        <v>73778</v>
      </c>
      <c r="J14" s="550">
        <f t="shared" si="1"/>
        <v>5075</v>
      </c>
      <c r="K14" s="550">
        <f t="shared" si="1"/>
        <v>136539</v>
      </c>
      <c r="L14" s="550">
        <f t="shared" si="1"/>
        <v>143366</v>
      </c>
      <c r="M14" s="552">
        <f t="shared" si="1"/>
        <v>149818</v>
      </c>
    </row>
    <row r="15" spans="1:13" ht="18">
      <c r="A15" s="555"/>
      <c r="B15" s="906" t="s">
        <v>1611</v>
      </c>
      <c r="C15" s="907"/>
      <c r="D15" s="556" t="s">
        <v>1601</v>
      </c>
      <c r="E15" s="550">
        <f t="shared" si="0"/>
        <v>129666</v>
      </c>
      <c r="F15" s="557" t="s">
        <v>1598</v>
      </c>
      <c r="G15" s="558">
        <f aca="true" t="shared" si="2" ref="G15:M15">G16+G17</f>
        <v>21775</v>
      </c>
      <c r="H15" s="558">
        <f t="shared" si="2"/>
        <v>29038</v>
      </c>
      <c r="I15" s="558">
        <f t="shared" si="2"/>
        <v>73778</v>
      </c>
      <c r="J15" s="558">
        <f t="shared" si="2"/>
        <v>5075</v>
      </c>
      <c r="K15" s="558">
        <f t="shared" si="2"/>
        <v>136539</v>
      </c>
      <c r="L15" s="558">
        <f t="shared" si="2"/>
        <v>143366</v>
      </c>
      <c r="M15" s="559">
        <f t="shared" si="2"/>
        <v>149818</v>
      </c>
    </row>
    <row r="16" spans="1:13" ht="18">
      <c r="A16" s="560"/>
      <c r="B16" s="561"/>
      <c r="C16" s="562" t="s">
        <v>1600</v>
      </c>
      <c r="D16" s="563" t="s">
        <v>1599</v>
      </c>
      <c r="E16" s="550">
        <f t="shared" si="0"/>
        <v>129666</v>
      </c>
      <c r="F16" s="564" t="s">
        <v>1598</v>
      </c>
      <c r="G16" s="565">
        <f aca="true" t="shared" si="3" ref="G16:M16">G27</f>
        <v>21775</v>
      </c>
      <c r="H16" s="565">
        <f t="shared" si="3"/>
        <v>29038</v>
      </c>
      <c r="I16" s="565">
        <f t="shared" si="3"/>
        <v>73778</v>
      </c>
      <c r="J16" s="565">
        <f t="shared" si="3"/>
        <v>5075</v>
      </c>
      <c r="K16" s="565">
        <f t="shared" si="3"/>
        <v>136539</v>
      </c>
      <c r="L16" s="565">
        <f t="shared" si="3"/>
        <v>143366</v>
      </c>
      <c r="M16" s="566">
        <f t="shared" si="3"/>
        <v>149818</v>
      </c>
    </row>
    <row r="17" spans="1:13" ht="18.75" thickBot="1">
      <c r="A17" s="567"/>
      <c r="B17" s="568"/>
      <c r="C17" s="569" t="s">
        <v>1608</v>
      </c>
      <c r="D17" s="570" t="s">
        <v>1607</v>
      </c>
      <c r="E17" s="550">
        <f t="shared" si="0"/>
        <v>0</v>
      </c>
      <c r="F17" s="571" t="s">
        <v>1598</v>
      </c>
      <c r="G17" s="572">
        <f aca="true" t="shared" si="4" ref="G17:M17">G22</f>
        <v>0</v>
      </c>
      <c r="H17" s="572">
        <f t="shared" si="4"/>
        <v>0</v>
      </c>
      <c r="I17" s="572">
        <f t="shared" si="4"/>
        <v>0</v>
      </c>
      <c r="J17" s="572">
        <f t="shared" si="4"/>
        <v>0</v>
      </c>
      <c r="K17" s="572">
        <f t="shared" si="4"/>
        <v>0</v>
      </c>
      <c r="L17" s="572">
        <f t="shared" si="4"/>
        <v>0</v>
      </c>
      <c r="M17" s="573">
        <f t="shared" si="4"/>
        <v>0</v>
      </c>
    </row>
    <row r="18" spans="1:13" ht="18">
      <c r="A18" s="540" t="s">
        <v>1610</v>
      </c>
      <c r="B18" s="541"/>
      <c r="C18" s="542"/>
      <c r="D18" s="543"/>
      <c r="E18" s="574">
        <f t="shared" si="0"/>
        <v>0</v>
      </c>
      <c r="F18" s="574"/>
      <c r="G18" s="574">
        <f aca="true" t="shared" si="5" ref="G18:M21">G19</f>
        <v>0</v>
      </c>
      <c r="H18" s="574">
        <f t="shared" si="5"/>
        <v>0</v>
      </c>
      <c r="I18" s="574">
        <f t="shared" si="5"/>
        <v>0</v>
      </c>
      <c r="J18" s="574">
        <f t="shared" si="5"/>
        <v>0</v>
      </c>
      <c r="K18" s="574">
        <f t="shared" si="5"/>
        <v>0</v>
      </c>
      <c r="L18" s="574">
        <f t="shared" si="5"/>
        <v>0</v>
      </c>
      <c r="M18" s="575">
        <f t="shared" si="5"/>
        <v>0</v>
      </c>
    </row>
    <row r="19" spans="1:13" ht="18">
      <c r="A19" s="546" t="s">
        <v>1605</v>
      </c>
      <c r="B19" s="547"/>
      <c r="C19" s="548"/>
      <c r="D19" s="549" t="s">
        <v>242</v>
      </c>
      <c r="E19" s="550">
        <f t="shared" si="0"/>
        <v>0</v>
      </c>
      <c r="F19" s="551" t="s">
        <v>1598</v>
      </c>
      <c r="G19" s="550">
        <f t="shared" si="5"/>
        <v>0</v>
      </c>
      <c r="H19" s="550">
        <f t="shared" si="5"/>
        <v>0</v>
      </c>
      <c r="I19" s="550">
        <f t="shared" si="5"/>
        <v>0</v>
      </c>
      <c r="J19" s="550">
        <f t="shared" si="5"/>
        <v>0</v>
      </c>
      <c r="K19" s="550">
        <f t="shared" si="5"/>
        <v>0</v>
      </c>
      <c r="L19" s="550">
        <f t="shared" si="5"/>
        <v>0</v>
      </c>
      <c r="M19" s="552">
        <f t="shared" si="5"/>
        <v>0</v>
      </c>
    </row>
    <row r="20" spans="1:13" ht="18">
      <c r="A20" s="546" t="s">
        <v>1604</v>
      </c>
      <c r="B20" s="553"/>
      <c r="C20" s="553"/>
      <c r="D20" s="554" t="s">
        <v>1603</v>
      </c>
      <c r="E20" s="550">
        <f t="shared" si="0"/>
        <v>0</v>
      </c>
      <c r="F20" s="551" t="s">
        <v>1598</v>
      </c>
      <c r="G20" s="550">
        <f t="shared" si="5"/>
        <v>0</v>
      </c>
      <c r="H20" s="550">
        <f t="shared" si="5"/>
        <v>0</v>
      </c>
      <c r="I20" s="550">
        <f t="shared" si="5"/>
        <v>0</v>
      </c>
      <c r="J20" s="550">
        <f t="shared" si="5"/>
        <v>0</v>
      </c>
      <c r="K20" s="550">
        <f t="shared" si="5"/>
        <v>0</v>
      </c>
      <c r="L20" s="550">
        <f t="shared" si="5"/>
        <v>0</v>
      </c>
      <c r="M20" s="552">
        <f t="shared" si="5"/>
        <v>0</v>
      </c>
    </row>
    <row r="21" spans="1:13" ht="18">
      <c r="A21" s="555"/>
      <c r="B21" s="906" t="s">
        <v>1609</v>
      </c>
      <c r="C21" s="907"/>
      <c r="D21" s="556" t="s">
        <v>1601</v>
      </c>
      <c r="E21" s="550">
        <f t="shared" si="0"/>
        <v>0</v>
      </c>
      <c r="F21" s="557" t="s">
        <v>1598</v>
      </c>
      <c r="G21" s="558">
        <f t="shared" si="5"/>
        <v>0</v>
      </c>
      <c r="H21" s="558">
        <f t="shared" si="5"/>
        <v>0</v>
      </c>
      <c r="I21" s="558">
        <f t="shared" si="5"/>
        <v>0</v>
      </c>
      <c r="J21" s="558">
        <f t="shared" si="5"/>
        <v>0</v>
      </c>
      <c r="K21" s="558">
        <f t="shared" si="5"/>
        <v>0</v>
      </c>
      <c r="L21" s="558">
        <f t="shared" si="5"/>
        <v>0</v>
      </c>
      <c r="M21" s="559">
        <f t="shared" si="5"/>
        <v>0</v>
      </c>
    </row>
    <row r="22" spans="1:13" ht="18.75" thickBot="1">
      <c r="A22" s="576"/>
      <c r="B22" s="577"/>
      <c r="C22" s="578" t="s">
        <v>1608</v>
      </c>
      <c r="D22" s="579" t="s">
        <v>1607</v>
      </c>
      <c r="E22" s="550">
        <f t="shared" si="0"/>
        <v>0</v>
      </c>
      <c r="F22" s="580" t="s">
        <v>1598</v>
      </c>
      <c r="G22" s="581"/>
      <c r="H22" s="580"/>
      <c r="I22" s="581"/>
      <c r="J22" s="582"/>
      <c r="K22" s="580"/>
      <c r="L22" s="580"/>
      <c r="M22" s="583"/>
    </row>
    <row r="23" spans="1:13" ht="18">
      <c r="A23" s="540" t="s">
        <v>1606</v>
      </c>
      <c r="B23" s="541"/>
      <c r="C23" s="542"/>
      <c r="D23" s="543"/>
      <c r="E23" s="574">
        <f t="shared" si="0"/>
        <v>129666</v>
      </c>
      <c r="F23" s="574"/>
      <c r="G23" s="574">
        <f aca="true" t="shared" si="6" ref="G23:M26">G24</f>
        <v>21775</v>
      </c>
      <c r="H23" s="574">
        <f t="shared" si="6"/>
        <v>29038</v>
      </c>
      <c r="I23" s="574">
        <f t="shared" si="6"/>
        <v>73778</v>
      </c>
      <c r="J23" s="574">
        <f t="shared" si="6"/>
        <v>5075</v>
      </c>
      <c r="K23" s="574">
        <f t="shared" si="6"/>
        <v>136539</v>
      </c>
      <c r="L23" s="574">
        <f t="shared" si="6"/>
        <v>143366</v>
      </c>
      <c r="M23" s="575">
        <f t="shared" si="6"/>
        <v>149818</v>
      </c>
    </row>
    <row r="24" spans="1:13" ht="18">
      <c r="A24" s="546" t="s">
        <v>1605</v>
      </c>
      <c r="B24" s="547"/>
      <c r="C24" s="548"/>
      <c r="D24" s="549" t="s">
        <v>242</v>
      </c>
      <c r="E24" s="550">
        <f t="shared" si="0"/>
        <v>129666</v>
      </c>
      <c r="F24" s="551" t="s">
        <v>1598</v>
      </c>
      <c r="G24" s="550">
        <f t="shared" si="6"/>
        <v>21775</v>
      </c>
      <c r="H24" s="550">
        <f t="shared" si="6"/>
        <v>29038</v>
      </c>
      <c r="I24" s="550">
        <f t="shared" si="6"/>
        <v>73778</v>
      </c>
      <c r="J24" s="550">
        <f t="shared" si="6"/>
        <v>5075</v>
      </c>
      <c r="K24" s="550">
        <f t="shared" si="6"/>
        <v>136539</v>
      </c>
      <c r="L24" s="550">
        <f t="shared" si="6"/>
        <v>143366</v>
      </c>
      <c r="M24" s="552">
        <f t="shared" si="6"/>
        <v>149818</v>
      </c>
    </row>
    <row r="25" spans="1:13" ht="18">
      <c r="A25" s="546" t="s">
        <v>1604</v>
      </c>
      <c r="B25" s="553"/>
      <c r="C25" s="553"/>
      <c r="D25" s="554" t="s">
        <v>1603</v>
      </c>
      <c r="E25" s="550">
        <f t="shared" si="0"/>
        <v>129666</v>
      </c>
      <c r="F25" s="551" t="s">
        <v>1598</v>
      </c>
      <c r="G25" s="550">
        <f t="shared" si="6"/>
        <v>21775</v>
      </c>
      <c r="H25" s="550">
        <f t="shared" si="6"/>
        <v>29038</v>
      </c>
      <c r="I25" s="550">
        <f t="shared" si="6"/>
        <v>73778</v>
      </c>
      <c r="J25" s="550">
        <f t="shared" si="6"/>
        <v>5075</v>
      </c>
      <c r="K25" s="550">
        <f t="shared" si="6"/>
        <v>136539</v>
      </c>
      <c r="L25" s="550">
        <f t="shared" si="6"/>
        <v>143366</v>
      </c>
      <c r="M25" s="552">
        <f t="shared" si="6"/>
        <v>149818</v>
      </c>
    </row>
    <row r="26" spans="1:13" ht="18">
      <c r="A26" s="555"/>
      <c r="B26" s="906" t="s">
        <v>1602</v>
      </c>
      <c r="C26" s="907"/>
      <c r="D26" s="556" t="s">
        <v>1601</v>
      </c>
      <c r="E26" s="550">
        <f t="shared" si="0"/>
        <v>129666</v>
      </c>
      <c r="F26" s="557" t="s">
        <v>1598</v>
      </c>
      <c r="G26" s="558">
        <f t="shared" si="6"/>
        <v>21775</v>
      </c>
      <c r="H26" s="558">
        <f t="shared" si="6"/>
        <v>29038</v>
      </c>
      <c r="I26" s="558">
        <f t="shared" si="6"/>
        <v>73778</v>
      </c>
      <c r="J26" s="558">
        <f t="shared" si="6"/>
        <v>5075</v>
      </c>
      <c r="K26" s="558">
        <f t="shared" si="6"/>
        <v>136539</v>
      </c>
      <c r="L26" s="558">
        <f t="shared" si="6"/>
        <v>143366</v>
      </c>
      <c r="M26" s="559">
        <f t="shared" si="6"/>
        <v>149818</v>
      </c>
    </row>
    <row r="27" spans="1:13" ht="18.75" thickBot="1">
      <c r="A27" s="584"/>
      <c r="B27" s="585"/>
      <c r="C27" s="586" t="s">
        <v>1600</v>
      </c>
      <c r="D27" s="587" t="s">
        <v>1599</v>
      </c>
      <c r="E27" s="550">
        <f t="shared" si="0"/>
        <v>129666</v>
      </c>
      <c r="F27" s="588" t="s">
        <v>1598</v>
      </c>
      <c r="G27" s="589">
        <v>21775</v>
      </c>
      <c r="H27" s="589">
        <v>29038</v>
      </c>
      <c r="I27" s="589">
        <v>73778</v>
      </c>
      <c r="J27" s="589">
        <v>5075</v>
      </c>
      <c r="K27" s="589">
        <v>136539</v>
      </c>
      <c r="L27" s="589">
        <v>143366</v>
      </c>
      <c r="M27" s="590">
        <v>149818</v>
      </c>
    </row>
    <row r="28" spans="1:13" ht="36" customHeight="1">
      <c r="A28" s="908" t="s">
        <v>1597</v>
      </c>
      <c r="B28" s="909"/>
      <c r="C28" s="909"/>
      <c r="D28" s="591"/>
      <c r="E28" s="592">
        <f t="shared" si="0"/>
        <v>129666</v>
      </c>
      <c r="F28" s="592">
        <f aca="true" t="shared" si="7" ref="F28:M28">F29+F37+F47+F99+F110+F117</f>
        <v>0</v>
      </c>
      <c r="G28" s="592">
        <f t="shared" si="7"/>
        <v>21775</v>
      </c>
      <c r="H28" s="592">
        <f t="shared" si="7"/>
        <v>29038</v>
      </c>
      <c r="I28" s="592">
        <f t="shared" si="7"/>
        <v>73778</v>
      </c>
      <c r="J28" s="592">
        <f t="shared" si="7"/>
        <v>5075</v>
      </c>
      <c r="K28" s="592">
        <f t="shared" si="7"/>
        <v>136539</v>
      </c>
      <c r="L28" s="592">
        <f t="shared" si="7"/>
        <v>143366</v>
      </c>
      <c r="M28" s="593">
        <f t="shared" si="7"/>
        <v>149818</v>
      </c>
    </row>
    <row r="29" spans="1:13" ht="18">
      <c r="A29" s="910" t="s">
        <v>1596</v>
      </c>
      <c r="B29" s="911"/>
      <c r="C29" s="911"/>
      <c r="D29" s="594" t="s">
        <v>1592</v>
      </c>
      <c r="E29" s="595">
        <f t="shared" si="0"/>
        <v>0</v>
      </c>
      <c r="F29" s="595">
        <f aca="true" t="shared" si="8" ref="F29:M29">F30+F34</f>
        <v>0</v>
      </c>
      <c r="G29" s="595">
        <f t="shared" si="8"/>
        <v>0</v>
      </c>
      <c r="H29" s="595">
        <f t="shared" si="8"/>
        <v>0</v>
      </c>
      <c r="I29" s="595">
        <f t="shared" si="8"/>
        <v>0</v>
      </c>
      <c r="J29" s="595">
        <f t="shared" si="8"/>
        <v>0</v>
      </c>
      <c r="K29" s="595">
        <f t="shared" si="8"/>
        <v>0</v>
      </c>
      <c r="L29" s="595">
        <f t="shared" si="8"/>
        <v>0</v>
      </c>
      <c r="M29" s="596">
        <f t="shared" si="8"/>
        <v>0</v>
      </c>
    </row>
    <row r="30" spans="1:13" ht="18.75">
      <c r="A30" s="597" t="s">
        <v>1591</v>
      </c>
      <c r="B30" s="598"/>
      <c r="C30" s="599"/>
      <c r="D30" s="600" t="s">
        <v>1590</v>
      </c>
      <c r="E30" s="595">
        <f t="shared" si="0"/>
        <v>0</v>
      </c>
      <c r="F30" s="550">
        <f aca="true" t="shared" si="9" ref="F30:M30">F32</f>
        <v>0</v>
      </c>
      <c r="G30" s="550">
        <f t="shared" si="9"/>
        <v>0</v>
      </c>
      <c r="H30" s="550">
        <f t="shared" si="9"/>
        <v>0</v>
      </c>
      <c r="I30" s="550">
        <f t="shared" si="9"/>
        <v>0</v>
      </c>
      <c r="J30" s="550">
        <f t="shared" si="9"/>
        <v>0</v>
      </c>
      <c r="K30" s="550">
        <f t="shared" si="9"/>
        <v>0</v>
      </c>
      <c r="L30" s="550">
        <f t="shared" si="9"/>
        <v>0</v>
      </c>
      <c r="M30" s="552">
        <f t="shared" si="9"/>
        <v>0</v>
      </c>
    </row>
    <row r="31" spans="1:13" ht="18.75">
      <c r="A31" s="601" t="s">
        <v>630</v>
      </c>
      <c r="B31" s="598"/>
      <c r="C31" s="602"/>
      <c r="D31" s="600"/>
      <c r="E31" s="595"/>
      <c r="F31" s="550"/>
      <c r="G31" s="550"/>
      <c r="H31" s="550"/>
      <c r="I31" s="550"/>
      <c r="J31" s="603"/>
      <c r="K31" s="550"/>
      <c r="L31" s="550"/>
      <c r="M31" s="552"/>
    </row>
    <row r="32" spans="1:13" ht="18">
      <c r="A32" s="604"/>
      <c r="B32" s="605" t="s">
        <v>1589</v>
      </c>
      <c r="C32" s="602"/>
      <c r="D32" s="600" t="s">
        <v>1588</v>
      </c>
      <c r="E32" s="595">
        <f aca="true" t="shared" si="10" ref="E32:E38">G32+H32+I32+J32</f>
        <v>0</v>
      </c>
      <c r="F32" s="550">
        <f aca="true" t="shared" si="11" ref="F32:M32">F33</f>
        <v>0</v>
      </c>
      <c r="G32" s="550">
        <f t="shared" si="11"/>
        <v>0</v>
      </c>
      <c r="H32" s="550">
        <f t="shared" si="11"/>
        <v>0</v>
      </c>
      <c r="I32" s="550">
        <f t="shared" si="11"/>
        <v>0</v>
      </c>
      <c r="J32" s="550">
        <f t="shared" si="11"/>
        <v>0</v>
      </c>
      <c r="K32" s="550">
        <f t="shared" si="11"/>
        <v>0</v>
      </c>
      <c r="L32" s="550">
        <f t="shared" si="11"/>
        <v>0</v>
      </c>
      <c r="M32" s="552">
        <f t="shared" si="11"/>
        <v>0</v>
      </c>
    </row>
    <row r="33" spans="1:13" ht="18">
      <c r="A33" s="604"/>
      <c r="B33" s="605"/>
      <c r="C33" s="602" t="s">
        <v>633</v>
      </c>
      <c r="D33" s="600" t="s">
        <v>1587</v>
      </c>
      <c r="E33" s="595">
        <f t="shared" si="10"/>
        <v>0</v>
      </c>
      <c r="F33" s="550"/>
      <c r="G33" s="550"/>
      <c r="H33" s="550"/>
      <c r="I33" s="550"/>
      <c r="J33" s="603"/>
      <c r="K33" s="550"/>
      <c r="L33" s="550"/>
      <c r="M33" s="552"/>
    </row>
    <row r="34" spans="1:13" s="611" customFormat="1" ht="18">
      <c r="A34" s="606" t="s">
        <v>1586</v>
      </c>
      <c r="B34" s="607"/>
      <c r="C34" s="608"/>
      <c r="D34" s="549" t="s">
        <v>1585</v>
      </c>
      <c r="E34" s="595">
        <f t="shared" si="10"/>
        <v>0</v>
      </c>
      <c r="F34" s="609">
        <f aca="true" t="shared" si="12" ref="F34:M34">F35+F36</f>
        <v>0</v>
      </c>
      <c r="G34" s="609">
        <f t="shared" si="12"/>
        <v>0</v>
      </c>
      <c r="H34" s="609">
        <f t="shared" si="12"/>
        <v>0</v>
      </c>
      <c r="I34" s="609">
        <f t="shared" si="12"/>
        <v>0</v>
      </c>
      <c r="J34" s="609">
        <f t="shared" si="12"/>
        <v>0</v>
      </c>
      <c r="K34" s="609">
        <f t="shared" si="12"/>
        <v>0</v>
      </c>
      <c r="L34" s="609">
        <f t="shared" si="12"/>
        <v>0</v>
      </c>
      <c r="M34" s="610">
        <f t="shared" si="12"/>
        <v>0</v>
      </c>
    </row>
    <row r="35" spans="1:13" s="611" customFormat="1" ht="18">
      <c r="A35" s="612"/>
      <c r="B35" s="613" t="s">
        <v>643</v>
      </c>
      <c r="C35" s="608"/>
      <c r="D35" s="600" t="s">
        <v>1584</v>
      </c>
      <c r="E35" s="595">
        <f t="shared" si="10"/>
        <v>0</v>
      </c>
      <c r="F35" s="609"/>
      <c r="G35" s="609"/>
      <c r="H35" s="609"/>
      <c r="I35" s="609"/>
      <c r="J35" s="614"/>
      <c r="K35" s="609"/>
      <c r="L35" s="609"/>
      <c r="M35" s="610"/>
    </row>
    <row r="36" spans="1:13" s="611" customFormat="1" ht="18">
      <c r="A36" s="615"/>
      <c r="B36" s="616" t="s">
        <v>645</v>
      </c>
      <c r="C36" s="617"/>
      <c r="D36" s="600" t="s">
        <v>1583</v>
      </c>
      <c r="E36" s="595">
        <f t="shared" si="10"/>
        <v>0</v>
      </c>
      <c r="F36" s="609"/>
      <c r="G36" s="609"/>
      <c r="H36" s="609"/>
      <c r="I36" s="609"/>
      <c r="J36" s="614"/>
      <c r="K36" s="609"/>
      <c r="L36" s="609"/>
      <c r="M36" s="610"/>
    </row>
    <row r="37" spans="1:13" ht="46.5" customHeight="1">
      <c r="A37" s="912" t="s">
        <v>1582</v>
      </c>
      <c r="B37" s="913"/>
      <c r="C37" s="913"/>
      <c r="D37" s="549" t="s">
        <v>1581</v>
      </c>
      <c r="E37" s="595">
        <f t="shared" si="10"/>
        <v>0</v>
      </c>
      <c r="F37" s="550">
        <f aca="true" t="shared" si="13" ref="F37:M37">F38+F41</f>
        <v>0</v>
      </c>
      <c r="G37" s="550">
        <f t="shared" si="13"/>
        <v>0</v>
      </c>
      <c r="H37" s="550">
        <f t="shared" si="13"/>
        <v>0</v>
      </c>
      <c r="I37" s="550">
        <f t="shared" si="13"/>
        <v>0</v>
      </c>
      <c r="J37" s="550">
        <f t="shared" si="13"/>
        <v>0</v>
      </c>
      <c r="K37" s="550">
        <f t="shared" si="13"/>
        <v>0</v>
      </c>
      <c r="L37" s="550">
        <f t="shared" si="13"/>
        <v>0</v>
      </c>
      <c r="M37" s="552">
        <f t="shared" si="13"/>
        <v>0</v>
      </c>
    </row>
    <row r="38" spans="1:13" ht="18.75">
      <c r="A38" s="597" t="s">
        <v>1580</v>
      </c>
      <c r="B38" s="598"/>
      <c r="C38" s="599"/>
      <c r="D38" s="600" t="s">
        <v>1579</v>
      </c>
      <c r="E38" s="595">
        <f t="shared" si="10"/>
        <v>0</v>
      </c>
      <c r="F38" s="550">
        <f aca="true" t="shared" si="14" ref="F38:M38">F40</f>
        <v>0</v>
      </c>
      <c r="G38" s="550">
        <f t="shared" si="14"/>
        <v>0</v>
      </c>
      <c r="H38" s="550">
        <f t="shared" si="14"/>
        <v>0</v>
      </c>
      <c r="I38" s="550">
        <f t="shared" si="14"/>
        <v>0</v>
      </c>
      <c r="J38" s="550">
        <f t="shared" si="14"/>
        <v>0</v>
      </c>
      <c r="K38" s="550">
        <f t="shared" si="14"/>
        <v>0</v>
      </c>
      <c r="L38" s="550">
        <f t="shared" si="14"/>
        <v>0</v>
      </c>
      <c r="M38" s="552">
        <f t="shared" si="14"/>
        <v>0</v>
      </c>
    </row>
    <row r="39" spans="1:13" ht="18.75">
      <c r="A39" s="601" t="s">
        <v>630</v>
      </c>
      <c r="B39" s="598"/>
      <c r="C39" s="602"/>
      <c r="D39" s="600"/>
      <c r="E39" s="595"/>
      <c r="F39" s="550"/>
      <c r="G39" s="550"/>
      <c r="H39" s="550"/>
      <c r="I39" s="550"/>
      <c r="J39" s="603"/>
      <c r="K39" s="550"/>
      <c r="L39" s="550"/>
      <c r="M39" s="552"/>
    </row>
    <row r="40" spans="1:13" ht="22.5" customHeight="1">
      <c r="A40" s="601"/>
      <c r="B40" s="618" t="s">
        <v>661</v>
      </c>
      <c r="C40" s="619"/>
      <c r="D40" s="620" t="s">
        <v>1578</v>
      </c>
      <c r="E40" s="595">
        <f>G40+H40+I40+J40</f>
        <v>0</v>
      </c>
      <c r="F40" s="550"/>
      <c r="G40" s="550"/>
      <c r="H40" s="550"/>
      <c r="I40" s="550"/>
      <c r="J40" s="603"/>
      <c r="K40" s="550"/>
      <c r="L40" s="550"/>
      <c r="M40" s="552"/>
    </row>
    <row r="41" spans="1:13" ht="35.25" customHeight="1">
      <c r="A41" s="912" t="s">
        <v>1577</v>
      </c>
      <c r="B41" s="913"/>
      <c r="C41" s="913"/>
      <c r="D41" s="600" t="s">
        <v>1576</v>
      </c>
      <c r="E41" s="595">
        <f>G41+H41+I41+J41</f>
        <v>0</v>
      </c>
      <c r="F41" s="550">
        <f aca="true" t="shared" si="15" ref="F41:M41">F43</f>
        <v>0</v>
      </c>
      <c r="G41" s="550">
        <f t="shared" si="15"/>
        <v>0</v>
      </c>
      <c r="H41" s="550">
        <f t="shared" si="15"/>
        <v>0</v>
      </c>
      <c r="I41" s="550">
        <f t="shared" si="15"/>
        <v>0</v>
      </c>
      <c r="J41" s="550">
        <f t="shared" si="15"/>
        <v>0</v>
      </c>
      <c r="K41" s="550">
        <f t="shared" si="15"/>
        <v>0</v>
      </c>
      <c r="L41" s="550">
        <f t="shared" si="15"/>
        <v>0</v>
      </c>
      <c r="M41" s="552">
        <f t="shared" si="15"/>
        <v>0</v>
      </c>
    </row>
    <row r="42" spans="1:13" ht="18.75">
      <c r="A42" s="601" t="s">
        <v>630</v>
      </c>
      <c r="B42" s="598"/>
      <c r="C42" s="602"/>
      <c r="D42" s="600"/>
      <c r="E42" s="595"/>
      <c r="F42" s="550"/>
      <c r="G42" s="550"/>
      <c r="H42" s="550"/>
      <c r="I42" s="550"/>
      <c r="J42" s="603"/>
      <c r="K42" s="550"/>
      <c r="L42" s="550"/>
      <c r="M42" s="552"/>
    </row>
    <row r="43" spans="1:13" s="611" customFormat="1" ht="18">
      <c r="A43" s="615"/>
      <c r="B43" s="621" t="s">
        <v>1575</v>
      </c>
      <c r="C43" s="608"/>
      <c r="D43" s="600" t="s">
        <v>1574</v>
      </c>
      <c r="E43" s="595">
        <f aca="true" t="shared" si="16" ref="E43:E48">G43+H43+I43+J43</f>
        <v>0</v>
      </c>
      <c r="F43" s="609">
        <f aca="true" t="shared" si="17" ref="F43:M43">F44</f>
        <v>0</v>
      </c>
      <c r="G43" s="609">
        <f t="shared" si="17"/>
        <v>0</v>
      </c>
      <c r="H43" s="609">
        <f t="shared" si="17"/>
        <v>0</v>
      </c>
      <c r="I43" s="609">
        <f t="shared" si="17"/>
        <v>0</v>
      </c>
      <c r="J43" s="609">
        <f t="shared" si="17"/>
        <v>0</v>
      </c>
      <c r="K43" s="609">
        <f t="shared" si="17"/>
        <v>0</v>
      </c>
      <c r="L43" s="609">
        <f t="shared" si="17"/>
        <v>0</v>
      </c>
      <c r="M43" s="610">
        <f t="shared" si="17"/>
        <v>0</v>
      </c>
    </row>
    <row r="44" spans="1:13" s="611" customFormat="1" ht="18">
      <c r="A44" s="615"/>
      <c r="B44" s="621"/>
      <c r="C44" s="622" t="s">
        <v>667</v>
      </c>
      <c r="D44" s="600" t="s">
        <v>1573</v>
      </c>
      <c r="E44" s="595">
        <f t="shared" si="16"/>
        <v>0</v>
      </c>
      <c r="F44" s="609"/>
      <c r="G44" s="609"/>
      <c r="H44" s="609"/>
      <c r="I44" s="609"/>
      <c r="J44" s="614"/>
      <c r="K44" s="609"/>
      <c r="L44" s="609"/>
      <c r="M44" s="610"/>
    </row>
    <row r="45" spans="1:13" ht="39.75" customHeight="1">
      <c r="A45" s="604"/>
      <c r="B45" s="914" t="s">
        <v>1572</v>
      </c>
      <c r="C45" s="914"/>
      <c r="D45" s="620" t="s">
        <v>1571</v>
      </c>
      <c r="E45" s="595">
        <f t="shared" si="16"/>
        <v>0</v>
      </c>
      <c r="F45" s="550"/>
      <c r="G45" s="550"/>
      <c r="H45" s="550"/>
      <c r="I45" s="550"/>
      <c r="J45" s="603"/>
      <c r="K45" s="550"/>
      <c r="L45" s="550"/>
      <c r="M45" s="552"/>
    </row>
    <row r="46" spans="1:13" ht="18">
      <c r="A46" s="604"/>
      <c r="B46" s="605" t="s">
        <v>1570</v>
      </c>
      <c r="C46" s="602"/>
      <c r="D46" s="620" t="s">
        <v>1569</v>
      </c>
      <c r="E46" s="595">
        <f t="shared" si="16"/>
        <v>0</v>
      </c>
      <c r="F46" s="550"/>
      <c r="G46" s="550"/>
      <c r="H46" s="550"/>
      <c r="I46" s="550"/>
      <c r="J46" s="603"/>
      <c r="K46" s="550"/>
      <c r="L46" s="550"/>
      <c r="M46" s="552"/>
    </row>
    <row r="47" spans="1:13" ht="39" customHeight="1">
      <c r="A47" s="912" t="s">
        <v>1568</v>
      </c>
      <c r="B47" s="913"/>
      <c r="C47" s="913"/>
      <c r="D47" s="623" t="s">
        <v>1567</v>
      </c>
      <c r="E47" s="595">
        <f t="shared" si="16"/>
        <v>127140</v>
      </c>
      <c r="F47" s="550">
        <f aca="true" t="shared" si="18" ref="F47:M47">F48+F64+F72+F89</f>
        <v>0</v>
      </c>
      <c r="G47" s="550">
        <f t="shared" si="18"/>
        <v>21775</v>
      </c>
      <c r="H47" s="550">
        <f t="shared" si="18"/>
        <v>27775</v>
      </c>
      <c r="I47" s="550">
        <f t="shared" si="18"/>
        <v>72515</v>
      </c>
      <c r="J47" s="550">
        <f t="shared" si="18"/>
        <v>5075</v>
      </c>
      <c r="K47" s="550">
        <f t="shared" si="18"/>
        <v>133879</v>
      </c>
      <c r="L47" s="550">
        <f t="shared" si="18"/>
        <v>140573</v>
      </c>
      <c r="M47" s="624">
        <f t="shared" si="18"/>
        <v>146899</v>
      </c>
    </row>
    <row r="48" spans="1:13" ht="45.75" customHeight="1">
      <c r="A48" s="912" t="s">
        <v>1566</v>
      </c>
      <c r="B48" s="913"/>
      <c r="C48" s="913"/>
      <c r="D48" s="600" t="s">
        <v>1565</v>
      </c>
      <c r="E48" s="595">
        <f t="shared" si="16"/>
        <v>127140</v>
      </c>
      <c r="F48" s="550">
        <f aca="true" t="shared" si="19" ref="F48:M48">F50+F53+F57+F58+F60+F63</f>
        <v>0</v>
      </c>
      <c r="G48" s="550">
        <f t="shared" si="19"/>
        <v>21775</v>
      </c>
      <c r="H48" s="550">
        <f t="shared" si="19"/>
        <v>27775</v>
      </c>
      <c r="I48" s="550">
        <f t="shared" si="19"/>
        <v>72515</v>
      </c>
      <c r="J48" s="550">
        <f t="shared" si="19"/>
        <v>5075</v>
      </c>
      <c r="K48" s="550">
        <f t="shared" si="19"/>
        <v>133879</v>
      </c>
      <c r="L48" s="550">
        <f t="shared" si="19"/>
        <v>140573</v>
      </c>
      <c r="M48" s="552">
        <f t="shared" si="19"/>
        <v>146899</v>
      </c>
    </row>
    <row r="49" spans="1:13" ht="18.75">
      <c r="A49" s="601" t="s">
        <v>630</v>
      </c>
      <c r="B49" s="598"/>
      <c r="C49" s="602"/>
      <c r="D49" s="600"/>
      <c r="E49" s="595"/>
      <c r="F49" s="550"/>
      <c r="G49" s="550"/>
      <c r="H49" s="550"/>
      <c r="I49" s="550"/>
      <c r="J49" s="603"/>
      <c r="K49" s="550"/>
      <c r="L49" s="550"/>
      <c r="M49" s="552"/>
    </row>
    <row r="50" spans="1:13" ht="18.75">
      <c r="A50" s="601"/>
      <c r="B50" s="618" t="s">
        <v>1564</v>
      </c>
      <c r="C50" s="619"/>
      <c r="D50" s="620" t="s">
        <v>1563</v>
      </c>
      <c r="E50" s="595">
        <f aca="true" t="shared" si="20" ref="E50:E64">G50+H50+I50+J50</f>
        <v>117294</v>
      </c>
      <c r="F50" s="550">
        <f aca="true" t="shared" si="21" ref="F50:M50">F51+F52</f>
        <v>0</v>
      </c>
      <c r="G50" s="550">
        <f t="shared" si="21"/>
        <v>21775</v>
      </c>
      <c r="H50" s="550">
        <f t="shared" si="21"/>
        <v>27775</v>
      </c>
      <c r="I50" s="550">
        <f t="shared" si="21"/>
        <v>62669</v>
      </c>
      <c r="J50" s="550">
        <f t="shared" si="21"/>
        <v>5075</v>
      </c>
      <c r="K50" s="550">
        <f t="shared" si="21"/>
        <v>123511</v>
      </c>
      <c r="L50" s="550">
        <f t="shared" si="21"/>
        <v>129687</v>
      </c>
      <c r="M50" s="552">
        <f t="shared" si="21"/>
        <v>135523</v>
      </c>
    </row>
    <row r="51" spans="1:13" ht="18.75">
      <c r="A51" s="601"/>
      <c r="B51" s="618"/>
      <c r="C51" s="625" t="s">
        <v>681</v>
      </c>
      <c r="D51" s="620" t="s">
        <v>1562</v>
      </c>
      <c r="E51" s="595">
        <f t="shared" si="20"/>
        <v>48600</v>
      </c>
      <c r="F51" s="550">
        <f aca="true" t="shared" si="22" ref="F51:M52">F167+F283</f>
        <v>0</v>
      </c>
      <c r="G51" s="550">
        <f t="shared" si="22"/>
        <v>11450</v>
      </c>
      <c r="H51" s="550">
        <f t="shared" si="22"/>
        <v>13450</v>
      </c>
      <c r="I51" s="550">
        <f t="shared" si="22"/>
        <v>23700</v>
      </c>
      <c r="J51" s="550">
        <f t="shared" si="22"/>
        <v>0</v>
      </c>
      <c r="K51" s="550">
        <f t="shared" si="22"/>
        <v>51176</v>
      </c>
      <c r="L51" s="550">
        <f t="shared" si="22"/>
        <v>53735</v>
      </c>
      <c r="M51" s="552">
        <f t="shared" si="22"/>
        <v>56153</v>
      </c>
    </row>
    <row r="52" spans="1:13" ht="18.75">
      <c r="A52" s="601"/>
      <c r="B52" s="618"/>
      <c r="C52" s="625" t="s">
        <v>683</v>
      </c>
      <c r="D52" s="620" t="s">
        <v>1561</v>
      </c>
      <c r="E52" s="595">
        <f t="shared" si="20"/>
        <v>68694</v>
      </c>
      <c r="F52" s="550">
        <f t="shared" si="22"/>
        <v>0</v>
      </c>
      <c r="G52" s="550">
        <f t="shared" si="22"/>
        <v>10325</v>
      </c>
      <c r="H52" s="550">
        <f t="shared" si="22"/>
        <v>14325</v>
      </c>
      <c r="I52" s="550">
        <f t="shared" si="22"/>
        <v>38969</v>
      </c>
      <c r="J52" s="550">
        <f t="shared" si="22"/>
        <v>5075</v>
      </c>
      <c r="K52" s="550">
        <f t="shared" si="22"/>
        <v>72335</v>
      </c>
      <c r="L52" s="550">
        <f t="shared" si="22"/>
        <v>75952</v>
      </c>
      <c r="M52" s="552">
        <f t="shared" si="22"/>
        <v>79370</v>
      </c>
    </row>
    <row r="53" spans="1:13" ht="18.75">
      <c r="A53" s="601"/>
      <c r="B53" s="618" t="s">
        <v>1560</v>
      </c>
      <c r="C53" s="626"/>
      <c r="D53" s="620" t="s">
        <v>1559</v>
      </c>
      <c r="E53" s="595">
        <f t="shared" si="20"/>
        <v>9846</v>
      </c>
      <c r="F53" s="550">
        <f aca="true" t="shared" si="23" ref="F53:M53">SUM(F54:F56)</f>
        <v>0</v>
      </c>
      <c r="G53" s="550">
        <f t="shared" si="23"/>
        <v>0</v>
      </c>
      <c r="H53" s="550">
        <f t="shared" si="23"/>
        <v>0</v>
      </c>
      <c r="I53" s="550">
        <f t="shared" si="23"/>
        <v>9846</v>
      </c>
      <c r="J53" s="550">
        <f t="shared" si="23"/>
        <v>0</v>
      </c>
      <c r="K53" s="550">
        <f t="shared" si="23"/>
        <v>10368</v>
      </c>
      <c r="L53" s="550">
        <f t="shared" si="23"/>
        <v>10886</v>
      </c>
      <c r="M53" s="552">
        <f t="shared" si="23"/>
        <v>11376</v>
      </c>
    </row>
    <row r="54" spans="1:13" ht="18.75">
      <c r="A54" s="601"/>
      <c r="B54" s="618"/>
      <c r="C54" s="625" t="s">
        <v>687</v>
      </c>
      <c r="D54" s="620" t="s">
        <v>1558</v>
      </c>
      <c r="E54" s="595">
        <f t="shared" si="20"/>
        <v>0</v>
      </c>
      <c r="F54" s="550">
        <f aca="true" t="shared" si="24" ref="F54:M57">F170+F286</f>
        <v>0</v>
      </c>
      <c r="G54" s="550">
        <f t="shared" si="24"/>
        <v>0</v>
      </c>
      <c r="H54" s="550">
        <f t="shared" si="24"/>
        <v>0</v>
      </c>
      <c r="I54" s="550">
        <f t="shared" si="24"/>
        <v>0</v>
      </c>
      <c r="J54" s="550">
        <f t="shared" si="24"/>
        <v>0</v>
      </c>
      <c r="K54" s="550">
        <f t="shared" si="24"/>
        <v>0</v>
      </c>
      <c r="L54" s="550">
        <f t="shared" si="24"/>
        <v>0</v>
      </c>
      <c r="M54" s="552">
        <f t="shared" si="24"/>
        <v>0</v>
      </c>
    </row>
    <row r="55" spans="1:13" ht="18.75">
      <c r="A55" s="601"/>
      <c r="B55" s="618"/>
      <c r="C55" s="625" t="s">
        <v>689</v>
      </c>
      <c r="D55" s="620" t="s">
        <v>1557</v>
      </c>
      <c r="E55" s="595">
        <f t="shared" si="20"/>
        <v>9846</v>
      </c>
      <c r="F55" s="550">
        <f t="shared" si="24"/>
        <v>0</v>
      </c>
      <c r="G55" s="550">
        <f t="shared" si="24"/>
        <v>0</v>
      </c>
      <c r="H55" s="550">
        <f t="shared" si="24"/>
        <v>0</v>
      </c>
      <c r="I55" s="550">
        <f t="shared" si="24"/>
        <v>9846</v>
      </c>
      <c r="J55" s="550">
        <f t="shared" si="24"/>
        <v>0</v>
      </c>
      <c r="K55" s="550">
        <f t="shared" si="24"/>
        <v>10368</v>
      </c>
      <c r="L55" s="550">
        <f t="shared" si="24"/>
        <v>10886</v>
      </c>
      <c r="M55" s="552">
        <f t="shared" si="24"/>
        <v>11376</v>
      </c>
    </row>
    <row r="56" spans="1:13" ht="18.75">
      <c r="A56" s="601"/>
      <c r="B56" s="618"/>
      <c r="C56" s="627" t="s">
        <v>691</v>
      </c>
      <c r="D56" s="620" t="s">
        <v>1556</v>
      </c>
      <c r="E56" s="595">
        <f t="shared" si="20"/>
        <v>0</v>
      </c>
      <c r="F56" s="550">
        <f t="shared" si="24"/>
        <v>0</v>
      </c>
      <c r="G56" s="550">
        <f t="shared" si="24"/>
        <v>0</v>
      </c>
      <c r="H56" s="550">
        <f t="shared" si="24"/>
        <v>0</v>
      </c>
      <c r="I56" s="550">
        <f t="shared" si="24"/>
        <v>0</v>
      </c>
      <c r="J56" s="550">
        <f t="shared" si="24"/>
        <v>0</v>
      </c>
      <c r="K56" s="550">
        <f t="shared" si="24"/>
        <v>0</v>
      </c>
      <c r="L56" s="550">
        <f t="shared" si="24"/>
        <v>0</v>
      </c>
      <c r="M56" s="552">
        <f t="shared" si="24"/>
        <v>0</v>
      </c>
    </row>
    <row r="57" spans="1:13" s="611" customFormat="1" ht="18" customHeight="1">
      <c r="A57" s="615"/>
      <c r="B57" s="616" t="s">
        <v>693</v>
      </c>
      <c r="C57" s="622"/>
      <c r="D57" s="600" t="s">
        <v>1555</v>
      </c>
      <c r="E57" s="595">
        <f t="shared" si="20"/>
        <v>0</v>
      </c>
      <c r="F57" s="550">
        <f t="shared" si="24"/>
        <v>0</v>
      </c>
      <c r="G57" s="550">
        <f t="shared" si="24"/>
        <v>0</v>
      </c>
      <c r="H57" s="550">
        <f t="shared" si="24"/>
        <v>0</v>
      </c>
      <c r="I57" s="550">
        <f t="shared" si="24"/>
        <v>0</v>
      </c>
      <c r="J57" s="550">
        <f t="shared" si="24"/>
        <v>0</v>
      </c>
      <c r="K57" s="550">
        <f t="shared" si="24"/>
        <v>0</v>
      </c>
      <c r="L57" s="550">
        <f t="shared" si="24"/>
        <v>0</v>
      </c>
      <c r="M57" s="552">
        <f t="shared" si="24"/>
        <v>0</v>
      </c>
    </row>
    <row r="58" spans="1:13" ht="18.75">
      <c r="A58" s="601"/>
      <c r="B58" s="618" t="s">
        <v>1554</v>
      </c>
      <c r="C58" s="619"/>
      <c r="D58" s="620" t="s">
        <v>1553</v>
      </c>
      <c r="E58" s="595">
        <f t="shared" si="20"/>
        <v>0</v>
      </c>
      <c r="F58" s="550">
        <f aca="true" t="shared" si="25" ref="F58:M58">F59</f>
        <v>0</v>
      </c>
      <c r="G58" s="550">
        <f t="shared" si="25"/>
        <v>0</v>
      </c>
      <c r="H58" s="550">
        <f t="shared" si="25"/>
        <v>0</v>
      </c>
      <c r="I58" s="550">
        <f t="shared" si="25"/>
        <v>0</v>
      </c>
      <c r="J58" s="550">
        <f t="shared" si="25"/>
        <v>0</v>
      </c>
      <c r="K58" s="550">
        <f t="shared" si="25"/>
        <v>0</v>
      </c>
      <c r="L58" s="550">
        <f t="shared" si="25"/>
        <v>0</v>
      </c>
      <c r="M58" s="552">
        <f t="shared" si="25"/>
        <v>0</v>
      </c>
    </row>
    <row r="59" spans="1:13" ht="18.75">
      <c r="A59" s="601"/>
      <c r="B59" s="618"/>
      <c r="C59" s="625" t="s">
        <v>697</v>
      </c>
      <c r="D59" s="620" t="s">
        <v>1552</v>
      </c>
      <c r="E59" s="595">
        <f t="shared" si="20"/>
        <v>0</v>
      </c>
      <c r="F59" s="550">
        <f aca="true" t="shared" si="26" ref="F59:M59">F175+F291</f>
        <v>0</v>
      </c>
      <c r="G59" s="550">
        <f t="shared" si="26"/>
        <v>0</v>
      </c>
      <c r="H59" s="550">
        <f t="shared" si="26"/>
        <v>0</v>
      </c>
      <c r="I59" s="550">
        <f t="shared" si="26"/>
        <v>0</v>
      </c>
      <c r="J59" s="550">
        <f t="shared" si="26"/>
        <v>0</v>
      </c>
      <c r="K59" s="550">
        <f t="shared" si="26"/>
        <v>0</v>
      </c>
      <c r="L59" s="550">
        <f t="shared" si="26"/>
        <v>0</v>
      </c>
      <c r="M59" s="552">
        <f t="shared" si="26"/>
        <v>0</v>
      </c>
    </row>
    <row r="60" spans="1:13" s="611" customFormat="1" ht="18">
      <c r="A60" s="615"/>
      <c r="B60" s="616" t="s">
        <v>1551</v>
      </c>
      <c r="C60" s="622"/>
      <c r="D60" s="600" t="s">
        <v>1550</v>
      </c>
      <c r="E60" s="595">
        <f t="shared" si="20"/>
        <v>0</v>
      </c>
      <c r="F60" s="609">
        <f aca="true" t="shared" si="27" ref="F60:M60">F61+F62</f>
        <v>0</v>
      </c>
      <c r="G60" s="609">
        <f t="shared" si="27"/>
        <v>0</v>
      </c>
      <c r="H60" s="609">
        <f t="shared" si="27"/>
        <v>0</v>
      </c>
      <c r="I60" s="609">
        <f t="shared" si="27"/>
        <v>0</v>
      </c>
      <c r="J60" s="609">
        <f t="shared" si="27"/>
        <v>0</v>
      </c>
      <c r="K60" s="609">
        <f t="shared" si="27"/>
        <v>0</v>
      </c>
      <c r="L60" s="609">
        <f t="shared" si="27"/>
        <v>0</v>
      </c>
      <c r="M60" s="610">
        <f t="shared" si="27"/>
        <v>0</v>
      </c>
    </row>
    <row r="61" spans="1:13" s="611" customFormat="1" ht="18">
      <c r="A61" s="615"/>
      <c r="B61" s="616"/>
      <c r="C61" s="622" t="s">
        <v>701</v>
      </c>
      <c r="D61" s="600" t="s">
        <v>1549</v>
      </c>
      <c r="E61" s="595">
        <f t="shared" si="20"/>
        <v>0</v>
      </c>
      <c r="F61" s="609">
        <f aca="true" t="shared" si="28" ref="F61:M63">F177+F293</f>
        <v>0</v>
      </c>
      <c r="G61" s="609">
        <f t="shared" si="28"/>
        <v>0</v>
      </c>
      <c r="H61" s="609">
        <f t="shared" si="28"/>
        <v>0</v>
      </c>
      <c r="I61" s="609">
        <f t="shared" si="28"/>
        <v>0</v>
      </c>
      <c r="J61" s="609">
        <f t="shared" si="28"/>
        <v>0</v>
      </c>
      <c r="K61" s="609">
        <f t="shared" si="28"/>
        <v>0</v>
      </c>
      <c r="L61" s="609">
        <f t="shared" si="28"/>
        <v>0</v>
      </c>
      <c r="M61" s="610">
        <f t="shared" si="28"/>
        <v>0</v>
      </c>
    </row>
    <row r="62" spans="1:13" s="611" customFormat="1" ht="18">
      <c r="A62" s="615"/>
      <c r="B62" s="616"/>
      <c r="C62" s="622" t="s">
        <v>703</v>
      </c>
      <c r="D62" s="600" t="s">
        <v>1548</v>
      </c>
      <c r="E62" s="595">
        <f t="shared" si="20"/>
        <v>0</v>
      </c>
      <c r="F62" s="609">
        <f t="shared" si="28"/>
        <v>0</v>
      </c>
      <c r="G62" s="609">
        <f t="shared" si="28"/>
        <v>0</v>
      </c>
      <c r="H62" s="609">
        <f t="shared" si="28"/>
        <v>0</v>
      </c>
      <c r="I62" s="609">
        <f t="shared" si="28"/>
        <v>0</v>
      </c>
      <c r="J62" s="609">
        <f t="shared" si="28"/>
        <v>0</v>
      </c>
      <c r="K62" s="609">
        <f t="shared" si="28"/>
        <v>0</v>
      </c>
      <c r="L62" s="609">
        <f t="shared" si="28"/>
        <v>0</v>
      </c>
      <c r="M62" s="610">
        <f t="shared" si="28"/>
        <v>0</v>
      </c>
    </row>
    <row r="63" spans="1:13" ht="18.75">
      <c r="A63" s="601"/>
      <c r="B63" s="628" t="s">
        <v>709</v>
      </c>
      <c r="C63" s="627"/>
      <c r="D63" s="620" t="s">
        <v>1547</v>
      </c>
      <c r="E63" s="595">
        <f t="shared" si="20"/>
        <v>0</v>
      </c>
      <c r="F63" s="609">
        <f t="shared" si="28"/>
        <v>0</v>
      </c>
      <c r="G63" s="609">
        <f t="shared" si="28"/>
        <v>0</v>
      </c>
      <c r="H63" s="609">
        <f t="shared" si="28"/>
        <v>0</v>
      </c>
      <c r="I63" s="609">
        <f t="shared" si="28"/>
        <v>0</v>
      </c>
      <c r="J63" s="609">
        <f t="shared" si="28"/>
        <v>0</v>
      </c>
      <c r="K63" s="609">
        <f t="shared" si="28"/>
        <v>0</v>
      </c>
      <c r="L63" s="609">
        <f t="shared" si="28"/>
        <v>0</v>
      </c>
      <c r="M63" s="610">
        <f t="shared" si="28"/>
        <v>0</v>
      </c>
    </row>
    <row r="64" spans="1:13" ht="18">
      <c r="A64" s="629" t="s">
        <v>1546</v>
      </c>
      <c r="B64" s="628"/>
      <c r="C64" s="627"/>
      <c r="D64" s="620" t="s">
        <v>1545</v>
      </c>
      <c r="E64" s="595">
        <f t="shared" si="20"/>
        <v>0</v>
      </c>
      <c r="F64" s="550">
        <f aca="true" t="shared" si="29" ref="F64:M64">F66+F69+F70</f>
        <v>0</v>
      </c>
      <c r="G64" s="550">
        <f t="shared" si="29"/>
        <v>0</v>
      </c>
      <c r="H64" s="550">
        <f t="shared" si="29"/>
        <v>0</v>
      </c>
      <c r="I64" s="550">
        <f t="shared" si="29"/>
        <v>0</v>
      </c>
      <c r="J64" s="550">
        <f t="shared" si="29"/>
        <v>0</v>
      </c>
      <c r="K64" s="550">
        <f t="shared" si="29"/>
        <v>0</v>
      </c>
      <c r="L64" s="550">
        <f t="shared" si="29"/>
        <v>0</v>
      </c>
      <c r="M64" s="552">
        <f t="shared" si="29"/>
        <v>0</v>
      </c>
    </row>
    <row r="65" spans="1:13" ht="18.75">
      <c r="A65" s="601" t="s">
        <v>630</v>
      </c>
      <c r="B65" s="628"/>
      <c r="C65" s="627"/>
      <c r="D65" s="620"/>
      <c r="E65" s="595"/>
      <c r="F65" s="550"/>
      <c r="G65" s="550"/>
      <c r="H65" s="550"/>
      <c r="I65" s="550"/>
      <c r="J65" s="603"/>
      <c r="K65" s="550"/>
      <c r="L65" s="550"/>
      <c r="M65" s="552"/>
    </row>
    <row r="66" spans="1:13" ht="38.25" customHeight="1">
      <c r="A66" s="601"/>
      <c r="B66" s="915" t="s">
        <v>1544</v>
      </c>
      <c r="C66" s="915"/>
      <c r="D66" s="620" t="s">
        <v>1543</v>
      </c>
      <c r="E66" s="595">
        <f aca="true" t="shared" si="30" ref="E66:E72">G66+H66+I66+J66</f>
        <v>0</v>
      </c>
      <c r="F66" s="550">
        <f aca="true" t="shared" si="31" ref="F66:M66">F67+F68</f>
        <v>0</v>
      </c>
      <c r="G66" s="550">
        <f t="shared" si="31"/>
        <v>0</v>
      </c>
      <c r="H66" s="550">
        <f t="shared" si="31"/>
        <v>0</v>
      </c>
      <c r="I66" s="550">
        <f t="shared" si="31"/>
        <v>0</v>
      </c>
      <c r="J66" s="550">
        <f t="shared" si="31"/>
        <v>0</v>
      </c>
      <c r="K66" s="550">
        <f t="shared" si="31"/>
        <v>0</v>
      </c>
      <c r="L66" s="550">
        <f t="shared" si="31"/>
        <v>0</v>
      </c>
      <c r="M66" s="552">
        <f t="shared" si="31"/>
        <v>0</v>
      </c>
    </row>
    <row r="67" spans="1:13" ht="18.75">
      <c r="A67" s="601"/>
      <c r="B67" s="628"/>
      <c r="C67" s="627" t="s">
        <v>715</v>
      </c>
      <c r="D67" s="600" t="s">
        <v>1542</v>
      </c>
      <c r="E67" s="595">
        <f t="shared" si="30"/>
        <v>0</v>
      </c>
      <c r="F67" s="550">
        <f aca="true" t="shared" si="32" ref="F67:M69">F183+F299</f>
        <v>0</v>
      </c>
      <c r="G67" s="550">
        <f t="shared" si="32"/>
        <v>0</v>
      </c>
      <c r="H67" s="550">
        <f t="shared" si="32"/>
        <v>0</v>
      </c>
      <c r="I67" s="550">
        <f t="shared" si="32"/>
        <v>0</v>
      </c>
      <c r="J67" s="550">
        <f t="shared" si="32"/>
        <v>0</v>
      </c>
      <c r="K67" s="550">
        <f t="shared" si="32"/>
        <v>0</v>
      </c>
      <c r="L67" s="550">
        <f t="shared" si="32"/>
        <v>0</v>
      </c>
      <c r="M67" s="552">
        <f t="shared" si="32"/>
        <v>0</v>
      </c>
    </row>
    <row r="68" spans="1:13" s="611" customFormat="1" ht="18">
      <c r="A68" s="630"/>
      <c r="B68" s="613"/>
      <c r="C68" s="631" t="s">
        <v>717</v>
      </c>
      <c r="D68" s="632" t="s">
        <v>1541</v>
      </c>
      <c r="E68" s="595">
        <f t="shared" si="30"/>
        <v>0</v>
      </c>
      <c r="F68" s="550">
        <f t="shared" si="32"/>
        <v>0</v>
      </c>
      <c r="G68" s="550">
        <f t="shared" si="32"/>
        <v>0</v>
      </c>
      <c r="H68" s="550">
        <f t="shared" si="32"/>
        <v>0</v>
      </c>
      <c r="I68" s="550">
        <f t="shared" si="32"/>
        <v>0</v>
      </c>
      <c r="J68" s="550">
        <f t="shared" si="32"/>
        <v>0</v>
      </c>
      <c r="K68" s="550">
        <f t="shared" si="32"/>
        <v>0</v>
      </c>
      <c r="L68" s="550">
        <f t="shared" si="32"/>
        <v>0</v>
      </c>
      <c r="M68" s="552">
        <f t="shared" si="32"/>
        <v>0</v>
      </c>
    </row>
    <row r="69" spans="1:13" s="611" customFormat="1" ht="18">
      <c r="A69" s="630"/>
      <c r="B69" s="613" t="s">
        <v>719</v>
      </c>
      <c r="C69" s="631"/>
      <c r="D69" s="600" t="s">
        <v>1540</v>
      </c>
      <c r="E69" s="595">
        <f t="shared" si="30"/>
        <v>0</v>
      </c>
      <c r="F69" s="550">
        <f t="shared" si="32"/>
        <v>0</v>
      </c>
      <c r="G69" s="550">
        <f t="shared" si="32"/>
        <v>0</v>
      </c>
      <c r="H69" s="550">
        <f t="shared" si="32"/>
        <v>0</v>
      </c>
      <c r="I69" s="550">
        <f t="shared" si="32"/>
        <v>0</v>
      </c>
      <c r="J69" s="550">
        <f t="shared" si="32"/>
        <v>0</v>
      </c>
      <c r="K69" s="550">
        <f t="shared" si="32"/>
        <v>0</v>
      </c>
      <c r="L69" s="550">
        <f t="shared" si="32"/>
        <v>0</v>
      </c>
      <c r="M69" s="552">
        <f t="shared" si="32"/>
        <v>0</v>
      </c>
    </row>
    <row r="70" spans="1:13" ht="18.75">
      <c r="A70" s="601"/>
      <c r="B70" s="628" t="s">
        <v>1539</v>
      </c>
      <c r="C70" s="627"/>
      <c r="D70" s="620" t="s">
        <v>1538</v>
      </c>
      <c r="E70" s="595">
        <f t="shared" si="30"/>
        <v>0</v>
      </c>
      <c r="F70" s="550">
        <f aca="true" t="shared" si="33" ref="F70:M70">F71</f>
        <v>0</v>
      </c>
      <c r="G70" s="550">
        <f t="shared" si="33"/>
        <v>0</v>
      </c>
      <c r="H70" s="550">
        <f t="shared" si="33"/>
        <v>0</v>
      </c>
      <c r="I70" s="550">
        <f t="shared" si="33"/>
        <v>0</v>
      </c>
      <c r="J70" s="550">
        <f t="shared" si="33"/>
        <v>0</v>
      </c>
      <c r="K70" s="550">
        <f t="shared" si="33"/>
        <v>0</v>
      </c>
      <c r="L70" s="550">
        <f t="shared" si="33"/>
        <v>0</v>
      </c>
      <c r="M70" s="552">
        <f t="shared" si="33"/>
        <v>0</v>
      </c>
    </row>
    <row r="71" spans="1:13" ht="18.75">
      <c r="A71" s="601"/>
      <c r="B71" s="628"/>
      <c r="C71" s="627" t="s">
        <v>723</v>
      </c>
      <c r="D71" s="620" t="s">
        <v>1537</v>
      </c>
      <c r="E71" s="595">
        <f t="shared" si="30"/>
        <v>0</v>
      </c>
      <c r="F71" s="550">
        <f aca="true" t="shared" si="34" ref="F71:M71">F187+F303</f>
        <v>0</v>
      </c>
      <c r="G71" s="550">
        <f t="shared" si="34"/>
        <v>0</v>
      </c>
      <c r="H71" s="550">
        <f t="shared" si="34"/>
        <v>0</v>
      </c>
      <c r="I71" s="550">
        <f t="shared" si="34"/>
        <v>0</v>
      </c>
      <c r="J71" s="550">
        <f t="shared" si="34"/>
        <v>0</v>
      </c>
      <c r="K71" s="550">
        <f t="shared" si="34"/>
        <v>0</v>
      </c>
      <c r="L71" s="550">
        <f t="shared" si="34"/>
        <v>0</v>
      </c>
      <c r="M71" s="552">
        <f t="shared" si="34"/>
        <v>0</v>
      </c>
    </row>
    <row r="72" spans="1:13" ht="22.5" customHeight="1">
      <c r="A72" s="912" t="s">
        <v>1536</v>
      </c>
      <c r="B72" s="913"/>
      <c r="C72" s="913"/>
      <c r="D72" s="620" t="s">
        <v>1535</v>
      </c>
      <c r="E72" s="595">
        <f t="shared" si="30"/>
        <v>0</v>
      </c>
      <c r="F72" s="550">
        <f aca="true" t="shared" si="35" ref="F72:M72">F74+F84+F88</f>
        <v>0</v>
      </c>
      <c r="G72" s="550">
        <f t="shared" si="35"/>
        <v>0</v>
      </c>
      <c r="H72" s="550">
        <f t="shared" si="35"/>
        <v>0</v>
      </c>
      <c r="I72" s="550">
        <f t="shared" si="35"/>
        <v>0</v>
      </c>
      <c r="J72" s="550">
        <f t="shared" si="35"/>
        <v>0</v>
      </c>
      <c r="K72" s="550">
        <f t="shared" si="35"/>
        <v>0</v>
      </c>
      <c r="L72" s="550">
        <f t="shared" si="35"/>
        <v>0</v>
      </c>
      <c r="M72" s="552">
        <f t="shared" si="35"/>
        <v>0</v>
      </c>
    </row>
    <row r="73" spans="1:13" ht="18.75">
      <c r="A73" s="601" t="s">
        <v>630</v>
      </c>
      <c r="B73" s="598"/>
      <c r="C73" s="602"/>
      <c r="D73" s="600"/>
      <c r="E73" s="595"/>
      <c r="F73" s="550"/>
      <c r="G73" s="550"/>
      <c r="H73" s="550"/>
      <c r="I73" s="550"/>
      <c r="J73" s="603"/>
      <c r="K73" s="550"/>
      <c r="L73" s="550"/>
      <c r="M73" s="552"/>
    </row>
    <row r="74" spans="1:13" ht="41.25" customHeight="1">
      <c r="A74" s="601"/>
      <c r="B74" s="916" t="s">
        <v>1534</v>
      </c>
      <c r="C74" s="916"/>
      <c r="D74" s="600" t="s">
        <v>1533</v>
      </c>
      <c r="E74" s="595">
        <f aca="true" t="shared" si="36" ref="E74:E89">G74+H74+I74+J74</f>
        <v>0</v>
      </c>
      <c r="F74" s="550">
        <f aca="true" t="shared" si="37" ref="F74:M74">SUM(F75:F83)</f>
        <v>0</v>
      </c>
      <c r="G74" s="550">
        <f t="shared" si="37"/>
        <v>0</v>
      </c>
      <c r="H74" s="550">
        <f t="shared" si="37"/>
        <v>0</v>
      </c>
      <c r="I74" s="550">
        <f t="shared" si="37"/>
        <v>0</v>
      </c>
      <c r="J74" s="550">
        <f t="shared" si="37"/>
        <v>0</v>
      </c>
      <c r="K74" s="550">
        <f t="shared" si="37"/>
        <v>0</v>
      </c>
      <c r="L74" s="550">
        <f t="shared" si="37"/>
        <v>0</v>
      </c>
      <c r="M74" s="552">
        <f t="shared" si="37"/>
        <v>0</v>
      </c>
    </row>
    <row r="75" spans="1:13" ht="18.75">
      <c r="A75" s="601"/>
      <c r="B75" s="598"/>
      <c r="C75" s="602" t="s">
        <v>729</v>
      </c>
      <c r="D75" s="600" t="s">
        <v>1532</v>
      </c>
      <c r="E75" s="595">
        <f t="shared" si="36"/>
        <v>0</v>
      </c>
      <c r="F75" s="550">
        <f aca="true" t="shared" si="38" ref="F75:M83">F191+F307</f>
        <v>0</v>
      </c>
      <c r="G75" s="550">
        <f t="shared" si="38"/>
        <v>0</v>
      </c>
      <c r="H75" s="550">
        <f t="shared" si="38"/>
        <v>0</v>
      </c>
      <c r="I75" s="550">
        <f t="shared" si="38"/>
        <v>0</v>
      </c>
      <c r="J75" s="550">
        <f t="shared" si="38"/>
        <v>0</v>
      </c>
      <c r="K75" s="550">
        <f t="shared" si="38"/>
        <v>0</v>
      </c>
      <c r="L75" s="550">
        <f t="shared" si="38"/>
        <v>0</v>
      </c>
      <c r="M75" s="552">
        <f t="shared" si="38"/>
        <v>0</v>
      </c>
    </row>
    <row r="76" spans="1:13" ht="18.75">
      <c r="A76" s="601"/>
      <c r="B76" s="598"/>
      <c r="C76" s="602" t="s">
        <v>731</v>
      </c>
      <c r="D76" s="600" t="s">
        <v>1531</v>
      </c>
      <c r="E76" s="595">
        <f t="shared" si="36"/>
        <v>0</v>
      </c>
      <c r="F76" s="550">
        <f t="shared" si="38"/>
        <v>0</v>
      </c>
      <c r="G76" s="550">
        <f t="shared" si="38"/>
        <v>0</v>
      </c>
      <c r="H76" s="550">
        <f t="shared" si="38"/>
        <v>0</v>
      </c>
      <c r="I76" s="550">
        <f t="shared" si="38"/>
        <v>0</v>
      </c>
      <c r="J76" s="550">
        <f t="shared" si="38"/>
        <v>0</v>
      </c>
      <c r="K76" s="550">
        <f t="shared" si="38"/>
        <v>0</v>
      </c>
      <c r="L76" s="550">
        <f t="shared" si="38"/>
        <v>0</v>
      </c>
      <c r="M76" s="552">
        <f t="shared" si="38"/>
        <v>0</v>
      </c>
    </row>
    <row r="77" spans="1:13" ht="18.75">
      <c r="A77" s="601"/>
      <c r="B77" s="598"/>
      <c r="C77" s="602" t="s">
        <v>733</v>
      </c>
      <c r="D77" s="600" t="s">
        <v>1530</v>
      </c>
      <c r="E77" s="595">
        <f t="shared" si="36"/>
        <v>0</v>
      </c>
      <c r="F77" s="550">
        <f t="shared" si="38"/>
        <v>0</v>
      </c>
      <c r="G77" s="550">
        <f t="shared" si="38"/>
        <v>0</v>
      </c>
      <c r="H77" s="550">
        <f t="shared" si="38"/>
        <v>0</v>
      </c>
      <c r="I77" s="550">
        <f t="shared" si="38"/>
        <v>0</v>
      </c>
      <c r="J77" s="550">
        <f t="shared" si="38"/>
        <v>0</v>
      </c>
      <c r="K77" s="550">
        <f t="shared" si="38"/>
        <v>0</v>
      </c>
      <c r="L77" s="550">
        <f t="shared" si="38"/>
        <v>0</v>
      </c>
      <c r="M77" s="552">
        <f t="shared" si="38"/>
        <v>0</v>
      </c>
    </row>
    <row r="78" spans="1:13" ht="18.75">
      <c r="A78" s="601"/>
      <c r="B78" s="598"/>
      <c r="C78" s="602" t="s">
        <v>735</v>
      </c>
      <c r="D78" s="600" t="s">
        <v>1529</v>
      </c>
      <c r="E78" s="595">
        <f t="shared" si="36"/>
        <v>0</v>
      </c>
      <c r="F78" s="550">
        <f t="shared" si="38"/>
        <v>0</v>
      </c>
      <c r="G78" s="550">
        <f t="shared" si="38"/>
        <v>0</v>
      </c>
      <c r="H78" s="550">
        <f t="shared" si="38"/>
        <v>0</v>
      </c>
      <c r="I78" s="550">
        <f t="shared" si="38"/>
        <v>0</v>
      </c>
      <c r="J78" s="550">
        <f t="shared" si="38"/>
        <v>0</v>
      </c>
      <c r="K78" s="550">
        <f t="shared" si="38"/>
        <v>0</v>
      </c>
      <c r="L78" s="550">
        <f t="shared" si="38"/>
        <v>0</v>
      </c>
      <c r="M78" s="552">
        <f t="shared" si="38"/>
        <v>0</v>
      </c>
    </row>
    <row r="79" spans="1:13" ht="18.75">
      <c r="A79" s="601"/>
      <c r="B79" s="598"/>
      <c r="C79" s="602" t="s">
        <v>737</v>
      </c>
      <c r="D79" s="600" t="s">
        <v>1528</v>
      </c>
      <c r="E79" s="595">
        <f t="shared" si="36"/>
        <v>0</v>
      </c>
      <c r="F79" s="550">
        <f t="shared" si="38"/>
        <v>0</v>
      </c>
      <c r="G79" s="550">
        <f t="shared" si="38"/>
        <v>0</v>
      </c>
      <c r="H79" s="550">
        <f t="shared" si="38"/>
        <v>0</v>
      </c>
      <c r="I79" s="550">
        <f t="shared" si="38"/>
        <v>0</v>
      </c>
      <c r="J79" s="550">
        <f t="shared" si="38"/>
        <v>0</v>
      </c>
      <c r="K79" s="550">
        <f t="shared" si="38"/>
        <v>0</v>
      </c>
      <c r="L79" s="550">
        <f t="shared" si="38"/>
        <v>0</v>
      </c>
      <c r="M79" s="552">
        <f t="shared" si="38"/>
        <v>0</v>
      </c>
    </row>
    <row r="80" spans="1:13" ht="18.75">
      <c r="A80" s="633"/>
      <c r="B80" s="634"/>
      <c r="C80" s="635" t="s">
        <v>739</v>
      </c>
      <c r="D80" s="600" t="s">
        <v>1527</v>
      </c>
      <c r="E80" s="595">
        <f t="shared" si="36"/>
        <v>0</v>
      </c>
      <c r="F80" s="550">
        <f t="shared" si="38"/>
        <v>0</v>
      </c>
      <c r="G80" s="550">
        <f t="shared" si="38"/>
        <v>0</v>
      </c>
      <c r="H80" s="550">
        <f t="shared" si="38"/>
        <v>0</v>
      </c>
      <c r="I80" s="550">
        <f t="shared" si="38"/>
        <v>0</v>
      </c>
      <c r="J80" s="550">
        <f t="shared" si="38"/>
        <v>0</v>
      </c>
      <c r="K80" s="550">
        <f t="shared" si="38"/>
        <v>0</v>
      </c>
      <c r="L80" s="550">
        <f t="shared" si="38"/>
        <v>0</v>
      </c>
      <c r="M80" s="552">
        <f t="shared" si="38"/>
        <v>0</v>
      </c>
    </row>
    <row r="81" spans="1:13" ht="18.75">
      <c r="A81" s="601"/>
      <c r="B81" s="598"/>
      <c r="C81" s="602" t="s">
        <v>1526</v>
      </c>
      <c r="D81" s="600" t="s">
        <v>1525</v>
      </c>
      <c r="E81" s="595">
        <f t="shared" si="36"/>
        <v>0</v>
      </c>
      <c r="F81" s="550">
        <f t="shared" si="38"/>
        <v>0</v>
      </c>
      <c r="G81" s="550">
        <f t="shared" si="38"/>
        <v>0</v>
      </c>
      <c r="H81" s="550">
        <f t="shared" si="38"/>
        <v>0</v>
      </c>
      <c r="I81" s="550">
        <f t="shared" si="38"/>
        <v>0</v>
      </c>
      <c r="J81" s="550">
        <f t="shared" si="38"/>
        <v>0</v>
      </c>
      <c r="K81" s="550">
        <f t="shared" si="38"/>
        <v>0</v>
      </c>
      <c r="L81" s="550">
        <f t="shared" si="38"/>
        <v>0</v>
      </c>
      <c r="M81" s="552">
        <f t="shared" si="38"/>
        <v>0</v>
      </c>
    </row>
    <row r="82" spans="1:13" ht="18.75">
      <c r="A82" s="601"/>
      <c r="B82" s="598"/>
      <c r="C82" s="602" t="s">
        <v>743</v>
      </c>
      <c r="D82" s="600" t="s">
        <v>1524</v>
      </c>
      <c r="E82" s="595">
        <f t="shared" si="36"/>
        <v>0</v>
      </c>
      <c r="F82" s="550">
        <f t="shared" si="38"/>
        <v>0</v>
      </c>
      <c r="G82" s="550">
        <f t="shared" si="38"/>
        <v>0</v>
      </c>
      <c r="H82" s="550">
        <f t="shared" si="38"/>
        <v>0</v>
      </c>
      <c r="I82" s="550">
        <f t="shared" si="38"/>
        <v>0</v>
      </c>
      <c r="J82" s="550">
        <f t="shared" si="38"/>
        <v>0</v>
      </c>
      <c r="K82" s="550">
        <f t="shared" si="38"/>
        <v>0</v>
      </c>
      <c r="L82" s="550">
        <f t="shared" si="38"/>
        <v>0</v>
      </c>
      <c r="M82" s="552">
        <f t="shared" si="38"/>
        <v>0</v>
      </c>
    </row>
    <row r="83" spans="1:13" ht="18.75">
      <c r="A83" s="601"/>
      <c r="B83" s="598"/>
      <c r="C83" s="602" t="s">
        <v>745</v>
      </c>
      <c r="D83" s="600" t="s">
        <v>1523</v>
      </c>
      <c r="E83" s="595">
        <f t="shared" si="36"/>
        <v>0</v>
      </c>
      <c r="F83" s="550">
        <f t="shared" si="38"/>
        <v>0</v>
      </c>
      <c r="G83" s="550">
        <f t="shared" si="38"/>
        <v>0</v>
      </c>
      <c r="H83" s="550">
        <f t="shared" si="38"/>
        <v>0</v>
      </c>
      <c r="I83" s="550">
        <f t="shared" si="38"/>
        <v>0</v>
      </c>
      <c r="J83" s="550">
        <f t="shared" si="38"/>
        <v>0</v>
      </c>
      <c r="K83" s="550">
        <f t="shared" si="38"/>
        <v>0</v>
      </c>
      <c r="L83" s="550">
        <f t="shared" si="38"/>
        <v>0</v>
      </c>
      <c r="M83" s="552">
        <f t="shared" si="38"/>
        <v>0</v>
      </c>
    </row>
    <row r="84" spans="1:13" s="611" customFormat="1" ht="42" customHeight="1">
      <c r="A84" s="630"/>
      <c r="B84" s="915" t="s">
        <v>1522</v>
      </c>
      <c r="C84" s="915"/>
      <c r="D84" s="600" t="s">
        <v>1521</v>
      </c>
      <c r="E84" s="595">
        <f t="shared" si="36"/>
        <v>0</v>
      </c>
      <c r="F84" s="636">
        <f aca="true" t="shared" si="39" ref="F84:M84">SUM(F85:F87)</f>
        <v>0</v>
      </c>
      <c r="G84" s="636">
        <f t="shared" si="39"/>
        <v>0</v>
      </c>
      <c r="H84" s="636">
        <f t="shared" si="39"/>
        <v>0</v>
      </c>
      <c r="I84" s="636">
        <f t="shared" si="39"/>
        <v>0</v>
      </c>
      <c r="J84" s="636">
        <f t="shared" si="39"/>
        <v>0</v>
      </c>
      <c r="K84" s="636">
        <f t="shared" si="39"/>
        <v>0</v>
      </c>
      <c r="L84" s="636">
        <f t="shared" si="39"/>
        <v>0</v>
      </c>
      <c r="M84" s="637">
        <f t="shared" si="39"/>
        <v>0</v>
      </c>
    </row>
    <row r="85" spans="1:13" s="611" customFormat="1" ht="18">
      <c r="A85" s="630"/>
      <c r="B85" s="616"/>
      <c r="C85" s="631" t="s">
        <v>749</v>
      </c>
      <c r="D85" s="638" t="s">
        <v>1520</v>
      </c>
      <c r="E85" s="595">
        <f t="shared" si="36"/>
        <v>0</v>
      </c>
      <c r="F85" s="609">
        <f aca="true" t="shared" si="40" ref="F85:M88">F201+F317</f>
        <v>0</v>
      </c>
      <c r="G85" s="609">
        <f t="shared" si="40"/>
        <v>0</v>
      </c>
      <c r="H85" s="609">
        <f t="shared" si="40"/>
        <v>0</v>
      </c>
      <c r="I85" s="609">
        <f t="shared" si="40"/>
        <v>0</v>
      </c>
      <c r="J85" s="609">
        <f t="shared" si="40"/>
        <v>0</v>
      </c>
      <c r="K85" s="609">
        <f t="shared" si="40"/>
        <v>0</v>
      </c>
      <c r="L85" s="609">
        <f t="shared" si="40"/>
        <v>0</v>
      </c>
      <c r="M85" s="610">
        <f t="shared" si="40"/>
        <v>0</v>
      </c>
    </row>
    <row r="86" spans="1:13" s="611" customFormat="1" ht="18">
      <c r="A86" s="630"/>
      <c r="B86" s="616"/>
      <c r="C86" s="631" t="s">
        <v>751</v>
      </c>
      <c r="D86" s="638" t="s">
        <v>1519</v>
      </c>
      <c r="E86" s="595">
        <f t="shared" si="36"/>
        <v>0</v>
      </c>
      <c r="F86" s="609">
        <f t="shared" si="40"/>
        <v>0</v>
      </c>
      <c r="G86" s="609">
        <f t="shared" si="40"/>
        <v>0</v>
      </c>
      <c r="H86" s="609">
        <f t="shared" si="40"/>
        <v>0</v>
      </c>
      <c r="I86" s="609">
        <f t="shared" si="40"/>
        <v>0</v>
      </c>
      <c r="J86" s="609">
        <f t="shared" si="40"/>
        <v>0</v>
      </c>
      <c r="K86" s="609">
        <f t="shared" si="40"/>
        <v>0</v>
      </c>
      <c r="L86" s="609">
        <f t="shared" si="40"/>
        <v>0</v>
      </c>
      <c r="M86" s="610">
        <f t="shared" si="40"/>
        <v>0</v>
      </c>
    </row>
    <row r="87" spans="1:13" s="611" customFormat="1" ht="36">
      <c r="A87" s="630"/>
      <c r="B87" s="616"/>
      <c r="C87" s="639" t="s">
        <v>753</v>
      </c>
      <c r="D87" s="638" t="s">
        <v>1518</v>
      </c>
      <c r="E87" s="595">
        <f t="shared" si="36"/>
        <v>0</v>
      </c>
      <c r="F87" s="609">
        <f t="shared" si="40"/>
        <v>0</v>
      </c>
      <c r="G87" s="609">
        <f t="shared" si="40"/>
        <v>0</v>
      </c>
      <c r="H87" s="609">
        <f t="shared" si="40"/>
        <v>0</v>
      </c>
      <c r="I87" s="609">
        <f t="shared" si="40"/>
        <v>0</v>
      </c>
      <c r="J87" s="609">
        <f t="shared" si="40"/>
        <v>0</v>
      </c>
      <c r="K87" s="609">
        <f t="shared" si="40"/>
        <v>0</v>
      </c>
      <c r="L87" s="609">
        <f t="shared" si="40"/>
        <v>0</v>
      </c>
      <c r="M87" s="610">
        <f t="shared" si="40"/>
        <v>0</v>
      </c>
    </row>
    <row r="88" spans="1:13" ht="27" customHeight="1">
      <c r="A88" s="604"/>
      <c r="B88" s="618" t="s">
        <v>757</v>
      </c>
      <c r="C88" s="626"/>
      <c r="D88" s="620" t="s">
        <v>1517</v>
      </c>
      <c r="E88" s="595">
        <f t="shared" si="36"/>
        <v>0</v>
      </c>
      <c r="F88" s="609">
        <f t="shared" si="40"/>
        <v>0</v>
      </c>
      <c r="G88" s="609">
        <f t="shared" si="40"/>
        <v>0</v>
      </c>
      <c r="H88" s="609">
        <f t="shared" si="40"/>
        <v>0</v>
      </c>
      <c r="I88" s="609">
        <f t="shared" si="40"/>
        <v>0</v>
      </c>
      <c r="J88" s="609">
        <f t="shared" si="40"/>
        <v>0</v>
      </c>
      <c r="K88" s="609">
        <f t="shared" si="40"/>
        <v>0</v>
      </c>
      <c r="L88" s="609">
        <f t="shared" si="40"/>
        <v>0</v>
      </c>
      <c r="M88" s="610">
        <f t="shared" si="40"/>
        <v>0</v>
      </c>
    </row>
    <row r="89" spans="1:13" ht="45.75" customHeight="1">
      <c r="A89" s="912" t="s">
        <v>1516</v>
      </c>
      <c r="B89" s="913"/>
      <c r="C89" s="913"/>
      <c r="D89" s="640" t="s">
        <v>1515</v>
      </c>
      <c r="E89" s="595">
        <f t="shared" si="36"/>
        <v>0</v>
      </c>
      <c r="F89" s="550">
        <f aca="true" t="shared" si="41" ref="F89:M89">F91+F92+F93+F94+F95</f>
        <v>0</v>
      </c>
      <c r="G89" s="550">
        <f t="shared" si="41"/>
        <v>0</v>
      </c>
      <c r="H89" s="550">
        <f t="shared" si="41"/>
        <v>0</v>
      </c>
      <c r="I89" s="550">
        <f t="shared" si="41"/>
        <v>0</v>
      </c>
      <c r="J89" s="550">
        <f t="shared" si="41"/>
        <v>0</v>
      </c>
      <c r="K89" s="550">
        <f t="shared" si="41"/>
        <v>0</v>
      </c>
      <c r="L89" s="550">
        <f t="shared" si="41"/>
        <v>0</v>
      </c>
      <c r="M89" s="552">
        <f t="shared" si="41"/>
        <v>0</v>
      </c>
    </row>
    <row r="90" spans="1:13" ht="18.75">
      <c r="A90" s="601" t="s">
        <v>630</v>
      </c>
      <c r="B90" s="598"/>
      <c r="C90" s="602"/>
      <c r="D90" s="640"/>
      <c r="E90" s="595"/>
      <c r="F90" s="550"/>
      <c r="G90" s="550"/>
      <c r="H90" s="550"/>
      <c r="I90" s="550"/>
      <c r="J90" s="603"/>
      <c r="K90" s="550"/>
      <c r="L90" s="550"/>
      <c r="M90" s="552"/>
    </row>
    <row r="91" spans="1:13" ht="18">
      <c r="A91" s="604"/>
      <c r="B91" s="598" t="s">
        <v>761</v>
      </c>
      <c r="C91" s="641"/>
      <c r="D91" s="640" t="s">
        <v>1514</v>
      </c>
      <c r="E91" s="595">
        <f aca="true" t="shared" si="42" ref="E91:E97">G91+H91+I91+J91</f>
        <v>0</v>
      </c>
      <c r="F91" s="550">
        <f aca="true" t="shared" si="43" ref="F91:M94">F207+F323</f>
        <v>0</v>
      </c>
      <c r="G91" s="550">
        <f t="shared" si="43"/>
        <v>0</v>
      </c>
      <c r="H91" s="550">
        <f t="shared" si="43"/>
        <v>0</v>
      </c>
      <c r="I91" s="550">
        <f t="shared" si="43"/>
        <v>0</v>
      </c>
      <c r="J91" s="550">
        <f t="shared" si="43"/>
        <v>0</v>
      </c>
      <c r="K91" s="550">
        <f t="shared" si="43"/>
        <v>0</v>
      </c>
      <c r="L91" s="550">
        <f t="shared" si="43"/>
        <v>0</v>
      </c>
      <c r="M91" s="552">
        <f t="shared" si="43"/>
        <v>0</v>
      </c>
    </row>
    <row r="92" spans="1:13" ht="18">
      <c r="A92" s="604"/>
      <c r="B92" s="598" t="s">
        <v>767</v>
      </c>
      <c r="C92" s="641"/>
      <c r="D92" s="640" t="s">
        <v>1513</v>
      </c>
      <c r="E92" s="595">
        <f t="shared" si="42"/>
        <v>0</v>
      </c>
      <c r="F92" s="550">
        <f t="shared" si="43"/>
        <v>0</v>
      </c>
      <c r="G92" s="550">
        <f t="shared" si="43"/>
        <v>0</v>
      </c>
      <c r="H92" s="550">
        <f t="shared" si="43"/>
        <v>0</v>
      </c>
      <c r="I92" s="550">
        <f t="shared" si="43"/>
        <v>0</v>
      </c>
      <c r="J92" s="550">
        <f t="shared" si="43"/>
        <v>0</v>
      </c>
      <c r="K92" s="550">
        <f t="shared" si="43"/>
        <v>0</v>
      </c>
      <c r="L92" s="550">
        <f t="shared" si="43"/>
        <v>0</v>
      </c>
      <c r="M92" s="552">
        <f t="shared" si="43"/>
        <v>0</v>
      </c>
    </row>
    <row r="93" spans="1:13" s="611" customFormat="1" ht="18">
      <c r="A93" s="630"/>
      <c r="B93" s="613" t="s">
        <v>1512</v>
      </c>
      <c r="C93" s="631"/>
      <c r="D93" s="600" t="s">
        <v>1511</v>
      </c>
      <c r="E93" s="595">
        <f t="shared" si="42"/>
        <v>0</v>
      </c>
      <c r="F93" s="550">
        <f t="shared" si="43"/>
        <v>0</v>
      </c>
      <c r="G93" s="550">
        <f t="shared" si="43"/>
        <v>0</v>
      </c>
      <c r="H93" s="550">
        <f t="shared" si="43"/>
        <v>0</v>
      </c>
      <c r="I93" s="550">
        <f t="shared" si="43"/>
        <v>0</v>
      </c>
      <c r="J93" s="550">
        <f t="shared" si="43"/>
        <v>0</v>
      </c>
      <c r="K93" s="550">
        <f t="shared" si="43"/>
        <v>0</v>
      </c>
      <c r="L93" s="550">
        <f t="shared" si="43"/>
        <v>0</v>
      </c>
      <c r="M93" s="552">
        <f t="shared" si="43"/>
        <v>0</v>
      </c>
    </row>
    <row r="94" spans="1:13" s="611" customFormat="1" ht="18">
      <c r="A94" s="630"/>
      <c r="B94" s="613" t="s">
        <v>771</v>
      </c>
      <c r="C94" s="613"/>
      <c r="D94" s="600" t="s">
        <v>1510</v>
      </c>
      <c r="E94" s="595">
        <f t="shared" si="42"/>
        <v>0</v>
      </c>
      <c r="F94" s="550">
        <f t="shared" si="43"/>
        <v>0</v>
      </c>
      <c r="G94" s="550">
        <f t="shared" si="43"/>
        <v>0</v>
      </c>
      <c r="H94" s="550">
        <f t="shared" si="43"/>
        <v>0</v>
      </c>
      <c r="I94" s="550">
        <f t="shared" si="43"/>
        <v>0</v>
      </c>
      <c r="J94" s="550">
        <f t="shared" si="43"/>
        <v>0</v>
      </c>
      <c r="K94" s="550">
        <f t="shared" si="43"/>
        <v>0</v>
      </c>
      <c r="L94" s="550">
        <f t="shared" si="43"/>
        <v>0</v>
      </c>
      <c r="M94" s="552">
        <f t="shared" si="43"/>
        <v>0</v>
      </c>
    </row>
    <row r="95" spans="1:13" ht="18">
      <c r="A95" s="604"/>
      <c r="B95" s="598" t="s">
        <v>1509</v>
      </c>
      <c r="C95" s="641"/>
      <c r="D95" s="640" t="s">
        <v>1508</v>
      </c>
      <c r="E95" s="595">
        <f t="shared" si="42"/>
        <v>0</v>
      </c>
      <c r="F95" s="550">
        <f aca="true" t="shared" si="44" ref="F95:M95">F96+F97</f>
        <v>0</v>
      </c>
      <c r="G95" s="550">
        <f t="shared" si="44"/>
        <v>0</v>
      </c>
      <c r="H95" s="550">
        <f t="shared" si="44"/>
        <v>0</v>
      </c>
      <c r="I95" s="550">
        <f t="shared" si="44"/>
        <v>0</v>
      </c>
      <c r="J95" s="550">
        <f t="shared" si="44"/>
        <v>0</v>
      </c>
      <c r="K95" s="550">
        <f t="shared" si="44"/>
        <v>0</v>
      </c>
      <c r="L95" s="550">
        <f t="shared" si="44"/>
        <v>0</v>
      </c>
      <c r="M95" s="552">
        <f t="shared" si="44"/>
        <v>0</v>
      </c>
    </row>
    <row r="96" spans="1:13" ht="18">
      <c r="A96" s="604"/>
      <c r="B96" s="598"/>
      <c r="C96" s="602" t="s">
        <v>777</v>
      </c>
      <c r="D96" s="640" t="s">
        <v>1507</v>
      </c>
      <c r="E96" s="595">
        <f t="shared" si="42"/>
        <v>0</v>
      </c>
      <c r="F96" s="550">
        <f aca="true" t="shared" si="45" ref="F96:M97">F212+F328</f>
        <v>0</v>
      </c>
      <c r="G96" s="550">
        <f t="shared" si="45"/>
        <v>0</v>
      </c>
      <c r="H96" s="550">
        <f t="shared" si="45"/>
        <v>0</v>
      </c>
      <c r="I96" s="550">
        <f t="shared" si="45"/>
        <v>0</v>
      </c>
      <c r="J96" s="550">
        <f t="shared" si="45"/>
        <v>0</v>
      </c>
      <c r="K96" s="550">
        <f t="shared" si="45"/>
        <v>0</v>
      </c>
      <c r="L96" s="550">
        <f t="shared" si="45"/>
        <v>0</v>
      </c>
      <c r="M96" s="552">
        <f t="shared" si="45"/>
        <v>0</v>
      </c>
    </row>
    <row r="97" spans="1:13" ht="18">
      <c r="A97" s="604"/>
      <c r="B97" s="598"/>
      <c r="C97" s="602" t="s">
        <v>1506</v>
      </c>
      <c r="D97" s="640" t="s">
        <v>1505</v>
      </c>
      <c r="E97" s="595">
        <f t="shared" si="42"/>
        <v>0</v>
      </c>
      <c r="F97" s="550">
        <f t="shared" si="45"/>
        <v>0</v>
      </c>
      <c r="G97" s="550">
        <f t="shared" si="45"/>
        <v>0</v>
      </c>
      <c r="H97" s="550">
        <f t="shared" si="45"/>
        <v>0</v>
      </c>
      <c r="I97" s="550">
        <f t="shared" si="45"/>
        <v>0</v>
      </c>
      <c r="J97" s="550">
        <f t="shared" si="45"/>
        <v>0</v>
      </c>
      <c r="K97" s="550">
        <f t="shared" si="45"/>
        <v>0</v>
      </c>
      <c r="L97" s="550">
        <f t="shared" si="45"/>
        <v>0</v>
      </c>
      <c r="M97" s="552">
        <f t="shared" si="45"/>
        <v>0</v>
      </c>
    </row>
    <row r="98" spans="1:13" s="646" customFormat="1" ht="45.75" customHeight="1">
      <c r="A98" s="917" t="s">
        <v>1504</v>
      </c>
      <c r="B98" s="918"/>
      <c r="C98" s="918"/>
      <c r="D98" s="642"/>
      <c r="E98" s="595"/>
      <c r="F98" s="643"/>
      <c r="G98" s="643"/>
      <c r="H98" s="643"/>
      <c r="I98" s="643"/>
      <c r="J98" s="644"/>
      <c r="K98" s="643"/>
      <c r="L98" s="643"/>
      <c r="M98" s="645"/>
    </row>
    <row r="99" spans="1:13" ht="45.75" customHeight="1">
      <c r="A99" s="917" t="s">
        <v>1503</v>
      </c>
      <c r="B99" s="918"/>
      <c r="C99" s="918"/>
      <c r="D99" s="600" t="s">
        <v>1502</v>
      </c>
      <c r="E99" s="595">
        <f>G99+H99+I99+J99</f>
        <v>2526</v>
      </c>
      <c r="F99" s="550">
        <f aca="true" t="shared" si="46" ref="F99:M99">F101+F104+F107+F108+F109</f>
        <v>0</v>
      </c>
      <c r="G99" s="550">
        <f t="shared" si="46"/>
        <v>0</v>
      </c>
      <c r="H99" s="550">
        <f t="shared" si="46"/>
        <v>1263</v>
      </c>
      <c r="I99" s="550">
        <f t="shared" si="46"/>
        <v>1263</v>
      </c>
      <c r="J99" s="550">
        <f t="shared" si="46"/>
        <v>0</v>
      </c>
      <c r="K99" s="550">
        <f t="shared" si="46"/>
        <v>2660</v>
      </c>
      <c r="L99" s="550">
        <f t="shared" si="46"/>
        <v>2793</v>
      </c>
      <c r="M99" s="552">
        <f t="shared" si="46"/>
        <v>2919</v>
      </c>
    </row>
    <row r="100" spans="1:13" ht="19.5" customHeight="1">
      <c r="A100" s="601" t="s">
        <v>630</v>
      </c>
      <c r="B100" s="598"/>
      <c r="C100" s="602"/>
      <c r="D100" s="600"/>
      <c r="E100" s="595"/>
      <c r="F100" s="550"/>
      <c r="G100" s="550"/>
      <c r="H100" s="550"/>
      <c r="I100" s="550"/>
      <c r="J100" s="603"/>
      <c r="K100" s="550"/>
      <c r="L100" s="550"/>
      <c r="M100" s="552"/>
    </row>
    <row r="101" spans="1:37" ht="18.75">
      <c r="A101" s="601"/>
      <c r="B101" s="919" t="s">
        <v>1501</v>
      </c>
      <c r="C101" s="919"/>
      <c r="D101" s="620" t="s">
        <v>1500</v>
      </c>
      <c r="E101" s="595">
        <f aca="true" t="shared" si="47" ref="E101:E110">G101+H101+I101+J101</f>
        <v>2526</v>
      </c>
      <c r="F101" s="550">
        <f aca="true" t="shared" si="48" ref="F101:M101">F102+F103</f>
        <v>0</v>
      </c>
      <c r="G101" s="550">
        <f t="shared" si="48"/>
        <v>0</v>
      </c>
      <c r="H101" s="550">
        <f t="shared" si="48"/>
        <v>1263</v>
      </c>
      <c r="I101" s="550">
        <f t="shared" si="48"/>
        <v>1263</v>
      </c>
      <c r="J101" s="550">
        <f t="shared" si="48"/>
        <v>0</v>
      </c>
      <c r="K101" s="550">
        <f t="shared" si="48"/>
        <v>2660</v>
      </c>
      <c r="L101" s="550">
        <f t="shared" si="48"/>
        <v>2793</v>
      </c>
      <c r="M101" s="552">
        <f t="shared" si="48"/>
        <v>2919</v>
      </c>
      <c r="AH101" s="646"/>
      <c r="AI101" s="646"/>
      <c r="AJ101" s="646"/>
      <c r="AK101" s="646"/>
    </row>
    <row r="102" spans="1:13" ht="18.75">
      <c r="A102" s="601"/>
      <c r="B102" s="618"/>
      <c r="C102" s="627" t="s">
        <v>788</v>
      </c>
      <c r="D102" s="620" t="s">
        <v>1499</v>
      </c>
      <c r="E102" s="595">
        <f t="shared" si="47"/>
        <v>0</v>
      </c>
      <c r="F102" s="550">
        <f aca="true" t="shared" si="49" ref="F102:M103">F218+F334</f>
        <v>0</v>
      </c>
      <c r="G102" s="550">
        <f t="shared" si="49"/>
        <v>0</v>
      </c>
      <c r="H102" s="550">
        <f t="shared" si="49"/>
        <v>0</v>
      </c>
      <c r="I102" s="550">
        <f t="shared" si="49"/>
        <v>0</v>
      </c>
      <c r="J102" s="550">
        <f t="shared" si="49"/>
        <v>0</v>
      </c>
      <c r="K102" s="550">
        <f t="shared" si="49"/>
        <v>0</v>
      </c>
      <c r="L102" s="550">
        <f t="shared" si="49"/>
        <v>0</v>
      </c>
      <c r="M102" s="552">
        <f t="shared" si="49"/>
        <v>0</v>
      </c>
    </row>
    <row r="103" spans="1:13" ht="18.75">
      <c r="A103" s="601"/>
      <c r="B103" s="618"/>
      <c r="C103" s="619" t="s">
        <v>790</v>
      </c>
      <c r="D103" s="620" t="s">
        <v>1498</v>
      </c>
      <c r="E103" s="595">
        <f t="shared" si="47"/>
        <v>2526</v>
      </c>
      <c r="F103" s="550">
        <f t="shared" si="49"/>
        <v>0</v>
      </c>
      <c r="G103" s="550">
        <f t="shared" si="49"/>
        <v>0</v>
      </c>
      <c r="H103" s="550">
        <f t="shared" si="49"/>
        <v>1263</v>
      </c>
      <c r="I103" s="550">
        <f t="shared" si="49"/>
        <v>1263</v>
      </c>
      <c r="J103" s="550">
        <f t="shared" si="49"/>
        <v>0</v>
      </c>
      <c r="K103" s="550">
        <f t="shared" si="49"/>
        <v>2660</v>
      </c>
      <c r="L103" s="550">
        <f t="shared" si="49"/>
        <v>2793</v>
      </c>
      <c r="M103" s="552">
        <f t="shared" si="49"/>
        <v>2919</v>
      </c>
    </row>
    <row r="104" spans="1:13" ht="44.25" customHeight="1">
      <c r="A104" s="601"/>
      <c r="B104" s="915" t="s">
        <v>1497</v>
      </c>
      <c r="C104" s="915"/>
      <c r="D104" s="620" t="s">
        <v>1496</v>
      </c>
      <c r="E104" s="595">
        <f t="shared" si="47"/>
        <v>0</v>
      </c>
      <c r="F104" s="550">
        <f aca="true" t="shared" si="50" ref="F104:M104">F105+F106</f>
        <v>0</v>
      </c>
      <c r="G104" s="550">
        <f t="shared" si="50"/>
        <v>0</v>
      </c>
      <c r="H104" s="550">
        <f t="shared" si="50"/>
        <v>0</v>
      </c>
      <c r="I104" s="550">
        <f t="shared" si="50"/>
        <v>0</v>
      </c>
      <c r="J104" s="550">
        <f t="shared" si="50"/>
        <v>0</v>
      </c>
      <c r="K104" s="550">
        <f t="shared" si="50"/>
        <v>0</v>
      </c>
      <c r="L104" s="550">
        <f t="shared" si="50"/>
        <v>0</v>
      </c>
      <c r="M104" s="552">
        <f t="shared" si="50"/>
        <v>0</v>
      </c>
    </row>
    <row r="105" spans="1:13" ht="18.75">
      <c r="A105" s="601"/>
      <c r="B105" s="628"/>
      <c r="C105" s="625" t="s">
        <v>794</v>
      </c>
      <c r="D105" s="620" t="s">
        <v>1495</v>
      </c>
      <c r="E105" s="595">
        <f t="shared" si="47"/>
        <v>0</v>
      </c>
      <c r="F105" s="550">
        <f aca="true" t="shared" si="51" ref="F105:M109">F221+F337</f>
        <v>0</v>
      </c>
      <c r="G105" s="550">
        <f t="shared" si="51"/>
        <v>0</v>
      </c>
      <c r="H105" s="550">
        <f t="shared" si="51"/>
        <v>0</v>
      </c>
      <c r="I105" s="550">
        <f t="shared" si="51"/>
        <v>0</v>
      </c>
      <c r="J105" s="550">
        <f t="shared" si="51"/>
        <v>0</v>
      </c>
      <c r="K105" s="550">
        <f t="shared" si="51"/>
        <v>0</v>
      </c>
      <c r="L105" s="550">
        <f t="shared" si="51"/>
        <v>0</v>
      </c>
      <c r="M105" s="552">
        <f t="shared" si="51"/>
        <v>0</v>
      </c>
    </row>
    <row r="106" spans="1:13" ht="18.75">
      <c r="A106" s="601"/>
      <c r="B106" s="628"/>
      <c r="C106" s="625" t="s">
        <v>796</v>
      </c>
      <c r="D106" s="620" t="s">
        <v>1494</v>
      </c>
      <c r="E106" s="595">
        <f t="shared" si="47"/>
        <v>0</v>
      </c>
      <c r="F106" s="550">
        <f t="shared" si="51"/>
        <v>0</v>
      </c>
      <c r="G106" s="550">
        <f t="shared" si="51"/>
        <v>0</v>
      </c>
      <c r="H106" s="550">
        <f t="shared" si="51"/>
        <v>0</v>
      </c>
      <c r="I106" s="550">
        <f t="shared" si="51"/>
        <v>0</v>
      </c>
      <c r="J106" s="550">
        <f t="shared" si="51"/>
        <v>0</v>
      </c>
      <c r="K106" s="550">
        <f t="shared" si="51"/>
        <v>0</v>
      </c>
      <c r="L106" s="550">
        <f t="shared" si="51"/>
        <v>0</v>
      </c>
      <c r="M106" s="552">
        <f t="shared" si="51"/>
        <v>0</v>
      </c>
    </row>
    <row r="107" spans="1:13" ht="18.75">
      <c r="A107" s="601"/>
      <c r="B107" s="618" t="s">
        <v>798</v>
      </c>
      <c r="C107" s="625"/>
      <c r="D107" s="620" t="s">
        <v>1493</v>
      </c>
      <c r="E107" s="595">
        <f t="shared" si="47"/>
        <v>0</v>
      </c>
      <c r="F107" s="550">
        <f t="shared" si="51"/>
        <v>0</v>
      </c>
      <c r="G107" s="550">
        <f t="shared" si="51"/>
        <v>0</v>
      </c>
      <c r="H107" s="550">
        <f t="shared" si="51"/>
        <v>0</v>
      </c>
      <c r="I107" s="550">
        <f t="shared" si="51"/>
        <v>0</v>
      </c>
      <c r="J107" s="550">
        <f t="shared" si="51"/>
        <v>0</v>
      </c>
      <c r="K107" s="550">
        <f t="shared" si="51"/>
        <v>0</v>
      </c>
      <c r="L107" s="550">
        <f t="shared" si="51"/>
        <v>0</v>
      </c>
      <c r="M107" s="552">
        <f t="shared" si="51"/>
        <v>0</v>
      </c>
    </row>
    <row r="108" spans="1:13" ht="18.75">
      <c r="A108" s="601"/>
      <c r="B108" s="618" t="s">
        <v>800</v>
      </c>
      <c r="C108" s="625"/>
      <c r="D108" s="620" t="s">
        <v>1492</v>
      </c>
      <c r="E108" s="595">
        <f t="shared" si="47"/>
        <v>0</v>
      </c>
      <c r="F108" s="550">
        <f t="shared" si="51"/>
        <v>0</v>
      </c>
      <c r="G108" s="550">
        <f t="shared" si="51"/>
        <v>0</v>
      </c>
      <c r="H108" s="550">
        <f t="shared" si="51"/>
        <v>0</v>
      </c>
      <c r="I108" s="550">
        <f t="shared" si="51"/>
        <v>0</v>
      </c>
      <c r="J108" s="550">
        <f t="shared" si="51"/>
        <v>0</v>
      </c>
      <c r="K108" s="550">
        <f t="shared" si="51"/>
        <v>0</v>
      </c>
      <c r="L108" s="550">
        <f t="shared" si="51"/>
        <v>0</v>
      </c>
      <c r="M108" s="552">
        <f t="shared" si="51"/>
        <v>0</v>
      </c>
    </row>
    <row r="109" spans="1:13" ht="27.75" customHeight="1">
      <c r="A109" s="601"/>
      <c r="B109" s="915" t="s">
        <v>802</v>
      </c>
      <c r="C109" s="915"/>
      <c r="D109" s="620" t="s">
        <v>1491</v>
      </c>
      <c r="E109" s="595">
        <f t="shared" si="47"/>
        <v>0</v>
      </c>
      <c r="F109" s="550">
        <f t="shared" si="51"/>
        <v>0</v>
      </c>
      <c r="G109" s="550">
        <f t="shared" si="51"/>
        <v>0</v>
      </c>
      <c r="H109" s="550">
        <f t="shared" si="51"/>
        <v>0</v>
      </c>
      <c r="I109" s="550">
        <f t="shared" si="51"/>
        <v>0</v>
      </c>
      <c r="J109" s="550">
        <f t="shared" si="51"/>
        <v>0</v>
      </c>
      <c r="K109" s="550">
        <f t="shared" si="51"/>
        <v>0</v>
      </c>
      <c r="L109" s="550">
        <f t="shared" si="51"/>
        <v>0</v>
      </c>
      <c r="M109" s="552">
        <f t="shared" si="51"/>
        <v>0</v>
      </c>
    </row>
    <row r="110" spans="1:13" ht="18.75">
      <c r="A110" s="597" t="s">
        <v>1490</v>
      </c>
      <c r="B110" s="598"/>
      <c r="C110" s="599"/>
      <c r="D110" s="600" t="s">
        <v>1489</v>
      </c>
      <c r="E110" s="595">
        <f t="shared" si="47"/>
        <v>0</v>
      </c>
      <c r="F110" s="550">
        <f aca="true" t="shared" si="52" ref="F110:M110">F112+F113+F116</f>
        <v>0</v>
      </c>
      <c r="G110" s="550">
        <f t="shared" si="52"/>
        <v>0</v>
      </c>
      <c r="H110" s="550">
        <f t="shared" si="52"/>
        <v>0</v>
      </c>
      <c r="I110" s="550">
        <f t="shared" si="52"/>
        <v>0</v>
      </c>
      <c r="J110" s="550">
        <f t="shared" si="52"/>
        <v>0</v>
      </c>
      <c r="K110" s="550">
        <f t="shared" si="52"/>
        <v>0</v>
      </c>
      <c r="L110" s="550">
        <f t="shared" si="52"/>
        <v>0</v>
      </c>
      <c r="M110" s="552">
        <f t="shared" si="52"/>
        <v>0</v>
      </c>
    </row>
    <row r="111" spans="1:13" ht="18.75">
      <c r="A111" s="601" t="s">
        <v>630</v>
      </c>
      <c r="B111" s="598"/>
      <c r="C111" s="602"/>
      <c r="D111" s="600"/>
      <c r="E111" s="595"/>
      <c r="F111" s="550"/>
      <c r="G111" s="550"/>
      <c r="H111" s="550"/>
      <c r="I111" s="550"/>
      <c r="J111" s="603"/>
      <c r="K111" s="550"/>
      <c r="L111" s="550"/>
      <c r="M111" s="552"/>
    </row>
    <row r="112" spans="1:13" s="611" customFormat="1" ht="18">
      <c r="A112" s="647"/>
      <c r="B112" s="648" t="s">
        <v>806</v>
      </c>
      <c r="C112" s="649"/>
      <c r="D112" s="600" t="s">
        <v>1488</v>
      </c>
      <c r="E112" s="595">
        <f aca="true" t="shared" si="53" ref="E112:E118">G112+H112+I112+J112</f>
        <v>0</v>
      </c>
      <c r="F112" s="609">
        <f aca="true" t="shared" si="54" ref="F112:M112">F228+F344</f>
        <v>0</v>
      </c>
      <c r="G112" s="609">
        <f t="shared" si="54"/>
        <v>0</v>
      </c>
      <c r="H112" s="609">
        <f t="shared" si="54"/>
        <v>0</v>
      </c>
      <c r="I112" s="609">
        <f t="shared" si="54"/>
        <v>0</v>
      </c>
      <c r="J112" s="609">
        <f t="shared" si="54"/>
        <v>0</v>
      </c>
      <c r="K112" s="609">
        <f t="shared" si="54"/>
        <v>0</v>
      </c>
      <c r="L112" s="609">
        <f t="shared" si="54"/>
        <v>0</v>
      </c>
      <c r="M112" s="610">
        <f t="shared" si="54"/>
        <v>0</v>
      </c>
    </row>
    <row r="113" spans="1:13" ht="18.75">
      <c r="A113" s="601"/>
      <c r="B113" s="915" t="s">
        <v>1487</v>
      </c>
      <c r="C113" s="915"/>
      <c r="D113" s="620" t="s">
        <v>1486</v>
      </c>
      <c r="E113" s="595">
        <f t="shared" si="53"/>
        <v>0</v>
      </c>
      <c r="F113" s="550">
        <f aca="true" t="shared" si="55" ref="F113:M113">F114+F115</f>
        <v>0</v>
      </c>
      <c r="G113" s="550">
        <f t="shared" si="55"/>
        <v>0</v>
      </c>
      <c r="H113" s="550">
        <f t="shared" si="55"/>
        <v>0</v>
      </c>
      <c r="I113" s="550">
        <f t="shared" si="55"/>
        <v>0</v>
      </c>
      <c r="J113" s="550">
        <f t="shared" si="55"/>
        <v>0</v>
      </c>
      <c r="K113" s="550">
        <f t="shared" si="55"/>
        <v>0</v>
      </c>
      <c r="L113" s="550">
        <f t="shared" si="55"/>
        <v>0</v>
      </c>
      <c r="M113" s="552">
        <f t="shared" si="55"/>
        <v>0</v>
      </c>
    </row>
    <row r="114" spans="1:13" ht="18.75">
      <c r="A114" s="601"/>
      <c r="B114" s="618"/>
      <c r="C114" s="625" t="s">
        <v>810</v>
      </c>
      <c r="D114" s="620" t="s">
        <v>1485</v>
      </c>
      <c r="E114" s="595">
        <f t="shared" si="53"/>
        <v>0</v>
      </c>
      <c r="F114" s="609">
        <f aca="true" t="shared" si="56" ref="F114:M116">F230+F346</f>
        <v>0</v>
      </c>
      <c r="G114" s="609">
        <f t="shared" si="56"/>
        <v>0</v>
      </c>
      <c r="H114" s="609">
        <f t="shared" si="56"/>
        <v>0</v>
      </c>
      <c r="I114" s="609">
        <f t="shared" si="56"/>
        <v>0</v>
      </c>
      <c r="J114" s="609">
        <f t="shared" si="56"/>
        <v>0</v>
      </c>
      <c r="K114" s="609">
        <f t="shared" si="56"/>
        <v>0</v>
      </c>
      <c r="L114" s="609">
        <f t="shared" si="56"/>
        <v>0</v>
      </c>
      <c r="M114" s="610">
        <f t="shared" si="56"/>
        <v>0</v>
      </c>
    </row>
    <row r="115" spans="1:13" ht="18.75">
      <c r="A115" s="601"/>
      <c r="B115" s="618"/>
      <c r="C115" s="625" t="s">
        <v>812</v>
      </c>
      <c r="D115" s="620" t="s">
        <v>1484</v>
      </c>
      <c r="E115" s="595">
        <f t="shared" si="53"/>
        <v>0</v>
      </c>
      <c r="F115" s="609">
        <f t="shared" si="56"/>
        <v>0</v>
      </c>
      <c r="G115" s="609">
        <f t="shared" si="56"/>
        <v>0</v>
      </c>
      <c r="H115" s="609">
        <f t="shared" si="56"/>
        <v>0</v>
      </c>
      <c r="I115" s="609">
        <f t="shared" si="56"/>
        <v>0</v>
      </c>
      <c r="J115" s="609">
        <f t="shared" si="56"/>
        <v>0</v>
      </c>
      <c r="K115" s="609">
        <f t="shared" si="56"/>
        <v>0</v>
      </c>
      <c r="L115" s="609">
        <f t="shared" si="56"/>
        <v>0</v>
      </c>
      <c r="M115" s="610">
        <f t="shared" si="56"/>
        <v>0</v>
      </c>
    </row>
    <row r="116" spans="1:13" ht="18.75">
      <c r="A116" s="601"/>
      <c r="B116" s="618" t="s">
        <v>814</v>
      </c>
      <c r="C116" s="625"/>
      <c r="D116" s="620" t="s">
        <v>1483</v>
      </c>
      <c r="E116" s="595">
        <f t="shared" si="53"/>
        <v>0</v>
      </c>
      <c r="F116" s="609">
        <f t="shared" si="56"/>
        <v>0</v>
      </c>
      <c r="G116" s="609">
        <f t="shared" si="56"/>
        <v>0</v>
      </c>
      <c r="H116" s="609">
        <f t="shared" si="56"/>
        <v>0</v>
      </c>
      <c r="I116" s="609">
        <f t="shared" si="56"/>
        <v>0</v>
      </c>
      <c r="J116" s="609">
        <f t="shared" si="56"/>
        <v>0</v>
      </c>
      <c r="K116" s="609">
        <f t="shared" si="56"/>
        <v>0</v>
      </c>
      <c r="L116" s="609">
        <f t="shared" si="56"/>
        <v>0</v>
      </c>
      <c r="M116" s="610">
        <f t="shared" si="56"/>
        <v>0</v>
      </c>
    </row>
    <row r="117" spans="1:13" ht="18">
      <c r="A117" s="650" t="s">
        <v>1482</v>
      </c>
      <c r="B117" s="651"/>
      <c r="C117" s="652"/>
      <c r="D117" s="549" t="s">
        <v>1481</v>
      </c>
      <c r="E117" s="595">
        <f t="shared" si="53"/>
        <v>0</v>
      </c>
      <c r="F117" s="550">
        <f aca="true" t="shared" si="57" ref="F117:M117">F118+F123+F127+F133</f>
        <v>0</v>
      </c>
      <c r="G117" s="550">
        <f t="shared" si="57"/>
        <v>0</v>
      </c>
      <c r="H117" s="550">
        <f t="shared" si="57"/>
        <v>0</v>
      </c>
      <c r="I117" s="550">
        <f t="shared" si="57"/>
        <v>0</v>
      </c>
      <c r="J117" s="550">
        <f t="shared" si="57"/>
        <v>0</v>
      </c>
      <c r="K117" s="550">
        <f t="shared" si="57"/>
        <v>0</v>
      </c>
      <c r="L117" s="550">
        <f t="shared" si="57"/>
        <v>0</v>
      </c>
      <c r="M117" s="552">
        <f t="shared" si="57"/>
        <v>0</v>
      </c>
    </row>
    <row r="118" spans="1:13" ht="19.5" customHeight="1">
      <c r="A118" s="653" t="s">
        <v>1480</v>
      </c>
      <c r="B118" s="654"/>
      <c r="C118" s="652"/>
      <c r="D118" s="600" t="s">
        <v>1479</v>
      </c>
      <c r="E118" s="595">
        <f t="shared" si="53"/>
        <v>0</v>
      </c>
      <c r="F118" s="550">
        <f aca="true" t="shared" si="58" ref="F118:M118">F120</f>
        <v>0</v>
      </c>
      <c r="G118" s="550">
        <f t="shared" si="58"/>
        <v>0</v>
      </c>
      <c r="H118" s="550">
        <f t="shared" si="58"/>
        <v>0</v>
      </c>
      <c r="I118" s="550">
        <f t="shared" si="58"/>
        <v>0</v>
      </c>
      <c r="J118" s="550">
        <f t="shared" si="58"/>
        <v>0</v>
      </c>
      <c r="K118" s="550">
        <f t="shared" si="58"/>
        <v>0</v>
      </c>
      <c r="L118" s="550">
        <f t="shared" si="58"/>
        <v>0</v>
      </c>
      <c r="M118" s="552">
        <f t="shared" si="58"/>
        <v>0</v>
      </c>
    </row>
    <row r="119" spans="1:13" ht="18.75">
      <c r="A119" s="655" t="s">
        <v>630</v>
      </c>
      <c r="B119" s="656"/>
      <c r="C119" s="657"/>
      <c r="D119" s="600"/>
      <c r="E119" s="595"/>
      <c r="F119" s="550"/>
      <c r="G119" s="550"/>
      <c r="H119" s="550"/>
      <c r="I119" s="550"/>
      <c r="J119" s="603"/>
      <c r="K119" s="550"/>
      <c r="L119" s="550"/>
      <c r="M119" s="552"/>
    </row>
    <row r="120" spans="1:13" ht="38.25" customHeight="1">
      <c r="A120" s="655"/>
      <c r="B120" s="920" t="s">
        <v>1478</v>
      </c>
      <c r="C120" s="920"/>
      <c r="D120" s="600" t="s">
        <v>1477</v>
      </c>
      <c r="E120" s="595">
        <f>G120+H120+I120+J120</f>
        <v>0</v>
      </c>
      <c r="F120" s="550">
        <f aca="true" t="shared" si="59" ref="F120:M120">F121+F122</f>
        <v>0</v>
      </c>
      <c r="G120" s="550">
        <f t="shared" si="59"/>
        <v>0</v>
      </c>
      <c r="H120" s="550">
        <f t="shared" si="59"/>
        <v>0</v>
      </c>
      <c r="I120" s="550">
        <f t="shared" si="59"/>
        <v>0</v>
      </c>
      <c r="J120" s="550">
        <f t="shared" si="59"/>
        <v>0</v>
      </c>
      <c r="K120" s="550">
        <f t="shared" si="59"/>
        <v>0</v>
      </c>
      <c r="L120" s="550">
        <f t="shared" si="59"/>
        <v>0</v>
      </c>
      <c r="M120" s="552">
        <f t="shared" si="59"/>
        <v>0</v>
      </c>
    </row>
    <row r="121" spans="1:13" ht="18.75">
      <c r="A121" s="655"/>
      <c r="B121" s="656"/>
      <c r="C121" s="657" t="s">
        <v>824</v>
      </c>
      <c r="D121" s="600" t="s">
        <v>1476</v>
      </c>
      <c r="E121" s="595">
        <f>G121+H121+I121+J121</f>
        <v>0</v>
      </c>
      <c r="F121" s="609">
        <f aca="true" t="shared" si="60" ref="F121:M122">F237+F353</f>
        <v>0</v>
      </c>
      <c r="G121" s="609">
        <f t="shared" si="60"/>
        <v>0</v>
      </c>
      <c r="H121" s="609">
        <f t="shared" si="60"/>
        <v>0</v>
      </c>
      <c r="I121" s="609">
        <f t="shared" si="60"/>
        <v>0</v>
      </c>
      <c r="J121" s="609">
        <f t="shared" si="60"/>
        <v>0</v>
      </c>
      <c r="K121" s="609">
        <f t="shared" si="60"/>
        <v>0</v>
      </c>
      <c r="L121" s="609">
        <f t="shared" si="60"/>
        <v>0</v>
      </c>
      <c r="M121" s="610">
        <f t="shared" si="60"/>
        <v>0</v>
      </c>
    </row>
    <row r="122" spans="1:13" ht="18.75">
      <c r="A122" s="655"/>
      <c r="B122" s="656"/>
      <c r="C122" s="657" t="s">
        <v>1475</v>
      </c>
      <c r="D122" s="600" t="s">
        <v>1474</v>
      </c>
      <c r="E122" s="595">
        <f>G122+H122+I122+J122</f>
        <v>0</v>
      </c>
      <c r="F122" s="609">
        <f t="shared" si="60"/>
        <v>0</v>
      </c>
      <c r="G122" s="609">
        <f t="shared" si="60"/>
        <v>0</v>
      </c>
      <c r="H122" s="609">
        <f t="shared" si="60"/>
        <v>0</v>
      </c>
      <c r="I122" s="609">
        <f t="shared" si="60"/>
        <v>0</v>
      </c>
      <c r="J122" s="609">
        <f t="shared" si="60"/>
        <v>0</v>
      </c>
      <c r="K122" s="609">
        <f t="shared" si="60"/>
        <v>0</v>
      </c>
      <c r="L122" s="609">
        <f t="shared" si="60"/>
        <v>0</v>
      </c>
      <c r="M122" s="610">
        <f t="shared" si="60"/>
        <v>0</v>
      </c>
    </row>
    <row r="123" spans="1:13" ht="18">
      <c r="A123" s="650" t="s">
        <v>1473</v>
      </c>
      <c r="B123" s="656"/>
      <c r="C123" s="657"/>
      <c r="D123" s="600" t="s">
        <v>1472</v>
      </c>
      <c r="E123" s="595">
        <f>G123+H123+I123+J123</f>
        <v>0</v>
      </c>
      <c r="F123" s="550">
        <f aca="true" t="shared" si="61" ref="F123:M123">F125+F126</f>
        <v>0</v>
      </c>
      <c r="G123" s="550">
        <f t="shared" si="61"/>
        <v>0</v>
      </c>
      <c r="H123" s="550">
        <f t="shared" si="61"/>
        <v>0</v>
      </c>
      <c r="I123" s="550">
        <f t="shared" si="61"/>
        <v>0</v>
      </c>
      <c r="J123" s="550">
        <f t="shared" si="61"/>
        <v>0</v>
      </c>
      <c r="K123" s="550">
        <f t="shared" si="61"/>
        <v>0</v>
      </c>
      <c r="L123" s="550">
        <f t="shared" si="61"/>
        <v>0</v>
      </c>
      <c r="M123" s="552">
        <f t="shared" si="61"/>
        <v>0</v>
      </c>
    </row>
    <row r="124" spans="1:13" ht="18.75">
      <c r="A124" s="601" t="s">
        <v>630</v>
      </c>
      <c r="B124" s="598"/>
      <c r="C124" s="602"/>
      <c r="D124" s="600"/>
      <c r="E124" s="595"/>
      <c r="F124" s="550"/>
      <c r="G124" s="550"/>
      <c r="H124" s="550"/>
      <c r="I124" s="550"/>
      <c r="J124" s="603"/>
      <c r="K124" s="550"/>
      <c r="L124" s="550"/>
      <c r="M124" s="552"/>
    </row>
    <row r="125" spans="1:13" ht="18">
      <c r="A125" s="629"/>
      <c r="B125" s="598" t="s">
        <v>838</v>
      </c>
      <c r="C125" s="602"/>
      <c r="D125" s="600" t="s">
        <v>1471</v>
      </c>
      <c r="E125" s="595">
        <f>G125+H125+I125+J125</f>
        <v>0</v>
      </c>
      <c r="F125" s="609">
        <f aca="true" t="shared" si="62" ref="F125:M126">F241+F357</f>
        <v>0</v>
      </c>
      <c r="G125" s="609">
        <f t="shared" si="62"/>
        <v>0</v>
      </c>
      <c r="H125" s="609">
        <f t="shared" si="62"/>
        <v>0</v>
      </c>
      <c r="I125" s="609">
        <f t="shared" si="62"/>
        <v>0</v>
      </c>
      <c r="J125" s="609">
        <f t="shared" si="62"/>
        <v>0</v>
      </c>
      <c r="K125" s="609">
        <f t="shared" si="62"/>
        <v>0</v>
      </c>
      <c r="L125" s="609">
        <f t="shared" si="62"/>
        <v>0</v>
      </c>
      <c r="M125" s="610">
        <f t="shared" si="62"/>
        <v>0</v>
      </c>
    </row>
    <row r="126" spans="1:13" ht="18">
      <c r="A126" s="629"/>
      <c r="B126" s="598" t="s">
        <v>1470</v>
      </c>
      <c r="C126" s="602"/>
      <c r="D126" s="600" t="s">
        <v>1469</v>
      </c>
      <c r="E126" s="595">
        <f>G126+H126+I126+J126</f>
        <v>0</v>
      </c>
      <c r="F126" s="609">
        <f t="shared" si="62"/>
        <v>0</v>
      </c>
      <c r="G126" s="609">
        <f t="shared" si="62"/>
        <v>0</v>
      </c>
      <c r="H126" s="609">
        <f t="shared" si="62"/>
        <v>0</v>
      </c>
      <c r="I126" s="609">
        <f t="shared" si="62"/>
        <v>0</v>
      </c>
      <c r="J126" s="609">
        <f t="shared" si="62"/>
        <v>0</v>
      </c>
      <c r="K126" s="609">
        <f t="shared" si="62"/>
        <v>0</v>
      </c>
      <c r="L126" s="609">
        <f t="shared" si="62"/>
        <v>0</v>
      </c>
      <c r="M126" s="610">
        <f t="shared" si="62"/>
        <v>0</v>
      </c>
    </row>
    <row r="127" spans="1:13" s="611" customFormat="1" ht="18">
      <c r="A127" s="606" t="s">
        <v>1468</v>
      </c>
      <c r="B127" s="613"/>
      <c r="C127" s="658"/>
      <c r="D127" s="549">
        <v>83.06</v>
      </c>
      <c r="E127" s="595">
        <f>G127+H127+I127+J127</f>
        <v>0</v>
      </c>
      <c r="F127" s="609">
        <f aca="true" t="shared" si="63" ref="F127:M127">F129</f>
        <v>0</v>
      </c>
      <c r="G127" s="609">
        <f t="shared" si="63"/>
        <v>0</v>
      </c>
      <c r="H127" s="609">
        <f t="shared" si="63"/>
        <v>0</v>
      </c>
      <c r="I127" s="609">
        <f t="shared" si="63"/>
        <v>0</v>
      </c>
      <c r="J127" s="609">
        <f t="shared" si="63"/>
        <v>0</v>
      </c>
      <c r="K127" s="609">
        <f t="shared" si="63"/>
        <v>0</v>
      </c>
      <c r="L127" s="609">
        <f t="shared" si="63"/>
        <v>0</v>
      </c>
      <c r="M127" s="610">
        <f t="shared" si="63"/>
        <v>0</v>
      </c>
    </row>
    <row r="128" spans="1:13" s="611" customFormat="1" ht="18">
      <c r="A128" s="647" t="s">
        <v>630</v>
      </c>
      <c r="B128" s="659"/>
      <c r="C128" s="649"/>
      <c r="D128" s="600"/>
      <c r="E128" s="595"/>
      <c r="F128" s="609"/>
      <c r="G128" s="609"/>
      <c r="H128" s="609"/>
      <c r="I128" s="609"/>
      <c r="J128" s="614"/>
      <c r="K128" s="609"/>
      <c r="L128" s="609"/>
      <c r="M128" s="610"/>
    </row>
    <row r="129" spans="1:13" s="611" customFormat="1" ht="18">
      <c r="A129" s="630"/>
      <c r="B129" s="613" t="s">
        <v>1467</v>
      </c>
      <c r="C129" s="658"/>
      <c r="D129" s="600" t="s">
        <v>1466</v>
      </c>
      <c r="E129" s="595">
        <f>G129+H129+I129+J129</f>
        <v>0</v>
      </c>
      <c r="F129" s="609">
        <f aca="true" t="shared" si="64" ref="F129:M129">F130+F131+F132</f>
        <v>0</v>
      </c>
      <c r="G129" s="609">
        <f t="shared" si="64"/>
        <v>0</v>
      </c>
      <c r="H129" s="609">
        <f t="shared" si="64"/>
        <v>0</v>
      </c>
      <c r="I129" s="609">
        <f t="shared" si="64"/>
        <v>0</v>
      </c>
      <c r="J129" s="609">
        <f t="shared" si="64"/>
        <v>0</v>
      </c>
      <c r="K129" s="609">
        <f t="shared" si="64"/>
        <v>0</v>
      </c>
      <c r="L129" s="609">
        <f t="shared" si="64"/>
        <v>0</v>
      </c>
      <c r="M129" s="610">
        <f t="shared" si="64"/>
        <v>0</v>
      </c>
    </row>
    <row r="130" spans="1:13" s="611" customFormat="1" ht="18">
      <c r="A130" s="630"/>
      <c r="B130" s="613"/>
      <c r="C130" s="622" t="s">
        <v>848</v>
      </c>
      <c r="D130" s="600" t="s">
        <v>1465</v>
      </c>
      <c r="E130" s="595">
        <f>G130+H130+I130+J130</f>
        <v>0</v>
      </c>
      <c r="F130" s="609">
        <f aca="true" t="shared" si="65" ref="F130:M132">F246+F362</f>
        <v>0</v>
      </c>
      <c r="G130" s="609">
        <f t="shared" si="65"/>
        <v>0</v>
      </c>
      <c r="H130" s="609">
        <f t="shared" si="65"/>
        <v>0</v>
      </c>
      <c r="I130" s="609">
        <f t="shared" si="65"/>
        <v>0</v>
      </c>
      <c r="J130" s="609">
        <f t="shared" si="65"/>
        <v>0</v>
      </c>
      <c r="K130" s="609">
        <f t="shared" si="65"/>
        <v>0</v>
      </c>
      <c r="L130" s="609">
        <f t="shared" si="65"/>
        <v>0</v>
      </c>
      <c r="M130" s="610">
        <f t="shared" si="65"/>
        <v>0</v>
      </c>
    </row>
    <row r="131" spans="1:13" s="611" customFormat="1" ht="18">
      <c r="A131" s="630"/>
      <c r="B131" s="613"/>
      <c r="C131" s="622" t="s">
        <v>850</v>
      </c>
      <c r="D131" s="600" t="s">
        <v>1464</v>
      </c>
      <c r="E131" s="595">
        <f>G131+H131+I131+J131</f>
        <v>0</v>
      </c>
      <c r="F131" s="609">
        <f t="shared" si="65"/>
        <v>0</v>
      </c>
      <c r="G131" s="609">
        <f t="shared" si="65"/>
        <v>0</v>
      </c>
      <c r="H131" s="609">
        <f t="shared" si="65"/>
        <v>0</v>
      </c>
      <c r="I131" s="609">
        <f t="shared" si="65"/>
        <v>0</v>
      </c>
      <c r="J131" s="609">
        <f t="shared" si="65"/>
        <v>0</v>
      </c>
      <c r="K131" s="609">
        <f t="shared" si="65"/>
        <v>0</v>
      </c>
      <c r="L131" s="609">
        <f t="shared" si="65"/>
        <v>0</v>
      </c>
      <c r="M131" s="610">
        <f t="shared" si="65"/>
        <v>0</v>
      </c>
    </row>
    <row r="132" spans="1:13" s="611" customFormat="1" ht="18">
      <c r="A132" s="630"/>
      <c r="B132" s="613"/>
      <c r="C132" s="631" t="s">
        <v>852</v>
      </c>
      <c r="D132" s="638" t="s">
        <v>1463</v>
      </c>
      <c r="E132" s="595">
        <f>G132+H132+I132+J132</f>
        <v>0</v>
      </c>
      <c r="F132" s="609">
        <f t="shared" si="65"/>
        <v>0</v>
      </c>
      <c r="G132" s="609">
        <f t="shared" si="65"/>
        <v>0</v>
      </c>
      <c r="H132" s="609">
        <f t="shared" si="65"/>
        <v>0</v>
      </c>
      <c r="I132" s="609">
        <f t="shared" si="65"/>
        <v>0</v>
      </c>
      <c r="J132" s="609">
        <f t="shared" si="65"/>
        <v>0</v>
      </c>
      <c r="K132" s="609">
        <f t="shared" si="65"/>
        <v>0</v>
      </c>
      <c r="L132" s="609">
        <f t="shared" si="65"/>
        <v>0</v>
      </c>
      <c r="M132" s="610">
        <f t="shared" si="65"/>
        <v>0</v>
      </c>
    </row>
    <row r="133" spans="1:13" ht="18.75">
      <c r="A133" s="597" t="s">
        <v>1462</v>
      </c>
      <c r="B133" s="598"/>
      <c r="C133" s="599"/>
      <c r="D133" s="600" t="s">
        <v>1461</v>
      </c>
      <c r="E133" s="595">
        <f>G133+H133+I133+J133</f>
        <v>0</v>
      </c>
      <c r="F133" s="550">
        <f aca="true" t="shared" si="66" ref="F133:M133">F135+F139+F141</f>
        <v>0</v>
      </c>
      <c r="G133" s="550">
        <f t="shared" si="66"/>
        <v>0</v>
      </c>
      <c r="H133" s="550">
        <f t="shared" si="66"/>
        <v>0</v>
      </c>
      <c r="I133" s="550">
        <f t="shared" si="66"/>
        <v>0</v>
      </c>
      <c r="J133" s="550">
        <f t="shared" si="66"/>
        <v>0</v>
      </c>
      <c r="K133" s="550">
        <f t="shared" si="66"/>
        <v>0</v>
      </c>
      <c r="L133" s="550">
        <f t="shared" si="66"/>
        <v>0</v>
      </c>
      <c r="M133" s="552">
        <f t="shared" si="66"/>
        <v>0</v>
      </c>
    </row>
    <row r="134" spans="1:13" ht="18.75">
      <c r="A134" s="601" t="s">
        <v>630</v>
      </c>
      <c r="B134" s="598"/>
      <c r="C134" s="602"/>
      <c r="D134" s="600"/>
      <c r="E134" s="595"/>
      <c r="F134" s="550"/>
      <c r="G134" s="550"/>
      <c r="H134" s="550"/>
      <c r="I134" s="550"/>
      <c r="J134" s="603"/>
      <c r="K134" s="550"/>
      <c r="L134" s="550"/>
      <c r="M134" s="552"/>
    </row>
    <row r="135" spans="1:13" ht="18.75">
      <c r="A135" s="601"/>
      <c r="B135" s="618" t="s">
        <v>1460</v>
      </c>
      <c r="C135" s="626"/>
      <c r="D135" s="620" t="s">
        <v>1459</v>
      </c>
      <c r="E135" s="595">
        <f aca="true" t="shared" si="67" ref="E135:E146">G135+H135+I135+J135</f>
        <v>0</v>
      </c>
      <c r="F135" s="550">
        <f aca="true" t="shared" si="68" ref="F135:M135">F136+F137+F138</f>
        <v>0</v>
      </c>
      <c r="G135" s="550">
        <f t="shared" si="68"/>
        <v>0</v>
      </c>
      <c r="H135" s="550">
        <f t="shared" si="68"/>
        <v>0</v>
      </c>
      <c r="I135" s="550">
        <f t="shared" si="68"/>
        <v>0</v>
      </c>
      <c r="J135" s="550">
        <f t="shared" si="68"/>
        <v>0</v>
      </c>
      <c r="K135" s="550">
        <f t="shared" si="68"/>
        <v>0</v>
      </c>
      <c r="L135" s="550">
        <f t="shared" si="68"/>
        <v>0</v>
      </c>
      <c r="M135" s="552">
        <f t="shared" si="68"/>
        <v>0</v>
      </c>
    </row>
    <row r="136" spans="1:13" ht="21" customHeight="1">
      <c r="A136" s="601"/>
      <c r="B136" s="618"/>
      <c r="C136" s="627" t="s">
        <v>860</v>
      </c>
      <c r="D136" s="660" t="s">
        <v>1458</v>
      </c>
      <c r="E136" s="595">
        <f t="shared" si="67"/>
        <v>0</v>
      </c>
      <c r="F136" s="609">
        <f aca="true" t="shared" si="69" ref="F136:M138">F252+F368</f>
        <v>0</v>
      </c>
      <c r="G136" s="609">
        <f t="shared" si="69"/>
        <v>0</v>
      </c>
      <c r="H136" s="609">
        <f t="shared" si="69"/>
        <v>0</v>
      </c>
      <c r="I136" s="609">
        <f t="shared" si="69"/>
        <v>0</v>
      </c>
      <c r="J136" s="609">
        <f t="shared" si="69"/>
        <v>0</v>
      </c>
      <c r="K136" s="609">
        <f t="shared" si="69"/>
        <v>0</v>
      </c>
      <c r="L136" s="609">
        <f t="shared" si="69"/>
        <v>0</v>
      </c>
      <c r="M136" s="610">
        <f t="shared" si="69"/>
        <v>0</v>
      </c>
    </row>
    <row r="137" spans="1:13" ht="18.75">
      <c r="A137" s="633"/>
      <c r="B137" s="661"/>
      <c r="C137" s="662" t="s">
        <v>862</v>
      </c>
      <c r="D137" s="660" t="s">
        <v>1457</v>
      </c>
      <c r="E137" s="595">
        <f t="shared" si="67"/>
        <v>0</v>
      </c>
      <c r="F137" s="609">
        <f t="shared" si="69"/>
        <v>0</v>
      </c>
      <c r="G137" s="609">
        <f t="shared" si="69"/>
        <v>0</v>
      </c>
      <c r="H137" s="609">
        <f t="shared" si="69"/>
        <v>0</v>
      </c>
      <c r="I137" s="609">
        <f t="shared" si="69"/>
        <v>0</v>
      </c>
      <c r="J137" s="609">
        <f t="shared" si="69"/>
        <v>0</v>
      </c>
      <c r="K137" s="609">
        <f t="shared" si="69"/>
        <v>0</v>
      </c>
      <c r="L137" s="609">
        <f t="shared" si="69"/>
        <v>0</v>
      </c>
      <c r="M137" s="610">
        <f t="shared" si="69"/>
        <v>0</v>
      </c>
    </row>
    <row r="138" spans="1:13" ht="18.75">
      <c r="A138" s="601"/>
      <c r="B138" s="618"/>
      <c r="C138" s="625" t="s">
        <v>864</v>
      </c>
      <c r="D138" s="660" t="s">
        <v>1456</v>
      </c>
      <c r="E138" s="595">
        <f t="shared" si="67"/>
        <v>0</v>
      </c>
      <c r="F138" s="609">
        <f t="shared" si="69"/>
        <v>0</v>
      </c>
      <c r="G138" s="609">
        <f t="shared" si="69"/>
        <v>0</v>
      </c>
      <c r="H138" s="609">
        <f t="shared" si="69"/>
        <v>0</v>
      </c>
      <c r="I138" s="609">
        <f t="shared" si="69"/>
        <v>0</v>
      </c>
      <c r="J138" s="609">
        <f t="shared" si="69"/>
        <v>0</v>
      </c>
      <c r="K138" s="609">
        <f t="shared" si="69"/>
        <v>0</v>
      </c>
      <c r="L138" s="609">
        <f t="shared" si="69"/>
        <v>0</v>
      </c>
      <c r="M138" s="610">
        <f t="shared" si="69"/>
        <v>0</v>
      </c>
    </row>
    <row r="139" spans="1:13" ht="18.75">
      <c r="A139" s="601"/>
      <c r="B139" s="618" t="s">
        <v>1455</v>
      </c>
      <c r="C139" s="625"/>
      <c r="D139" s="620" t="s">
        <v>1454</v>
      </c>
      <c r="E139" s="595">
        <f t="shared" si="67"/>
        <v>0</v>
      </c>
      <c r="F139" s="550">
        <f aca="true" t="shared" si="70" ref="F139:M139">F140</f>
        <v>0</v>
      </c>
      <c r="G139" s="550">
        <f t="shared" si="70"/>
        <v>0</v>
      </c>
      <c r="H139" s="550">
        <f t="shared" si="70"/>
        <v>0</v>
      </c>
      <c r="I139" s="550">
        <f t="shared" si="70"/>
        <v>0</v>
      </c>
      <c r="J139" s="550">
        <f t="shared" si="70"/>
        <v>0</v>
      </c>
      <c r="K139" s="550">
        <f t="shared" si="70"/>
        <v>0</v>
      </c>
      <c r="L139" s="550">
        <f t="shared" si="70"/>
        <v>0</v>
      </c>
      <c r="M139" s="552">
        <f t="shared" si="70"/>
        <v>0</v>
      </c>
    </row>
    <row r="140" spans="1:13" ht="18.75">
      <c r="A140" s="601"/>
      <c r="B140" s="618"/>
      <c r="C140" s="625" t="s">
        <v>874</v>
      </c>
      <c r="D140" s="620" t="s">
        <v>1453</v>
      </c>
      <c r="E140" s="595">
        <f t="shared" si="67"/>
        <v>0</v>
      </c>
      <c r="F140" s="609">
        <f aca="true" t="shared" si="71" ref="F140:M141">F256+F372</f>
        <v>0</v>
      </c>
      <c r="G140" s="609">
        <f t="shared" si="71"/>
        <v>0</v>
      </c>
      <c r="H140" s="609">
        <f t="shared" si="71"/>
        <v>0</v>
      </c>
      <c r="I140" s="609">
        <f t="shared" si="71"/>
        <v>0</v>
      </c>
      <c r="J140" s="609">
        <f t="shared" si="71"/>
        <v>0</v>
      </c>
      <c r="K140" s="609">
        <f t="shared" si="71"/>
        <v>0</v>
      </c>
      <c r="L140" s="609">
        <f t="shared" si="71"/>
        <v>0</v>
      </c>
      <c r="M140" s="610">
        <f t="shared" si="71"/>
        <v>0</v>
      </c>
    </row>
    <row r="141" spans="1:13" ht="18.75">
      <c r="A141" s="601"/>
      <c r="B141" s="618" t="s">
        <v>876</v>
      </c>
      <c r="C141" s="663"/>
      <c r="D141" s="620" t="s">
        <v>1452</v>
      </c>
      <c r="E141" s="595">
        <f t="shared" si="67"/>
        <v>0</v>
      </c>
      <c r="F141" s="609">
        <f t="shared" si="71"/>
        <v>0</v>
      </c>
      <c r="G141" s="609">
        <f t="shared" si="71"/>
        <v>0</v>
      </c>
      <c r="H141" s="609">
        <f t="shared" si="71"/>
        <v>0</v>
      </c>
      <c r="I141" s="609">
        <f t="shared" si="71"/>
        <v>0</v>
      </c>
      <c r="J141" s="609">
        <f t="shared" si="71"/>
        <v>0</v>
      </c>
      <c r="K141" s="609">
        <f t="shared" si="71"/>
        <v>0</v>
      </c>
      <c r="L141" s="609">
        <f t="shared" si="71"/>
        <v>0</v>
      </c>
      <c r="M141" s="610">
        <f t="shared" si="71"/>
        <v>0</v>
      </c>
    </row>
    <row r="142" spans="1:13" ht="18">
      <c r="A142" s="629" t="s">
        <v>1451</v>
      </c>
      <c r="B142" s="664"/>
      <c r="C142" s="665"/>
      <c r="D142" s="640" t="s">
        <v>1450</v>
      </c>
      <c r="E142" s="595">
        <f t="shared" si="67"/>
        <v>0</v>
      </c>
      <c r="F142" s="550">
        <f aca="true" t="shared" si="72" ref="F142:M142">F143</f>
        <v>0</v>
      </c>
      <c r="G142" s="550">
        <f t="shared" si="72"/>
        <v>0</v>
      </c>
      <c r="H142" s="550">
        <f t="shared" si="72"/>
        <v>0</v>
      </c>
      <c r="I142" s="550">
        <f t="shared" si="72"/>
        <v>0</v>
      </c>
      <c r="J142" s="550">
        <f t="shared" si="72"/>
        <v>0</v>
      </c>
      <c r="K142" s="550">
        <f t="shared" si="72"/>
        <v>0</v>
      </c>
      <c r="L142" s="550">
        <f t="shared" si="72"/>
        <v>0</v>
      </c>
      <c r="M142" s="552">
        <f t="shared" si="72"/>
        <v>0</v>
      </c>
    </row>
    <row r="143" spans="1:13" ht="18.75" thickBot="1">
      <c r="A143" s="666" t="s">
        <v>1449</v>
      </c>
      <c r="B143" s="667"/>
      <c r="C143" s="668"/>
      <c r="D143" s="669" t="s">
        <v>1448</v>
      </c>
      <c r="E143" s="595">
        <f t="shared" si="67"/>
        <v>0</v>
      </c>
      <c r="F143" s="670"/>
      <c r="G143" s="670">
        <f aca="true" t="shared" si="73" ref="G143:M143">G259+G375</f>
        <v>0</v>
      </c>
      <c r="H143" s="670">
        <f t="shared" si="73"/>
        <v>0</v>
      </c>
      <c r="I143" s="670">
        <f t="shared" si="73"/>
        <v>0</v>
      </c>
      <c r="J143" s="670">
        <f t="shared" si="73"/>
        <v>0</v>
      </c>
      <c r="K143" s="670">
        <f t="shared" si="73"/>
        <v>0</v>
      </c>
      <c r="L143" s="670">
        <f t="shared" si="73"/>
        <v>0</v>
      </c>
      <c r="M143" s="671">
        <f t="shared" si="73"/>
        <v>0</v>
      </c>
    </row>
    <row r="144" spans="1:13" ht="44.25" customHeight="1">
      <c r="A144" s="908" t="s">
        <v>1595</v>
      </c>
      <c r="B144" s="909"/>
      <c r="C144" s="909"/>
      <c r="D144" s="591"/>
      <c r="E144" s="672">
        <f t="shared" si="67"/>
        <v>0</v>
      </c>
      <c r="F144" s="672">
        <f aca="true" t="shared" si="74" ref="F144:M144">F145+F150+F153++F163+F215+F226+F233</f>
        <v>0</v>
      </c>
      <c r="G144" s="672">
        <f t="shared" si="74"/>
        <v>0</v>
      </c>
      <c r="H144" s="672">
        <f t="shared" si="74"/>
        <v>0</v>
      </c>
      <c r="I144" s="672">
        <f t="shared" si="74"/>
        <v>0</v>
      </c>
      <c r="J144" s="672">
        <f t="shared" si="74"/>
        <v>0</v>
      </c>
      <c r="K144" s="672">
        <f t="shared" si="74"/>
        <v>0</v>
      </c>
      <c r="L144" s="672">
        <f t="shared" si="74"/>
        <v>0</v>
      </c>
      <c r="M144" s="673">
        <f t="shared" si="74"/>
        <v>0</v>
      </c>
    </row>
    <row r="145" spans="1:13" ht="18">
      <c r="A145" s="910" t="s">
        <v>1593</v>
      </c>
      <c r="B145" s="911"/>
      <c r="C145" s="911"/>
      <c r="D145" s="594" t="s">
        <v>1592</v>
      </c>
      <c r="E145" s="595">
        <f t="shared" si="67"/>
        <v>0</v>
      </c>
      <c r="F145" s="595">
        <f aca="true" t="shared" si="75" ref="F145:M145">F146+F150</f>
        <v>0</v>
      </c>
      <c r="G145" s="595">
        <f t="shared" si="75"/>
        <v>0</v>
      </c>
      <c r="H145" s="595">
        <f t="shared" si="75"/>
        <v>0</v>
      </c>
      <c r="I145" s="595">
        <f t="shared" si="75"/>
        <v>0</v>
      </c>
      <c r="J145" s="595">
        <f t="shared" si="75"/>
        <v>0</v>
      </c>
      <c r="K145" s="595">
        <f t="shared" si="75"/>
        <v>0</v>
      </c>
      <c r="L145" s="595">
        <f t="shared" si="75"/>
        <v>0</v>
      </c>
      <c r="M145" s="596">
        <f t="shared" si="75"/>
        <v>0</v>
      </c>
    </row>
    <row r="146" spans="1:13" ht="18.75">
      <c r="A146" s="597" t="s">
        <v>1591</v>
      </c>
      <c r="B146" s="598"/>
      <c r="C146" s="599"/>
      <c r="D146" s="600" t="s">
        <v>1590</v>
      </c>
      <c r="E146" s="595">
        <f t="shared" si="67"/>
        <v>0</v>
      </c>
      <c r="F146" s="550">
        <f aca="true" t="shared" si="76" ref="F146:M146">F149</f>
        <v>0</v>
      </c>
      <c r="G146" s="550">
        <f t="shared" si="76"/>
        <v>0</v>
      </c>
      <c r="H146" s="550">
        <f t="shared" si="76"/>
        <v>0</v>
      </c>
      <c r="I146" s="550">
        <f t="shared" si="76"/>
        <v>0</v>
      </c>
      <c r="J146" s="550">
        <f t="shared" si="76"/>
        <v>0</v>
      </c>
      <c r="K146" s="550">
        <f t="shared" si="76"/>
        <v>0</v>
      </c>
      <c r="L146" s="550">
        <f t="shared" si="76"/>
        <v>0</v>
      </c>
      <c r="M146" s="552">
        <f t="shared" si="76"/>
        <v>0</v>
      </c>
    </row>
    <row r="147" spans="1:13" ht="18.75">
      <c r="A147" s="601" t="s">
        <v>630</v>
      </c>
      <c r="B147" s="598"/>
      <c r="C147" s="602"/>
      <c r="D147" s="600"/>
      <c r="E147" s="595"/>
      <c r="F147" s="550"/>
      <c r="G147" s="550"/>
      <c r="H147" s="550"/>
      <c r="I147" s="550"/>
      <c r="J147" s="603"/>
      <c r="K147" s="550"/>
      <c r="L147" s="550"/>
      <c r="M147" s="552"/>
    </row>
    <row r="148" spans="1:13" ht="18">
      <c r="A148" s="604"/>
      <c r="B148" s="605" t="s">
        <v>1589</v>
      </c>
      <c r="C148" s="602"/>
      <c r="D148" s="600" t="s">
        <v>1588</v>
      </c>
      <c r="E148" s="595">
        <f aca="true" t="shared" si="77" ref="E148:E154">G148+H148+I148+J148</f>
        <v>0</v>
      </c>
      <c r="F148" s="550">
        <f aca="true" t="shared" si="78" ref="F148:M148">F149</f>
        <v>0</v>
      </c>
      <c r="G148" s="550">
        <f t="shared" si="78"/>
        <v>0</v>
      </c>
      <c r="H148" s="550">
        <f t="shared" si="78"/>
        <v>0</v>
      </c>
      <c r="I148" s="550">
        <f t="shared" si="78"/>
        <v>0</v>
      </c>
      <c r="J148" s="550">
        <f t="shared" si="78"/>
        <v>0</v>
      </c>
      <c r="K148" s="550">
        <f t="shared" si="78"/>
        <v>0</v>
      </c>
      <c r="L148" s="550">
        <f t="shared" si="78"/>
        <v>0</v>
      </c>
      <c r="M148" s="552">
        <f t="shared" si="78"/>
        <v>0</v>
      </c>
    </row>
    <row r="149" spans="1:13" ht="18">
      <c r="A149" s="604"/>
      <c r="B149" s="605"/>
      <c r="C149" s="602" t="s">
        <v>633</v>
      </c>
      <c r="D149" s="600" t="s">
        <v>1587</v>
      </c>
      <c r="E149" s="595">
        <f t="shared" si="77"/>
        <v>0</v>
      </c>
      <c r="F149" s="550"/>
      <c r="G149" s="550"/>
      <c r="H149" s="550"/>
      <c r="I149" s="550"/>
      <c r="J149" s="603"/>
      <c r="K149" s="550"/>
      <c r="L149" s="550"/>
      <c r="M149" s="552"/>
    </row>
    <row r="150" spans="1:13" s="611" customFormat="1" ht="18">
      <c r="A150" s="606" t="s">
        <v>1586</v>
      </c>
      <c r="B150" s="607"/>
      <c r="C150" s="608"/>
      <c r="D150" s="549" t="s">
        <v>1585</v>
      </c>
      <c r="E150" s="595">
        <f t="shared" si="77"/>
        <v>0</v>
      </c>
      <c r="F150" s="609">
        <f aca="true" t="shared" si="79" ref="F150:M150">F151+F152</f>
        <v>0</v>
      </c>
      <c r="G150" s="609">
        <f t="shared" si="79"/>
        <v>0</v>
      </c>
      <c r="H150" s="609">
        <f t="shared" si="79"/>
        <v>0</v>
      </c>
      <c r="I150" s="609">
        <f t="shared" si="79"/>
        <v>0</v>
      </c>
      <c r="J150" s="609">
        <f t="shared" si="79"/>
        <v>0</v>
      </c>
      <c r="K150" s="609">
        <f t="shared" si="79"/>
        <v>0</v>
      </c>
      <c r="L150" s="609">
        <f t="shared" si="79"/>
        <v>0</v>
      </c>
      <c r="M150" s="610">
        <f t="shared" si="79"/>
        <v>0</v>
      </c>
    </row>
    <row r="151" spans="1:13" s="611" customFormat="1" ht="18">
      <c r="A151" s="612"/>
      <c r="B151" s="613" t="s">
        <v>643</v>
      </c>
      <c r="C151" s="608"/>
      <c r="D151" s="600" t="s">
        <v>1584</v>
      </c>
      <c r="E151" s="595">
        <f t="shared" si="77"/>
        <v>0</v>
      </c>
      <c r="F151" s="609"/>
      <c r="G151" s="609"/>
      <c r="H151" s="609"/>
      <c r="I151" s="609"/>
      <c r="J151" s="614"/>
      <c r="K151" s="609"/>
      <c r="L151" s="609"/>
      <c r="M151" s="610"/>
    </row>
    <row r="152" spans="1:13" s="611" customFormat="1" ht="18">
      <c r="A152" s="615"/>
      <c r="B152" s="616" t="s">
        <v>645</v>
      </c>
      <c r="C152" s="617"/>
      <c r="D152" s="600" t="s">
        <v>1583</v>
      </c>
      <c r="E152" s="595">
        <f t="shared" si="77"/>
        <v>0</v>
      </c>
      <c r="F152" s="609"/>
      <c r="G152" s="609"/>
      <c r="H152" s="609"/>
      <c r="I152" s="609"/>
      <c r="J152" s="614"/>
      <c r="K152" s="609"/>
      <c r="L152" s="609"/>
      <c r="M152" s="610"/>
    </row>
    <row r="153" spans="1:13" ht="42.75" customHeight="1">
      <c r="A153" s="912" t="s">
        <v>1582</v>
      </c>
      <c r="B153" s="913"/>
      <c r="C153" s="913"/>
      <c r="D153" s="549" t="s">
        <v>1581</v>
      </c>
      <c r="E153" s="595">
        <f t="shared" si="77"/>
        <v>0</v>
      </c>
      <c r="F153" s="550">
        <f aca="true" t="shared" si="80" ref="F153:M153">F154+F157</f>
        <v>0</v>
      </c>
      <c r="G153" s="550">
        <f t="shared" si="80"/>
        <v>0</v>
      </c>
      <c r="H153" s="550">
        <f t="shared" si="80"/>
        <v>0</v>
      </c>
      <c r="I153" s="550">
        <f t="shared" si="80"/>
        <v>0</v>
      </c>
      <c r="J153" s="550">
        <f t="shared" si="80"/>
        <v>0</v>
      </c>
      <c r="K153" s="550">
        <f t="shared" si="80"/>
        <v>0</v>
      </c>
      <c r="L153" s="550">
        <f t="shared" si="80"/>
        <v>0</v>
      </c>
      <c r="M153" s="552">
        <f t="shared" si="80"/>
        <v>0</v>
      </c>
    </row>
    <row r="154" spans="1:13" ht="18.75">
      <c r="A154" s="597" t="s">
        <v>1580</v>
      </c>
      <c r="B154" s="598"/>
      <c r="C154" s="599"/>
      <c r="D154" s="600" t="s">
        <v>1579</v>
      </c>
      <c r="E154" s="595">
        <f t="shared" si="77"/>
        <v>0</v>
      </c>
      <c r="F154" s="550">
        <f aca="true" t="shared" si="81" ref="F154:M154">F156</f>
        <v>0</v>
      </c>
      <c r="G154" s="550">
        <f t="shared" si="81"/>
        <v>0</v>
      </c>
      <c r="H154" s="550">
        <f t="shared" si="81"/>
        <v>0</v>
      </c>
      <c r="I154" s="550">
        <f t="shared" si="81"/>
        <v>0</v>
      </c>
      <c r="J154" s="550">
        <f t="shared" si="81"/>
        <v>0</v>
      </c>
      <c r="K154" s="550">
        <f t="shared" si="81"/>
        <v>0</v>
      </c>
      <c r="L154" s="550">
        <f t="shared" si="81"/>
        <v>0</v>
      </c>
      <c r="M154" s="552">
        <f t="shared" si="81"/>
        <v>0</v>
      </c>
    </row>
    <row r="155" spans="1:13" ht="18.75">
      <c r="A155" s="601" t="s">
        <v>630</v>
      </c>
      <c r="B155" s="598"/>
      <c r="C155" s="602"/>
      <c r="D155" s="600"/>
      <c r="E155" s="595"/>
      <c r="F155" s="550"/>
      <c r="G155" s="550"/>
      <c r="H155" s="550"/>
      <c r="I155" s="550"/>
      <c r="J155" s="603"/>
      <c r="K155" s="550"/>
      <c r="L155" s="550"/>
      <c r="M155" s="552"/>
    </row>
    <row r="156" spans="1:13" ht="18.75">
      <c r="A156" s="601"/>
      <c r="B156" s="618" t="s">
        <v>661</v>
      </c>
      <c r="C156" s="619"/>
      <c r="D156" s="620" t="s">
        <v>1578</v>
      </c>
      <c r="E156" s="595">
        <f aca="true" t="shared" si="82" ref="E156:E164">G156+H156+I156+J156</f>
        <v>0</v>
      </c>
      <c r="F156" s="550"/>
      <c r="G156" s="550"/>
      <c r="H156" s="550"/>
      <c r="I156" s="550"/>
      <c r="J156" s="603"/>
      <c r="K156" s="550"/>
      <c r="L156" s="550"/>
      <c r="M156" s="552"/>
    </row>
    <row r="157" spans="1:13" ht="37.5" customHeight="1">
      <c r="A157" s="912" t="s">
        <v>1577</v>
      </c>
      <c r="B157" s="913"/>
      <c r="C157" s="913"/>
      <c r="D157" s="600" t="s">
        <v>1576</v>
      </c>
      <c r="E157" s="595">
        <f t="shared" si="82"/>
        <v>0</v>
      </c>
      <c r="F157" s="550">
        <f aca="true" t="shared" si="83" ref="F157:M157">F159+F161+F162</f>
        <v>0</v>
      </c>
      <c r="G157" s="550">
        <f t="shared" si="83"/>
        <v>0</v>
      </c>
      <c r="H157" s="550">
        <f t="shared" si="83"/>
        <v>0</v>
      </c>
      <c r="I157" s="550">
        <f t="shared" si="83"/>
        <v>0</v>
      </c>
      <c r="J157" s="550">
        <f t="shared" si="83"/>
        <v>0</v>
      </c>
      <c r="K157" s="550">
        <f t="shared" si="83"/>
        <v>0</v>
      </c>
      <c r="L157" s="550">
        <f t="shared" si="83"/>
        <v>0</v>
      </c>
      <c r="M157" s="552">
        <f t="shared" si="83"/>
        <v>0</v>
      </c>
    </row>
    <row r="158" spans="1:13" ht="18.75">
      <c r="A158" s="601" t="s">
        <v>630</v>
      </c>
      <c r="B158" s="598"/>
      <c r="C158" s="602"/>
      <c r="D158" s="600"/>
      <c r="E158" s="595">
        <f t="shared" si="82"/>
        <v>0</v>
      </c>
      <c r="F158" s="550"/>
      <c r="G158" s="550"/>
      <c r="H158" s="550"/>
      <c r="I158" s="550"/>
      <c r="J158" s="603"/>
      <c r="K158" s="550"/>
      <c r="L158" s="550"/>
      <c r="M158" s="552"/>
    </row>
    <row r="159" spans="1:13" s="611" customFormat="1" ht="18">
      <c r="A159" s="615"/>
      <c r="B159" s="621" t="s">
        <v>1575</v>
      </c>
      <c r="C159" s="608"/>
      <c r="D159" s="600" t="s">
        <v>1574</v>
      </c>
      <c r="E159" s="595">
        <f t="shared" si="82"/>
        <v>0</v>
      </c>
      <c r="F159" s="609">
        <f aca="true" t="shared" si="84" ref="F159:M159">F160</f>
        <v>0</v>
      </c>
      <c r="G159" s="609">
        <f t="shared" si="84"/>
        <v>0</v>
      </c>
      <c r="H159" s="609">
        <f t="shared" si="84"/>
        <v>0</v>
      </c>
      <c r="I159" s="609">
        <f t="shared" si="84"/>
        <v>0</v>
      </c>
      <c r="J159" s="609">
        <f t="shared" si="84"/>
        <v>0</v>
      </c>
      <c r="K159" s="609">
        <f t="shared" si="84"/>
        <v>0</v>
      </c>
      <c r="L159" s="609">
        <f t="shared" si="84"/>
        <v>0</v>
      </c>
      <c r="M159" s="610">
        <f t="shared" si="84"/>
        <v>0</v>
      </c>
    </row>
    <row r="160" spans="1:13" s="611" customFormat="1" ht="18">
      <c r="A160" s="615"/>
      <c r="B160" s="621"/>
      <c r="C160" s="622" t="s">
        <v>667</v>
      </c>
      <c r="D160" s="600" t="s">
        <v>1573</v>
      </c>
      <c r="E160" s="595">
        <f t="shared" si="82"/>
        <v>0</v>
      </c>
      <c r="F160" s="609"/>
      <c r="G160" s="609"/>
      <c r="H160" s="609"/>
      <c r="I160" s="609"/>
      <c r="J160" s="614"/>
      <c r="K160" s="609"/>
      <c r="L160" s="609"/>
      <c r="M160" s="610"/>
    </row>
    <row r="161" spans="1:13" ht="44.25" customHeight="1">
      <c r="A161" s="604"/>
      <c r="B161" s="914" t="s">
        <v>1572</v>
      </c>
      <c r="C161" s="914"/>
      <c r="D161" s="620" t="s">
        <v>1571</v>
      </c>
      <c r="E161" s="595">
        <f t="shared" si="82"/>
        <v>0</v>
      </c>
      <c r="F161" s="550"/>
      <c r="G161" s="550"/>
      <c r="H161" s="550"/>
      <c r="I161" s="550"/>
      <c r="J161" s="603"/>
      <c r="K161" s="550"/>
      <c r="L161" s="550"/>
      <c r="M161" s="552"/>
    </row>
    <row r="162" spans="1:13" ht="18">
      <c r="A162" s="604"/>
      <c r="B162" s="605" t="s">
        <v>1570</v>
      </c>
      <c r="C162" s="602"/>
      <c r="D162" s="620" t="s">
        <v>1569</v>
      </c>
      <c r="E162" s="595">
        <f t="shared" si="82"/>
        <v>0</v>
      </c>
      <c r="F162" s="550"/>
      <c r="G162" s="550"/>
      <c r="H162" s="550"/>
      <c r="I162" s="550"/>
      <c r="J162" s="603"/>
      <c r="K162" s="550"/>
      <c r="L162" s="550"/>
      <c r="M162" s="552"/>
    </row>
    <row r="163" spans="1:13" ht="41.25" customHeight="1">
      <c r="A163" s="912" t="s">
        <v>1568</v>
      </c>
      <c r="B163" s="913"/>
      <c r="C163" s="913"/>
      <c r="D163" s="623" t="s">
        <v>1567</v>
      </c>
      <c r="E163" s="595">
        <f t="shared" si="82"/>
        <v>0</v>
      </c>
      <c r="F163" s="550">
        <f aca="true" t="shared" si="85" ref="F163:M163">F164+F180+F188+F205</f>
        <v>0</v>
      </c>
      <c r="G163" s="550">
        <f t="shared" si="85"/>
        <v>0</v>
      </c>
      <c r="H163" s="550">
        <f t="shared" si="85"/>
        <v>0</v>
      </c>
      <c r="I163" s="550">
        <f t="shared" si="85"/>
        <v>0</v>
      </c>
      <c r="J163" s="550">
        <f t="shared" si="85"/>
        <v>0</v>
      </c>
      <c r="K163" s="550">
        <f t="shared" si="85"/>
        <v>0</v>
      </c>
      <c r="L163" s="550">
        <f t="shared" si="85"/>
        <v>0</v>
      </c>
      <c r="M163" s="552">
        <f t="shared" si="85"/>
        <v>0</v>
      </c>
    </row>
    <row r="164" spans="1:13" ht="45" customHeight="1">
      <c r="A164" s="912" t="s">
        <v>1566</v>
      </c>
      <c r="B164" s="913"/>
      <c r="C164" s="913"/>
      <c r="D164" s="600" t="s">
        <v>1565</v>
      </c>
      <c r="E164" s="595">
        <f t="shared" si="82"/>
        <v>0</v>
      </c>
      <c r="F164" s="550">
        <f aca="true" t="shared" si="86" ref="F164:M164">F166+F169+F173+F174+F176+F179</f>
        <v>0</v>
      </c>
      <c r="G164" s="550">
        <f t="shared" si="86"/>
        <v>0</v>
      </c>
      <c r="H164" s="550">
        <f t="shared" si="86"/>
        <v>0</v>
      </c>
      <c r="I164" s="550">
        <f t="shared" si="86"/>
        <v>0</v>
      </c>
      <c r="J164" s="550">
        <f t="shared" si="86"/>
        <v>0</v>
      </c>
      <c r="K164" s="550">
        <f t="shared" si="86"/>
        <v>0</v>
      </c>
      <c r="L164" s="550">
        <f t="shared" si="86"/>
        <v>0</v>
      </c>
      <c r="M164" s="552">
        <f t="shared" si="86"/>
        <v>0</v>
      </c>
    </row>
    <row r="165" spans="1:13" ht="18.75">
      <c r="A165" s="601" t="s">
        <v>630</v>
      </c>
      <c r="B165" s="598"/>
      <c r="C165" s="602"/>
      <c r="D165" s="600"/>
      <c r="E165" s="595"/>
      <c r="F165" s="550"/>
      <c r="G165" s="550"/>
      <c r="H165" s="550"/>
      <c r="I165" s="550"/>
      <c r="J165" s="603"/>
      <c r="K165" s="550"/>
      <c r="L165" s="550"/>
      <c r="M165" s="552"/>
    </row>
    <row r="166" spans="1:13" ht="18.75">
      <c r="A166" s="601"/>
      <c r="B166" s="618" t="s">
        <v>1564</v>
      </c>
      <c r="C166" s="619"/>
      <c r="D166" s="620" t="s">
        <v>1563</v>
      </c>
      <c r="E166" s="595">
        <f aca="true" t="shared" si="87" ref="E166:E180">G166+H166+I166+J166</f>
        <v>0</v>
      </c>
      <c r="F166" s="550">
        <f aca="true" t="shared" si="88" ref="F166:M166">SUM(F167:F168)</f>
        <v>0</v>
      </c>
      <c r="G166" s="550">
        <f t="shared" si="88"/>
        <v>0</v>
      </c>
      <c r="H166" s="550">
        <f t="shared" si="88"/>
        <v>0</v>
      </c>
      <c r="I166" s="550">
        <f t="shared" si="88"/>
        <v>0</v>
      </c>
      <c r="J166" s="550">
        <f t="shared" si="88"/>
        <v>0</v>
      </c>
      <c r="K166" s="550">
        <f t="shared" si="88"/>
        <v>0</v>
      </c>
      <c r="L166" s="550">
        <f t="shared" si="88"/>
        <v>0</v>
      </c>
      <c r="M166" s="552">
        <f t="shared" si="88"/>
        <v>0</v>
      </c>
    </row>
    <row r="167" spans="1:13" ht="18.75">
      <c r="A167" s="601"/>
      <c r="B167" s="618"/>
      <c r="C167" s="625" t="s">
        <v>681</v>
      </c>
      <c r="D167" s="620" t="s">
        <v>1562</v>
      </c>
      <c r="E167" s="595">
        <f t="shared" si="87"/>
        <v>0</v>
      </c>
      <c r="F167" s="550"/>
      <c r="G167" s="550"/>
      <c r="H167" s="550"/>
      <c r="I167" s="550"/>
      <c r="J167" s="603"/>
      <c r="K167" s="550"/>
      <c r="L167" s="550"/>
      <c r="M167" s="552"/>
    </row>
    <row r="168" spans="1:13" ht="18.75">
      <c r="A168" s="601"/>
      <c r="B168" s="618"/>
      <c r="C168" s="625" t="s">
        <v>683</v>
      </c>
      <c r="D168" s="620" t="s">
        <v>1561</v>
      </c>
      <c r="E168" s="595">
        <f t="shared" si="87"/>
        <v>0</v>
      </c>
      <c r="F168" s="550"/>
      <c r="G168" s="550"/>
      <c r="H168" s="550"/>
      <c r="I168" s="550"/>
      <c r="J168" s="603"/>
      <c r="K168" s="550"/>
      <c r="L168" s="550"/>
      <c r="M168" s="552"/>
    </row>
    <row r="169" spans="1:13" ht="18.75">
      <c r="A169" s="601"/>
      <c r="B169" s="618" t="s">
        <v>1560</v>
      </c>
      <c r="C169" s="626"/>
      <c r="D169" s="620" t="s">
        <v>1559</v>
      </c>
      <c r="E169" s="595">
        <f t="shared" si="87"/>
        <v>0</v>
      </c>
      <c r="F169" s="550">
        <f aca="true" t="shared" si="89" ref="F169:M169">SUM(F170:F172)</f>
        <v>0</v>
      </c>
      <c r="G169" s="550">
        <f t="shared" si="89"/>
        <v>0</v>
      </c>
      <c r="H169" s="550">
        <f t="shared" si="89"/>
        <v>0</v>
      </c>
      <c r="I169" s="550">
        <f t="shared" si="89"/>
        <v>0</v>
      </c>
      <c r="J169" s="550">
        <f t="shared" si="89"/>
        <v>0</v>
      </c>
      <c r="K169" s="550">
        <f t="shared" si="89"/>
        <v>0</v>
      </c>
      <c r="L169" s="550">
        <f t="shared" si="89"/>
        <v>0</v>
      </c>
      <c r="M169" s="552">
        <f t="shared" si="89"/>
        <v>0</v>
      </c>
    </row>
    <row r="170" spans="1:13" ht="18.75">
      <c r="A170" s="601"/>
      <c r="B170" s="618"/>
      <c r="C170" s="625" t="s">
        <v>687</v>
      </c>
      <c r="D170" s="620" t="s">
        <v>1558</v>
      </c>
      <c r="E170" s="595">
        <f t="shared" si="87"/>
        <v>0</v>
      </c>
      <c r="F170" s="550"/>
      <c r="G170" s="550"/>
      <c r="H170" s="550"/>
      <c r="I170" s="550"/>
      <c r="J170" s="603"/>
      <c r="K170" s="550"/>
      <c r="L170" s="550"/>
      <c r="M170" s="552"/>
    </row>
    <row r="171" spans="1:13" ht="18.75">
      <c r="A171" s="601"/>
      <c r="B171" s="618"/>
      <c r="C171" s="625" t="s">
        <v>689</v>
      </c>
      <c r="D171" s="620" t="s">
        <v>1557</v>
      </c>
      <c r="E171" s="595">
        <f t="shared" si="87"/>
        <v>0</v>
      </c>
      <c r="F171" s="550"/>
      <c r="G171" s="550"/>
      <c r="H171" s="550"/>
      <c r="I171" s="550"/>
      <c r="J171" s="603"/>
      <c r="K171" s="550"/>
      <c r="L171" s="550"/>
      <c r="M171" s="552"/>
    </row>
    <row r="172" spans="1:13" ht="18.75">
      <c r="A172" s="601"/>
      <c r="B172" s="618"/>
      <c r="C172" s="627" t="s">
        <v>691</v>
      </c>
      <c r="D172" s="620" t="s">
        <v>1556</v>
      </c>
      <c r="E172" s="595">
        <f t="shared" si="87"/>
        <v>0</v>
      </c>
      <c r="F172" s="550"/>
      <c r="G172" s="550"/>
      <c r="H172" s="550"/>
      <c r="I172" s="550"/>
      <c r="J172" s="603"/>
      <c r="K172" s="550"/>
      <c r="L172" s="550"/>
      <c r="M172" s="552"/>
    </row>
    <row r="173" spans="1:13" s="611" customFormat="1" ht="18">
      <c r="A173" s="615"/>
      <c r="B173" s="616" t="s">
        <v>693</v>
      </c>
      <c r="C173" s="622"/>
      <c r="D173" s="600" t="s">
        <v>1555</v>
      </c>
      <c r="E173" s="595">
        <f t="shared" si="87"/>
        <v>0</v>
      </c>
      <c r="F173" s="609"/>
      <c r="G173" s="609"/>
      <c r="H173" s="609"/>
      <c r="I173" s="609"/>
      <c r="J173" s="614"/>
      <c r="K173" s="609"/>
      <c r="L173" s="609"/>
      <c r="M173" s="610"/>
    </row>
    <row r="174" spans="1:13" ht="18.75">
      <c r="A174" s="601"/>
      <c r="B174" s="618" t="s">
        <v>1554</v>
      </c>
      <c r="C174" s="619"/>
      <c r="D174" s="620" t="s">
        <v>1553</v>
      </c>
      <c r="E174" s="595">
        <f t="shared" si="87"/>
        <v>0</v>
      </c>
      <c r="F174" s="550">
        <f aca="true" t="shared" si="90" ref="F174:M174">F175</f>
        <v>0</v>
      </c>
      <c r="G174" s="550">
        <f t="shared" si="90"/>
        <v>0</v>
      </c>
      <c r="H174" s="550">
        <f t="shared" si="90"/>
        <v>0</v>
      </c>
      <c r="I174" s="550">
        <f t="shared" si="90"/>
        <v>0</v>
      </c>
      <c r="J174" s="550">
        <f t="shared" si="90"/>
        <v>0</v>
      </c>
      <c r="K174" s="550">
        <f t="shared" si="90"/>
        <v>0</v>
      </c>
      <c r="L174" s="550">
        <f t="shared" si="90"/>
        <v>0</v>
      </c>
      <c r="M174" s="552">
        <f t="shared" si="90"/>
        <v>0</v>
      </c>
    </row>
    <row r="175" spans="1:13" ht="18.75">
      <c r="A175" s="601"/>
      <c r="B175" s="618"/>
      <c r="C175" s="625" t="s">
        <v>697</v>
      </c>
      <c r="D175" s="620" t="s">
        <v>1552</v>
      </c>
      <c r="E175" s="595">
        <f t="shared" si="87"/>
        <v>0</v>
      </c>
      <c r="F175" s="550"/>
      <c r="G175" s="550"/>
      <c r="H175" s="550"/>
      <c r="I175" s="550"/>
      <c r="J175" s="603"/>
      <c r="K175" s="550"/>
      <c r="L175" s="550"/>
      <c r="M175" s="552"/>
    </row>
    <row r="176" spans="1:13" s="611" customFormat="1" ht="18">
      <c r="A176" s="615"/>
      <c r="B176" s="616" t="s">
        <v>1551</v>
      </c>
      <c r="C176" s="622"/>
      <c r="D176" s="600" t="s">
        <v>1550</v>
      </c>
      <c r="E176" s="595">
        <f t="shared" si="87"/>
        <v>0</v>
      </c>
      <c r="F176" s="609">
        <f aca="true" t="shared" si="91" ref="F176:M176">SUM(F177:F178)</f>
        <v>0</v>
      </c>
      <c r="G176" s="609">
        <f t="shared" si="91"/>
        <v>0</v>
      </c>
      <c r="H176" s="609">
        <f t="shared" si="91"/>
        <v>0</v>
      </c>
      <c r="I176" s="609">
        <f t="shared" si="91"/>
        <v>0</v>
      </c>
      <c r="J176" s="609">
        <f t="shared" si="91"/>
        <v>0</v>
      </c>
      <c r="K176" s="609">
        <f t="shared" si="91"/>
        <v>0</v>
      </c>
      <c r="L176" s="609">
        <f t="shared" si="91"/>
        <v>0</v>
      </c>
      <c r="M176" s="610">
        <f t="shared" si="91"/>
        <v>0</v>
      </c>
    </row>
    <row r="177" spans="1:13" s="611" customFormat="1" ht="18">
      <c r="A177" s="615"/>
      <c r="B177" s="616"/>
      <c r="C177" s="622" t="s">
        <v>701</v>
      </c>
      <c r="D177" s="600" t="s">
        <v>1549</v>
      </c>
      <c r="E177" s="595">
        <f t="shared" si="87"/>
        <v>0</v>
      </c>
      <c r="F177" s="609"/>
      <c r="G177" s="609"/>
      <c r="H177" s="609"/>
      <c r="I177" s="609"/>
      <c r="J177" s="614"/>
      <c r="K177" s="609"/>
      <c r="L177" s="609"/>
      <c r="M177" s="610"/>
    </row>
    <row r="178" spans="1:13" s="611" customFormat="1" ht="18">
      <c r="A178" s="615"/>
      <c r="B178" s="616"/>
      <c r="C178" s="622" t="s">
        <v>703</v>
      </c>
      <c r="D178" s="600" t="s">
        <v>1548</v>
      </c>
      <c r="E178" s="595">
        <f t="shared" si="87"/>
        <v>0</v>
      </c>
      <c r="F178" s="609"/>
      <c r="G178" s="609"/>
      <c r="H178" s="609"/>
      <c r="I178" s="609"/>
      <c r="J178" s="614"/>
      <c r="K178" s="609"/>
      <c r="L178" s="609"/>
      <c r="M178" s="610"/>
    </row>
    <row r="179" spans="1:13" ht="18.75">
      <c r="A179" s="601"/>
      <c r="B179" s="628" t="s">
        <v>709</v>
      </c>
      <c r="C179" s="627"/>
      <c r="D179" s="620" t="s">
        <v>1547</v>
      </c>
      <c r="E179" s="595">
        <f t="shared" si="87"/>
        <v>0</v>
      </c>
      <c r="F179" s="550"/>
      <c r="G179" s="550"/>
      <c r="H179" s="550"/>
      <c r="I179" s="550"/>
      <c r="J179" s="603"/>
      <c r="K179" s="550"/>
      <c r="L179" s="550"/>
      <c r="M179" s="552"/>
    </row>
    <row r="180" spans="1:13" ht="18">
      <c r="A180" s="629" t="s">
        <v>1546</v>
      </c>
      <c r="B180" s="628"/>
      <c r="C180" s="627"/>
      <c r="D180" s="620" t="s">
        <v>1545</v>
      </c>
      <c r="E180" s="595">
        <f t="shared" si="87"/>
        <v>0</v>
      </c>
      <c r="F180" s="550">
        <f aca="true" t="shared" si="92" ref="F180:M180">F182+F185+F186</f>
        <v>0</v>
      </c>
      <c r="G180" s="550">
        <f t="shared" si="92"/>
        <v>0</v>
      </c>
      <c r="H180" s="550">
        <f t="shared" si="92"/>
        <v>0</v>
      </c>
      <c r="I180" s="550">
        <f t="shared" si="92"/>
        <v>0</v>
      </c>
      <c r="J180" s="550">
        <f t="shared" si="92"/>
        <v>0</v>
      </c>
      <c r="K180" s="550">
        <f t="shared" si="92"/>
        <v>0</v>
      </c>
      <c r="L180" s="550">
        <f t="shared" si="92"/>
        <v>0</v>
      </c>
      <c r="M180" s="552">
        <f t="shared" si="92"/>
        <v>0</v>
      </c>
    </row>
    <row r="181" spans="1:13" ht="18.75">
      <c r="A181" s="601" t="s">
        <v>630</v>
      </c>
      <c r="B181" s="628"/>
      <c r="C181" s="627"/>
      <c r="D181" s="620"/>
      <c r="E181" s="595"/>
      <c r="F181" s="550"/>
      <c r="G181" s="550"/>
      <c r="H181" s="550"/>
      <c r="I181" s="550"/>
      <c r="J181" s="603"/>
      <c r="K181" s="550"/>
      <c r="L181" s="550"/>
      <c r="M181" s="552"/>
    </row>
    <row r="182" spans="1:13" ht="46.5" customHeight="1">
      <c r="A182" s="601"/>
      <c r="B182" s="915" t="s">
        <v>1544</v>
      </c>
      <c r="C182" s="915"/>
      <c r="D182" s="620" t="s">
        <v>1543</v>
      </c>
      <c r="E182" s="595">
        <f aca="true" t="shared" si="93" ref="E182:E188">G182+H182+I182+J182</f>
        <v>0</v>
      </c>
      <c r="F182" s="550">
        <f aca="true" t="shared" si="94" ref="F182:M182">F183+F184</f>
        <v>0</v>
      </c>
      <c r="G182" s="550">
        <f t="shared" si="94"/>
        <v>0</v>
      </c>
      <c r="H182" s="550">
        <f t="shared" si="94"/>
        <v>0</v>
      </c>
      <c r="I182" s="550">
        <f t="shared" si="94"/>
        <v>0</v>
      </c>
      <c r="J182" s="550">
        <f t="shared" si="94"/>
        <v>0</v>
      </c>
      <c r="K182" s="550">
        <f t="shared" si="94"/>
        <v>0</v>
      </c>
      <c r="L182" s="550">
        <f t="shared" si="94"/>
        <v>0</v>
      </c>
      <c r="M182" s="552">
        <f t="shared" si="94"/>
        <v>0</v>
      </c>
    </row>
    <row r="183" spans="1:13" ht="18.75">
      <c r="A183" s="601"/>
      <c r="B183" s="628"/>
      <c r="C183" s="627" t="s">
        <v>715</v>
      </c>
      <c r="D183" s="600" t="s">
        <v>1542</v>
      </c>
      <c r="E183" s="595">
        <f t="shared" si="93"/>
        <v>0</v>
      </c>
      <c r="F183" s="550"/>
      <c r="G183" s="550"/>
      <c r="H183" s="550"/>
      <c r="I183" s="550"/>
      <c r="J183" s="603"/>
      <c r="K183" s="550"/>
      <c r="L183" s="550"/>
      <c r="M183" s="552"/>
    </row>
    <row r="184" spans="1:13" s="611" customFormat="1" ht="18">
      <c r="A184" s="630"/>
      <c r="B184" s="613"/>
      <c r="C184" s="631" t="s">
        <v>717</v>
      </c>
      <c r="D184" s="632" t="s">
        <v>1541</v>
      </c>
      <c r="E184" s="595">
        <f t="shared" si="93"/>
        <v>0</v>
      </c>
      <c r="F184" s="609"/>
      <c r="G184" s="609"/>
      <c r="H184" s="609"/>
      <c r="I184" s="609"/>
      <c r="J184" s="614"/>
      <c r="K184" s="609"/>
      <c r="L184" s="609"/>
      <c r="M184" s="610"/>
    </row>
    <row r="185" spans="1:13" s="611" customFormat="1" ht="18">
      <c r="A185" s="630"/>
      <c r="B185" s="613" t="s">
        <v>719</v>
      </c>
      <c r="C185" s="631"/>
      <c r="D185" s="600" t="s">
        <v>1540</v>
      </c>
      <c r="E185" s="595">
        <f t="shared" si="93"/>
        <v>0</v>
      </c>
      <c r="F185" s="609"/>
      <c r="G185" s="609"/>
      <c r="H185" s="609"/>
      <c r="I185" s="609"/>
      <c r="J185" s="614"/>
      <c r="K185" s="609"/>
      <c r="L185" s="609"/>
      <c r="M185" s="610"/>
    </row>
    <row r="186" spans="1:13" ht="18.75">
      <c r="A186" s="601"/>
      <c r="B186" s="628" t="s">
        <v>1539</v>
      </c>
      <c r="C186" s="627"/>
      <c r="D186" s="620" t="s">
        <v>1538</v>
      </c>
      <c r="E186" s="595">
        <f t="shared" si="93"/>
        <v>0</v>
      </c>
      <c r="F186" s="550">
        <f aca="true" t="shared" si="95" ref="F186:M186">F187</f>
        <v>0</v>
      </c>
      <c r="G186" s="550">
        <f t="shared" si="95"/>
        <v>0</v>
      </c>
      <c r="H186" s="550">
        <f t="shared" si="95"/>
        <v>0</v>
      </c>
      <c r="I186" s="550">
        <f t="shared" si="95"/>
        <v>0</v>
      </c>
      <c r="J186" s="550">
        <f t="shared" si="95"/>
        <v>0</v>
      </c>
      <c r="K186" s="550">
        <f t="shared" si="95"/>
        <v>0</v>
      </c>
      <c r="L186" s="550">
        <f t="shared" si="95"/>
        <v>0</v>
      </c>
      <c r="M186" s="552">
        <f t="shared" si="95"/>
        <v>0</v>
      </c>
    </row>
    <row r="187" spans="1:13" ht="18.75">
      <c r="A187" s="601"/>
      <c r="B187" s="628"/>
      <c r="C187" s="627" t="s">
        <v>723</v>
      </c>
      <c r="D187" s="620" t="s">
        <v>1537</v>
      </c>
      <c r="E187" s="595">
        <f t="shared" si="93"/>
        <v>0</v>
      </c>
      <c r="F187" s="550"/>
      <c r="G187" s="550"/>
      <c r="H187" s="550"/>
      <c r="I187" s="550"/>
      <c r="J187" s="603"/>
      <c r="K187" s="550"/>
      <c r="L187" s="550"/>
      <c r="M187" s="552"/>
    </row>
    <row r="188" spans="1:13" ht="27.75" customHeight="1">
      <c r="A188" s="912" t="s">
        <v>1536</v>
      </c>
      <c r="B188" s="913"/>
      <c r="C188" s="913"/>
      <c r="D188" s="620" t="s">
        <v>1535</v>
      </c>
      <c r="E188" s="595">
        <f t="shared" si="93"/>
        <v>0</v>
      </c>
      <c r="F188" s="550">
        <f aca="true" t="shared" si="96" ref="F188:M188">F190+F200+F204</f>
        <v>0</v>
      </c>
      <c r="G188" s="550">
        <f t="shared" si="96"/>
        <v>0</v>
      </c>
      <c r="H188" s="550">
        <f t="shared" si="96"/>
        <v>0</v>
      </c>
      <c r="I188" s="550">
        <f t="shared" si="96"/>
        <v>0</v>
      </c>
      <c r="J188" s="550">
        <f t="shared" si="96"/>
        <v>0</v>
      </c>
      <c r="K188" s="550">
        <f t="shared" si="96"/>
        <v>0</v>
      </c>
      <c r="L188" s="550">
        <f t="shared" si="96"/>
        <v>0</v>
      </c>
      <c r="M188" s="552">
        <f t="shared" si="96"/>
        <v>0</v>
      </c>
    </row>
    <row r="189" spans="1:13" ht="18.75">
      <c r="A189" s="601" t="s">
        <v>630</v>
      </c>
      <c r="B189" s="598"/>
      <c r="C189" s="602"/>
      <c r="D189" s="600"/>
      <c r="E189" s="595"/>
      <c r="F189" s="550"/>
      <c r="G189" s="550"/>
      <c r="H189" s="550"/>
      <c r="I189" s="550"/>
      <c r="J189" s="603"/>
      <c r="K189" s="550"/>
      <c r="L189" s="550"/>
      <c r="M189" s="552"/>
    </row>
    <row r="190" spans="1:13" ht="24" customHeight="1">
      <c r="A190" s="601"/>
      <c r="B190" s="916" t="s">
        <v>1534</v>
      </c>
      <c r="C190" s="916"/>
      <c r="D190" s="600" t="s">
        <v>1533</v>
      </c>
      <c r="E190" s="595">
        <f aca="true" t="shared" si="97" ref="E190:E205">G190+H190+I190+J190</f>
        <v>0</v>
      </c>
      <c r="F190" s="550">
        <f aca="true" t="shared" si="98" ref="F190:M190">SUM(F191:F199)</f>
        <v>0</v>
      </c>
      <c r="G190" s="550">
        <f t="shared" si="98"/>
        <v>0</v>
      </c>
      <c r="H190" s="550">
        <f t="shared" si="98"/>
        <v>0</v>
      </c>
      <c r="I190" s="550">
        <f t="shared" si="98"/>
        <v>0</v>
      </c>
      <c r="J190" s="550">
        <f t="shared" si="98"/>
        <v>0</v>
      </c>
      <c r="K190" s="550">
        <f t="shared" si="98"/>
        <v>0</v>
      </c>
      <c r="L190" s="550">
        <f t="shared" si="98"/>
        <v>0</v>
      </c>
      <c r="M190" s="552">
        <f t="shared" si="98"/>
        <v>0</v>
      </c>
    </row>
    <row r="191" spans="1:13" ht="18.75">
      <c r="A191" s="601"/>
      <c r="B191" s="598"/>
      <c r="C191" s="602" t="s">
        <v>729</v>
      </c>
      <c r="D191" s="600" t="s">
        <v>1532</v>
      </c>
      <c r="E191" s="595">
        <f t="shared" si="97"/>
        <v>0</v>
      </c>
      <c r="F191" s="550"/>
      <c r="G191" s="550"/>
      <c r="H191" s="550"/>
      <c r="I191" s="550"/>
      <c r="J191" s="603"/>
      <c r="K191" s="550"/>
      <c r="L191" s="550"/>
      <c r="M191" s="552"/>
    </row>
    <row r="192" spans="1:13" ht="18.75">
      <c r="A192" s="601"/>
      <c r="B192" s="598"/>
      <c r="C192" s="602" t="s">
        <v>731</v>
      </c>
      <c r="D192" s="600" t="s">
        <v>1531</v>
      </c>
      <c r="E192" s="595">
        <f t="shared" si="97"/>
        <v>0</v>
      </c>
      <c r="F192" s="550"/>
      <c r="G192" s="550"/>
      <c r="H192" s="550"/>
      <c r="I192" s="550"/>
      <c r="J192" s="603"/>
      <c r="K192" s="550"/>
      <c r="L192" s="550"/>
      <c r="M192" s="552"/>
    </row>
    <row r="193" spans="1:13" ht="18.75">
      <c r="A193" s="601"/>
      <c r="B193" s="598"/>
      <c r="C193" s="602" t="s">
        <v>733</v>
      </c>
      <c r="D193" s="600" t="s">
        <v>1530</v>
      </c>
      <c r="E193" s="595">
        <f t="shared" si="97"/>
        <v>0</v>
      </c>
      <c r="F193" s="550"/>
      <c r="G193" s="550"/>
      <c r="H193" s="550"/>
      <c r="I193" s="550"/>
      <c r="J193" s="603"/>
      <c r="K193" s="550"/>
      <c r="L193" s="550"/>
      <c r="M193" s="552"/>
    </row>
    <row r="194" spans="1:13" ht="18.75">
      <c r="A194" s="601"/>
      <c r="B194" s="598"/>
      <c r="C194" s="602" t="s">
        <v>735</v>
      </c>
      <c r="D194" s="600" t="s">
        <v>1529</v>
      </c>
      <c r="E194" s="595">
        <f t="shared" si="97"/>
        <v>0</v>
      </c>
      <c r="F194" s="550"/>
      <c r="G194" s="550"/>
      <c r="H194" s="550"/>
      <c r="I194" s="550"/>
      <c r="J194" s="603"/>
      <c r="K194" s="550"/>
      <c r="L194" s="550"/>
      <c r="M194" s="552"/>
    </row>
    <row r="195" spans="1:13" ht="18.75">
      <c r="A195" s="601"/>
      <c r="B195" s="598"/>
      <c r="C195" s="602" t="s">
        <v>737</v>
      </c>
      <c r="D195" s="600" t="s">
        <v>1528</v>
      </c>
      <c r="E195" s="595">
        <f t="shared" si="97"/>
        <v>0</v>
      </c>
      <c r="F195" s="550"/>
      <c r="G195" s="550"/>
      <c r="H195" s="550"/>
      <c r="I195" s="550"/>
      <c r="J195" s="603"/>
      <c r="K195" s="550"/>
      <c r="L195" s="550"/>
      <c r="M195" s="552"/>
    </row>
    <row r="196" spans="1:13" ht="18.75">
      <c r="A196" s="633"/>
      <c r="B196" s="634"/>
      <c r="C196" s="635" t="s">
        <v>739</v>
      </c>
      <c r="D196" s="600" t="s">
        <v>1527</v>
      </c>
      <c r="E196" s="595">
        <f t="shared" si="97"/>
        <v>0</v>
      </c>
      <c r="F196" s="550"/>
      <c r="G196" s="550"/>
      <c r="H196" s="550"/>
      <c r="I196" s="550"/>
      <c r="J196" s="603"/>
      <c r="K196" s="550"/>
      <c r="L196" s="550"/>
      <c r="M196" s="552"/>
    </row>
    <row r="197" spans="1:13" ht="18.75">
      <c r="A197" s="601"/>
      <c r="B197" s="598"/>
      <c r="C197" s="602" t="s">
        <v>1526</v>
      </c>
      <c r="D197" s="600" t="s">
        <v>1525</v>
      </c>
      <c r="E197" s="595">
        <f t="shared" si="97"/>
        <v>0</v>
      </c>
      <c r="F197" s="550"/>
      <c r="G197" s="550"/>
      <c r="H197" s="550"/>
      <c r="I197" s="550"/>
      <c r="J197" s="603"/>
      <c r="K197" s="550"/>
      <c r="L197" s="550"/>
      <c r="M197" s="552"/>
    </row>
    <row r="198" spans="1:13" ht="18.75">
      <c r="A198" s="601"/>
      <c r="B198" s="598"/>
      <c r="C198" s="602" t="s">
        <v>743</v>
      </c>
      <c r="D198" s="600" t="s">
        <v>1524</v>
      </c>
      <c r="E198" s="595">
        <f t="shared" si="97"/>
        <v>0</v>
      </c>
      <c r="F198" s="550"/>
      <c r="G198" s="550"/>
      <c r="H198" s="550"/>
      <c r="I198" s="550"/>
      <c r="J198" s="603"/>
      <c r="K198" s="550"/>
      <c r="L198" s="550"/>
      <c r="M198" s="552"/>
    </row>
    <row r="199" spans="1:13" ht="18.75">
      <c r="A199" s="601"/>
      <c r="B199" s="598"/>
      <c r="C199" s="602" t="s">
        <v>745</v>
      </c>
      <c r="D199" s="600" t="s">
        <v>1523</v>
      </c>
      <c r="E199" s="595">
        <f t="shared" si="97"/>
        <v>0</v>
      </c>
      <c r="F199" s="550"/>
      <c r="G199" s="550"/>
      <c r="H199" s="550"/>
      <c r="I199" s="550"/>
      <c r="J199" s="603"/>
      <c r="K199" s="550"/>
      <c r="L199" s="550"/>
      <c r="M199" s="552"/>
    </row>
    <row r="200" spans="1:13" s="611" customFormat="1" ht="45.75" customHeight="1">
      <c r="A200" s="630"/>
      <c r="B200" s="915" t="s">
        <v>1522</v>
      </c>
      <c r="C200" s="915"/>
      <c r="D200" s="600" t="s">
        <v>1521</v>
      </c>
      <c r="E200" s="595">
        <f t="shared" si="97"/>
        <v>0</v>
      </c>
      <c r="F200" s="636">
        <f aca="true" t="shared" si="99" ref="F200:M200">SUM(F201:F203)</f>
        <v>0</v>
      </c>
      <c r="G200" s="636">
        <f t="shared" si="99"/>
        <v>0</v>
      </c>
      <c r="H200" s="636">
        <f t="shared" si="99"/>
        <v>0</v>
      </c>
      <c r="I200" s="636">
        <f t="shared" si="99"/>
        <v>0</v>
      </c>
      <c r="J200" s="636">
        <f t="shared" si="99"/>
        <v>0</v>
      </c>
      <c r="K200" s="636">
        <f t="shared" si="99"/>
        <v>0</v>
      </c>
      <c r="L200" s="636">
        <f t="shared" si="99"/>
        <v>0</v>
      </c>
      <c r="M200" s="637">
        <f t="shared" si="99"/>
        <v>0</v>
      </c>
    </row>
    <row r="201" spans="1:13" s="611" customFormat="1" ht="18">
      <c r="A201" s="630"/>
      <c r="B201" s="616"/>
      <c r="C201" s="631" t="s">
        <v>749</v>
      </c>
      <c r="D201" s="638" t="s">
        <v>1520</v>
      </c>
      <c r="E201" s="595">
        <f t="shared" si="97"/>
        <v>0</v>
      </c>
      <c r="F201" s="609"/>
      <c r="G201" s="609"/>
      <c r="H201" s="609"/>
      <c r="I201" s="609"/>
      <c r="J201" s="614"/>
      <c r="K201" s="609"/>
      <c r="L201" s="609"/>
      <c r="M201" s="610"/>
    </row>
    <row r="202" spans="1:13" s="611" customFormat="1" ht="18">
      <c r="A202" s="630"/>
      <c r="B202" s="616"/>
      <c r="C202" s="631" t="s">
        <v>751</v>
      </c>
      <c r="D202" s="638" t="s">
        <v>1519</v>
      </c>
      <c r="E202" s="595">
        <f t="shared" si="97"/>
        <v>0</v>
      </c>
      <c r="F202" s="609"/>
      <c r="G202" s="609"/>
      <c r="H202" s="609"/>
      <c r="I202" s="609"/>
      <c r="J202" s="614"/>
      <c r="K202" s="609"/>
      <c r="L202" s="609"/>
      <c r="M202" s="610"/>
    </row>
    <row r="203" spans="1:13" s="611" customFormat="1" ht="46.5" customHeight="1">
      <c r="A203" s="630"/>
      <c r="B203" s="616"/>
      <c r="C203" s="639" t="s">
        <v>753</v>
      </c>
      <c r="D203" s="638" t="s">
        <v>1518</v>
      </c>
      <c r="E203" s="595">
        <f t="shared" si="97"/>
        <v>0</v>
      </c>
      <c r="F203" s="609"/>
      <c r="G203" s="609"/>
      <c r="H203" s="609"/>
      <c r="I203" s="609"/>
      <c r="J203" s="614"/>
      <c r="K203" s="609"/>
      <c r="L203" s="609"/>
      <c r="M203" s="610"/>
    </row>
    <row r="204" spans="1:13" ht="27.75" customHeight="1">
      <c r="A204" s="604"/>
      <c r="B204" s="618" t="s">
        <v>757</v>
      </c>
      <c r="C204" s="626"/>
      <c r="D204" s="620" t="s">
        <v>1517</v>
      </c>
      <c r="E204" s="595">
        <f t="shared" si="97"/>
        <v>0</v>
      </c>
      <c r="F204" s="550"/>
      <c r="G204" s="550"/>
      <c r="H204" s="550"/>
      <c r="I204" s="550"/>
      <c r="J204" s="603"/>
      <c r="K204" s="550"/>
      <c r="L204" s="550"/>
      <c r="M204" s="552"/>
    </row>
    <row r="205" spans="1:13" ht="41.25" customHeight="1">
      <c r="A205" s="912" t="s">
        <v>1516</v>
      </c>
      <c r="B205" s="913"/>
      <c r="C205" s="913"/>
      <c r="D205" s="640" t="s">
        <v>1515</v>
      </c>
      <c r="E205" s="595">
        <f t="shared" si="97"/>
        <v>0</v>
      </c>
      <c r="F205" s="550">
        <f aca="true" t="shared" si="100" ref="F205:M205">F207+F208+F209+F210+F211</f>
        <v>0</v>
      </c>
      <c r="G205" s="550">
        <f t="shared" si="100"/>
        <v>0</v>
      </c>
      <c r="H205" s="550">
        <f t="shared" si="100"/>
        <v>0</v>
      </c>
      <c r="I205" s="550">
        <f t="shared" si="100"/>
        <v>0</v>
      </c>
      <c r="J205" s="550">
        <f t="shared" si="100"/>
        <v>0</v>
      </c>
      <c r="K205" s="550">
        <f t="shared" si="100"/>
        <v>0</v>
      </c>
      <c r="L205" s="550">
        <f t="shared" si="100"/>
        <v>0</v>
      </c>
      <c r="M205" s="552">
        <f t="shared" si="100"/>
        <v>0</v>
      </c>
    </row>
    <row r="206" spans="1:13" ht="18.75">
      <c r="A206" s="601" t="s">
        <v>630</v>
      </c>
      <c r="B206" s="598"/>
      <c r="C206" s="602"/>
      <c r="D206" s="640"/>
      <c r="E206" s="595"/>
      <c r="F206" s="550"/>
      <c r="G206" s="550"/>
      <c r="H206" s="550"/>
      <c r="I206" s="550"/>
      <c r="J206" s="603"/>
      <c r="K206" s="550"/>
      <c r="L206" s="550"/>
      <c r="M206" s="552"/>
    </row>
    <row r="207" spans="1:13" ht="18">
      <c r="A207" s="604"/>
      <c r="B207" s="598" t="s">
        <v>761</v>
      </c>
      <c r="C207" s="641"/>
      <c r="D207" s="640" t="s">
        <v>1514</v>
      </c>
      <c r="E207" s="595">
        <f aca="true" t="shared" si="101" ref="E207:E213">G207+H207+I207+J207</f>
        <v>0</v>
      </c>
      <c r="F207" s="550"/>
      <c r="G207" s="550"/>
      <c r="H207" s="550"/>
      <c r="I207" s="550"/>
      <c r="J207" s="603"/>
      <c r="K207" s="550"/>
      <c r="L207" s="550"/>
      <c r="M207" s="552"/>
    </row>
    <row r="208" spans="1:13" ht="18">
      <c r="A208" s="604"/>
      <c r="B208" s="598" t="s">
        <v>767</v>
      </c>
      <c r="C208" s="641"/>
      <c r="D208" s="640" t="s">
        <v>1513</v>
      </c>
      <c r="E208" s="595">
        <f t="shared" si="101"/>
        <v>0</v>
      </c>
      <c r="F208" s="550"/>
      <c r="G208" s="550"/>
      <c r="H208" s="550"/>
      <c r="I208" s="550"/>
      <c r="J208" s="603"/>
      <c r="K208" s="550"/>
      <c r="L208" s="550"/>
      <c r="M208" s="552"/>
    </row>
    <row r="209" spans="1:13" s="611" customFormat="1" ht="18">
      <c r="A209" s="630"/>
      <c r="B209" s="613" t="s">
        <v>1512</v>
      </c>
      <c r="C209" s="631"/>
      <c r="D209" s="600" t="s">
        <v>1511</v>
      </c>
      <c r="E209" s="595">
        <f t="shared" si="101"/>
        <v>0</v>
      </c>
      <c r="F209" s="674"/>
      <c r="G209" s="674"/>
      <c r="H209" s="674"/>
      <c r="I209" s="609"/>
      <c r="J209" s="614"/>
      <c r="K209" s="674"/>
      <c r="L209" s="674"/>
      <c r="M209" s="675"/>
    </row>
    <row r="210" spans="1:13" s="611" customFormat="1" ht="18">
      <c r="A210" s="630"/>
      <c r="B210" s="613" t="s">
        <v>771</v>
      </c>
      <c r="C210" s="613"/>
      <c r="D210" s="600" t="s">
        <v>1510</v>
      </c>
      <c r="E210" s="595">
        <f t="shared" si="101"/>
        <v>0</v>
      </c>
      <c r="F210" s="609"/>
      <c r="G210" s="609"/>
      <c r="H210" s="609"/>
      <c r="I210" s="609"/>
      <c r="J210" s="614"/>
      <c r="K210" s="609"/>
      <c r="L210" s="609"/>
      <c r="M210" s="610"/>
    </row>
    <row r="211" spans="1:13" ht="18">
      <c r="A211" s="604"/>
      <c r="B211" s="598" t="s">
        <v>1509</v>
      </c>
      <c r="C211" s="641"/>
      <c r="D211" s="640" t="s">
        <v>1508</v>
      </c>
      <c r="E211" s="595">
        <f t="shared" si="101"/>
        <v>0</v>
      </c>
      <c r="F211" s="550">
        <f aca="true" t="shared" si="102" ref="F211:M211">F212+F213</f>
        <v>0</v>
      </c>
      <c r="G211" s="550">
        <f t="shared" si="102"/>
        <v>0</v>
      </c>
      <c r="H211" s="550">
        <f t="shared" si="102"/>
        <v>0</v>
      </c>
      <c r="I211" s="550">
        <f t="shared" si="102"/>
        <v>0</v>
      </c>
      <c r="J211" s="550">
        <f t="shared" si="102"/>
        <v>0</v>
      </c>
      <c r="K211" s="550">
        <f t="shared" si="102"/>
        <v>0</v>
      </c>
      <c r="L211" s="550">
        <f t="shared" si="102"/>
        <v>0</v>
      </c>
      <c r="M211" s="552">
        <f t="shared" si="102"/>
        <v>0</v>
      </c>
    </row>
    <row r="212" spans="1:13" ht="18">
      <c r="A212" s="604"/>
      <c r="B212" s="598"/>
      <c r="C212" s="602" t="s">
        <v>777</v>
      </c>
      <c r="D212" s="640" t="s">
        <v>1507</v>
      </c>
      <c r="E212" s="595">
        <f t="shared" si="101"/>
        <v>0</v>
      </c>
      <c r="F212" s="550"/>
      <c r="G212" s="550"/>
      <c r="H212" s="550"/>
      <c r="I212" s="550"/>
      <c r="J212" s="603"/>
      <c r="K212" s="550"/>
      <c r="L212" s="550"/>
      <c r="M212" s="552"/>
    </row>
    <row r="213" spans="1:13" ht="18">
      <c r="A213" s="604"/>
      <c r="B213" s="598"/>
      <c r="C213" s="602" t="s">
        <v>1506</v>
      </c>
      <c r="D213" s="640" t="s">
        <v>1505</v>
      </c>
      <c r="E213" s="595">
        <f t="shared" si="101"/>
        <v>0</v>
      </c>
      <c r="F213" s="550"/>
      <c r="G213" s="550"/>
      <c r="H213" s="550"/>
      <c r="I213" s="550"/>
      <c r="J213" s="603"/>
      <c r="K213" s="550"/>
      <c r="L213" s="550"/>
      <c r="M213" s="552"/>
    </row>
    <row r="214" spans="1:13" s="646" customFormat="1" ht="42.75" customHeight="1">
      <c r="A214" s="917" t="s">
        <v>1504</v>
      </c>
      <c r="B214" s="918"/>
      <c r="C214" s="918"/>
      <c r="D214" s="642"/>
      <c r="E214" s="595"/>
      <c r="F214" s="643"/>
      <c r="G214" s="643"/>
      <c r="H214" s="643"/>
      <c r="I214" s="643"/>
      <c r="J214" s="644"/>
      <c r="K214" s="643"/>
      <c r="L214" s="643"/>
      <c r="M214" s="645"/>
    </row>
    <row r="215" spans="1:13" ht="41.25" customHeight="1">
      <c r="A215" s="917" t="s">
        <v>1503</v>
      </c>
      <c r="B215" s="918"/>
      <c r="C215" s="918"/>
      <c r="D215" s="600" t="s">
        <v>1502</v>
      </c>
      <c r="E215" s="595">
        <f>G215+H215+I215+J215</f>
        <v>0</v>
      </c>
      <c r="F215" s="550">
        <f aca="true" t="shared" si="103" ref="F215:M215">F217+F220+F223+F224+F225</f>
        <v>0</v>
      </c>
      <c r="G215" s="550">
        <f t="shared" si="103"/>
        <v>0</v>
      </c>
      <c r="H215" s="550">
        <f t="shared" si="103"/>
        <v>0</v>
      </c>
      <c r="I215" s="550">
        <f t="shared" si="103"/>
        <v>0</v>
      </c>
      <c r="J215" s="550">
        <f t="shared" si="103"/>
        <v>0</v>
      </c>
      <c r="K215" s="550">
        <f t="shared" si="103"/>
        <v>0</v>
      </c>
      <c r="L215" s="550">
        <f t="shared" si="103"/>
        <v>0</v>
      </c>
      <c r="M215" s="552">
        <f t="shared" si="103"/>
        <v>0</v>
      </c>
    </row>
    <row r="216" spans="1:13" ht="18.75">
      <c r="A216" s="601" t="s">
        <v>630</v>
      </c>
      <c r="B216" s="598"/>
      <c r="C216" s="602"/>
      <c r="D216" s="600"/>
      <c r="E216" s="595"/>
      <c r="F216" s="550"/>
      <c r="G216" s="550"/>
      <c r="H216" s="550"/>
      <c r="I216" s="550"/>
      <c r="J216" s="603"/>
      <c r="K216" s="550"/>
      <c r="L216" s="550"/>
      <c r="M216" s="552"/>
    </row>
    <row r="217" spans="1:37" ht="18.75">
      <c r="A217" s="601"/>
      <c r="B217" s="919" t="s">
        <v>1501</v>
      </c>
      <c r="C217" s="919"/>
      <c r="D217" s="620" t="s">
        <v>1500</v>
      </c>
      <c r="E217" s="595">
        <f aca="true" t="shared" si="104" ref="E217:E226">G217+H217+I217+J217</f>
        <v>0</v>
      </c>
      <c r="F217" s="550">
        <f aca="true" t="shared" si="105" ref="F217:M217">SUM(F218:F219)</f>
        <v>0</v>
      </c>
      <c r="G217" s="550">
        <f t="shared" si="105"/>
        <v>0</v>
      </c>
      <c r="H217" s="550">
        <f t="shared" si="105"/>
        <v>0</v>
      </c>
      <c r="I217" s="550">
        <f t="shared" si="105"/>
        <v>0</v>
      </c>
      <c r="J217" s="550">
        <f t="shared" si="105"/>
        <v>0</v>
      </c>
      <c r="K217" s="550">
        <f t="shared" si="105"/>
        <v>0</v>
      </c>
      <c r="L217" s="550">
        <f t="shared" si="105"/>
        <v>0</v>
      </c>
      <c r="M217" s="552">
        <f t="shared" si="105"/>
        <v>0</v>
      </c>
      <c r="AH217" s="646"/>
      <c r="AI217" s="646"/>
      <c r="AJ217" s="646"/>
      <c r="AK217" s="646"/>
    </row>
    <row r="218" spans="1:13" ht="18.75">
      <c r="A218" s="601"/>
      <c r="B218" s="618"/>
      <c r="C218" s="627" t="s">
        <v>788</v>
      </c>
      <c r="D218" s="620" t="s">
        <v>1499</v>
      </c>
      <c r="E218" s="595">
        <f t="shared" si="104"/>
        <v>0</v>
      </c>
      <c r="F218" s="550"/>
      <c r="G218" s="550"/>
      <c r="H218" s="550"/>
      <c r="I218" s="550"/>
      <c r="J218" s="603"/>
      <c r="K218" s="550"/>
      <c r="L218" s="550"/>
      <c r="M218" s="552"/>
    </row>
    <row r="219" spans="1:13" ht="18.75">
      <c r="A219" s="601"/>
      <c r="B219" s="618"/>
      <c r="C219" s="619" t="s">
        <v>790</v>
      </c>
      <c r="D219" s="620" t="s">
        <v>1498</v>
      </c>
      <c r="E219" s="595">
        <f t="shared" si="104"/>
        <v>0</v>
      </c>
      <c r="F219" s="550"/>
      <c r="G219" s="550"/>
      <c r="H219" s="550"/>
      <c r="I219" s="550"/>
      <c r="J219" s="603"/>
      <c r="K219" s="550"/>
      <c r="L219" s="550"/>
      <c r="M219" s="552"/>
    </row>
    <row r="220" spans="1:13" ht="44.25" customHeight="1">
      <c r="A220" s="601"/>
      <c r="B220" s="915" t="s">
        <v>1497</v>
      </c>
      <c r="C220" s="915"/>
      <c r="D220" s="620" t="s">
        <v>1496</v>
      </c>
      <c r="E220" s="595">
        <f t="shared" si="104"/>
        <v>0</v>
      </c>
      <c r="F220" s="550">
        <f aca="true" t="shared" si="106" ref="F220:M220">SUM(F221:F222)</f>
        <v>0</v>
      </c>
      <c r="G220" s="550">
        <f t="shared" si="106"/>
        <v>0</v>
      </c>
      <c r="H220" s="550">
        <f t="shared" si="106"/>
        <v>0</v>
      </c>
      <c r="I220" s="550">
        <f t="shared" si="106"/>
        <v>0</v>
      </c>
      <c r="J220" s="550">
        <f t="shared" si="106"/>
        <v>0</v>
      </c>
      <c r="K220" s="550">
        <f t="shared" si="106"/>
        <v>0</v>
      </c>
      <c r="L220" s="550">
        <f t="shared" si="106"/>
        <v>0</v>
      </c>
      <c r="M220" s="552">
        <f t="shared" si="106"/>
        <v>0</v>
      </c>
    </row>
    <row r="221" spans="1:13" ht="18.75">
      <c r="A221" s="601"/>
      <c r="B221" s="628"/>
      <c r="C221" s="625" t="s">
        <v>794</v>
      </c>
      <c r="D221" s="620" t="s">
        <v>1495</v>
      </c>
      <c r="E221" s="595">
        <f t="shared" si="104"/>
        <v>0</v>
      </c>
      <c r="F221" s="550"/>
      <c r="G221" s="550"/>
      <c r="H221" s="550"/>
      <c r="I221" s="550"/>
      <c r="J221" s="603"/>
      <c r="K221" s="550"/>
      <c r="L221" s="550"/>
      <c r="M221" s="552"/>
    </row>
    <row r="222" spans="1:13" ht="18.75">
      <c r="A222" s="601"/>
      <c r="B222" s="628"/>
      <c r="C222" s="625" t="s">
        <v>796</v>
      </c>
      <c r="D222" s="620" t="s">
        <v>1494</v>
      </c>
      <c r="E222" s="595">
        <f t="shared" si="104"/>
        <v>0</v>
      </c>
      <c r="F222" s="550"/>
      <c r="G222" s="550"/>
      <c r="H222" s="550"/>
      <c r="I222" s="550"/>
      <c r="J222" s="603"/>
      <c r="K222" s="550"/>
      <c r="L222" s="550"/>
      <c r="M222" s="552"/>
    </row>
    <row r="223" spans="1:13" ht="18.75">
      <c r="A223" s="601"/>
      <c r="B223" s="618" t="s">
        <v>798</v>
      </c>
      <c r="C223" s="625"/>
      <c r="D223" s="620" t="s">
        <v>1493</v>
      </c>
      <c r="E223" s="595">
        <f t="shared" si="104"/>
        <v>0</v>
      </c>
      <c r="F223" s="550"/>
      <c r="G223" s="550"/>
      <c r="H223" s="550"/>
      <c r="I223" s="550"/>
      <c r="J223" s="603"/>
      <c r="K223" s="550"/>
      <c r="L223" s="550"/>
      <c r="M223" s="552"/>
    </row>
    <row r="224" spans="1:13" ht="18.75">
      <c r="A224" s="601"/>
      <c r="B224" s="618" t="s">
        <v>800</v>
      </c>
      <c r="C224" s="625"/>
      <c r="D224" s="620" t="s">
        <v>1492</v>
      </c>
      <c r="E224" s="595">
        <f t="shared" si="104"/>
        <v>0</v>
      </c>
      <c r="F224" s="550"/>
      <c r="G224" s="550"/>
      <c r="H224" s="550"/>
      <c r="I224" s="550"/>
      <c r="J224" s="603"/>
      <c r="K224" s="550"/>
      <c r="L224" s="550"/>
      <c r="M224" s="552"/>
    </row>
    <row r="225" spans="1:13" ht="27.75" customHeight="1">
      <c r="A225" s="601"/>
      <c r="B225" s="915" t="s">
        <v>802</v>
      </c>
      <c r="C225" s="915"/>
      <c r="D225" s="620" t="s">
        <v>1491</v>
      </c>
      <c r="E225" s="595">
        <f t="shared" si="104"/>
        <v>0</v>
      </c>
      <c r="F225" s="550"/>
      <c r="G225" s="550"/>
      <c r="H225" s="550"/>
      <c r="I225" s="550"/>
      <c r="J225" s="603"/>
      <c r="K225" s="550"/>
      <c r="L225" s="550"/>
      <c r="M225" s="552"/>
    </row>
    <row r="226" spans="1:13" ht="18.75">
      <c r="A226" s="597" t="s">
        <v>1490</v>
      </c>
      <c r="B226" s="598"/>
      <c r="C226" s="599"/>
      <c r="D226" s="600" t="s">
        <v>1489</v>
      </c>
      <c r="E226" s="595">
        <f t="shared" si="104"/>
        <v>0</v>
      </c>
      <c r="F226" s="550">
        <f aca="true" t="shared" si="107" ref="F226:M226">F228+F229+F232</f>
        <v>0</v>
      </c>
      <c r="G226" s="550">
        <f t="shared" si="107"/>
        <v>0</v>
      </c>
      <c r="H226" s="550">
        <f t="shared" si="107"/>
        <v>0</v>
      </c>
      <c r="I226" s="550">
        <f t="shared" si="107"/>
        <v>0</v>
      </c>
      <c r="J226" s="550">
        <f t="shared" si="107"/>
        <v>0</v>
      </c>
      <c r="K226" s="550">
        <f t="shared" si="107"/>
        <v>0</v>
      </c>
      <c r="L226" s="550">
        <f t="shared" si="107"/>
        <v>0</v>
      </c>
      <c r="M226" s="552">
        <f t="shared" si="107"/>
        <v>0</v>
      </c>
    </row>
    <row r="227" spans="1:13" ht="22.5" customHeight="1">
      <c r="A227" s="601" t="s">
        <v>630</v>
      </c>
      <c r="B227" s="598"/>
      <c r="C227" s="602"/>
      <c r="D227" s="600"/>
      <c r="E227" s="595"/>
      <c r="F227" s="550"/>
      <c r="G227" s="550"/>
      <c r="H227" s="550"/>
      <c r="I227" s="550"/>
      <c r="J227" s="603"/>
      <c r="K227" s="550"/>
      <c r="L227" s="550"/>
      <c r="M227" s="552"/>
    </row>
    <row r="228" spans="1:13" s="611" customFormat="1" ht="18">
      <c r="A228" s="647"/>
      <c r="B228" s="648" t="s">
        <v>806</v>
      </c>
      <c r="C228" s="649"/>
      <c r="D228" s="600" t="s">
        <v>1488</v>
      </c>
      <c r="E228" s="595">
        <f aca="true" t="shared" si="108" ref="E228:E234">G228+H228+I228+J228</f>
        <v>0</v>
      </c>
      <c r="F228" s="609"/>
      <c r="G228" s="609"/>
      <c r="H228" s="609"/>
      <c r="I228" s="609"/>
      <c r="J228" s="614"/>
      <c r="K228" s="609"/>
      <c r="L228" s="609"/>
      <c r="M228" s="610"/>
    </row>
    <row r="229" spans="1:13" ht="18.75">
      <c r="A229" s="601"/>
      <c r="B229" s="915" t="s">
        <v>1487</v>
      </c>
      <c r="C229" s="915"/>
      <c r="D229" s="620" t="s">
        <v>1486</v>
      </c>
      <c r="E229" s="595">
        <f t="shared" si="108"/>
        <v>0</v>
      </c>
      <c r="F229" s="550">
        <f aca="true" t="shared" si="109" ref="F229:M229">SUM(F230:F231)</f>
        <v>0</v>
      </c>
      <c r="G229" s="550">
        <f t="shared" si="109"/>
        <v>0</v>
      </c>
      <c r="H229" s="550">
        <f t="shared" si="109"/>
        <v>0</v>
      </c>
      <c r="I229" s="550">
        <f t="shared" si="109"/>
        <v>0</v>
      </c>
      <c r="J229" s="550">
        <f t="shared" si="109"/>
        <v>0</v>
      </c>
      <c r="K229" s="550">
        <f t="shared" si="109"/>
        <v>0</v>
      </c>
      <c r="L229" s="550">
        <f t="shared" si="109"/>
        <v>0</v>
      </c>
      <c r="M229" s="552">
        <f t="shared" si="109"/>
        <v>0</v>
      </c>
    </row>
    <row r="230" spans="1:13" ht="18.75">
      <c r="A230" s="601"/>
      <c r="B230" s="618"/>
      <c r="C230" s="625" t="s">
        <v>810</v>
      </c>
      <c r="D230" s="620" t="s">
        <v>1485</v>
      </c>
      <c r="E230" s="595">
        <f t="shared" si="108"/>
        <v>0</v>
      </c>
      <c r="F230" s="550"/>
      <c r="G230" s="550"/>
      <c r="H230" s="550"/>
      <c r="I230" s="550"/>
      <c r="J230" s="603"/>
      <c r="K230" s="550"/>
      <c r="L230" s="550"/>
      <c r="M230" s="552"/>
    </row>
    <row r="231" spans="1:13" ht="18.75">
      <c r="A231" s="601"/>
      <c r="B231" s="618"/>
      <c r="C231" s="625" t="s">
        <v>812</v>
      </c>
      <c r="D231" s="620" t="s">
        <v>1484</v>
      </c>
      <c r="E231" s="595">
        <f t="shared" si="108"/>
        <v>0</v>
      </c>
      <c r="F231" s="550"/>
      <c r="G231" s="550"/>
      <c r="H231" s="550"/>
      <c r="I231" s="550"/>
      <c r="J231" s="603"/>
      <c r="K231" s="550"/>
      <c r="L231" s="550"/>
      <c r="M231" s="552"/>
    </row>
    <row r="232" spans="1:13" ht="18.75">
      <c r="A232" s="601"/>
      <c r="B232" s="618" t="s">
        <v>814</v>
      </c>
      <c r="C232" s="625"/>
      <c r="D232" s="620" t="s">
        <v>1483</v>
      </c>
      <c r="E232" s="595">
        <f t="shared" si="108"/>
        <v>0</v>
      </c>
      <c r="F232" s="550"/>
      <c r="G232" s="550"/>
      <c r="H232" s="550"/>
      <c r="I232" s="550"/>
      <c r="J232" s="603"/>
      <c r="K232" s="550"/>
      <c r="L232" s="550"/>
      <c r="M232" s="552"/>
    </row>
    <row r="233" spans="1:13" ht="18">
      <c r="A233" s="650" t="s">
        <v>1482</v>
      </c>
      <c r="B233" s="651"/>
      <c r="C233" s="652"/>
      <c r="D233" s="549" t="s">
        <v>1481</v>
      </c>
      <c r="E233" s="595">
        <f t="shared" si="108"/>
        <v>0</v>
      </c>
      <c r="F233" s="550">
        <f aca="true" t="shared" si="110" ref="F233:M233">F234+F239+F243+F249</f>
        <v>0</v>
      </c>
      <c r="G233" s="550">
        <f t="shared" si="110"/>
        <v>0</v>
      </c>
      <c r="H233" s="550">
        <f t="shared" si="110"/>
        <v>0</v>
      </c>
      <c r="I233" s="550">
        <f t="shared" si="110"/>
        <v>0</v>
      </c>
      <c r="J233" s="550">
        <f t="shared" si="110"/>
        <v>0</v>
      </c>
      <c r="K233" s="550">
        <f t="shared" si="110"/>
        <v>0</v>
      </c>
      <c r="L233" s="550">
        <f t="shared" si="110"/>
        <v>0</v>
      </c>
      <c r="M233" s="552">
        <f t="shared" si="110"/>
        <v>0</v>
      </c>
    </row>
    <row r="234" spans="1:13" ht="18">
      <c r="A234" s="653" t="s">
        <v>1480</v>
      </c>
      <c r="B234" s="654"/>
      <c r="C234" s="652"/>
      <c r="D234" s="600" t="s">
        <v>1479</v>
      </c>
      <c r="E234" s="595">
        <f t="shared" si="108"/>
        <v>0</v>
      </c>
      <c r="F234" s="550"/>
      <c r="G234" s="550"/>
      <c r="H234" s="550"/>
      <c r="I234" s="550"/>
      <c r="J234" s="603"/>
      <c r="K234" s="550"/>
      <c r="L234" s="550"/>
      <c r="M234" s="552"/>
    </row>
    <row r="235" spans="1:13" ht="18.75">
      <c r="A235" s="655" t="s">
        <v>630</v>
      </c>
      <c r="B235" s="656"/>
      <c r="C235" s="657"/>
      <c r="D235" s="600"/>
      <c r="E235" s="595"/>
      <c r="F235" s="550"/>
      <c r="G235" s="550"/>
      <c r="H235" s="550"/>
      <c r="I235" s="550"/>
      <c r="J235" s="603"/>
      <c r="K235" s="550"/>
      <c r="L235" s="550"/>
      <c r="M235" s="552"/>
    </row>
    <row r="236" spans="1:13" ht="24" customHeight="1">
      <c r="A236" s="655"/>
      <c r="B236" s="920" t="s">
        <v>1478</v>
      </c>
      <c r="C236" s="920"/>
      <c r="D236" s="600" t="s">
        <v>1477</v>
      </c>
      <c r="E236" s="595">
        <f>G236+H236+I236+J236</f>
        <v>0</v>
      </c>
      <c r="F236" s="550">
        <f aca="true" t="shared" si="111" ref="F236:M236">F237+F238</f>
        <v>0</v>
      </c>
      <c r="G236" s="550">
        <f t="shared" si="111"/>
        <v>0</v>
      </c>
      <c r="H236" s="550">
        <f t="shared" si="111"/>
        <v>0</v>
      </c>
      <c r="I236" s="550">
        <f t="shared" si="111"/>
        <v>0</v>
      </c>
      <c r="J236" s="550">
        <f t="shared" si="111"/>
        <v>0</v>
      </c>
      <c r="K236" s="550">
        <f t="shared" si="111"/>
        <v>0</v>
      </c>
      <c r="L236" s="550">
        <f t="shared" si="111"/>
        <v>0</v>
      </c>
      <c r="M236" s="552">
        <f t="shared" si="111"/>
        <v>0</v>
      </c>
    </row>
    <row r="237" spans="1:13" ht="18.75">
      <c r="A237" s="655"/>
      <c r="B237" s="656"/>
      <c r="C237" s="657" t="s">
        <v>824</v>
      </c>
      <c r="D237" s="600" t="s">
        <v>1476</v>
      </c>
      <c r="E237" s="595">
        <f>G237+H237+I237+J237</f>
        <v>0</v>
      </c>
      <c r="F237" s="550"/>
      <c r="G237" s="550"/>
      <c r="H237" s="550"/>
      <c r="I237" s="550"/>
      <c r="J237" s="603"/>
      <c r="K237" s="550"/>
      <c r="L237" s="550"/>
      <c r="M237" s="552"/>
    </row>
    <row r="238" spans="1:13" ht="18.75">
      <c r="A238" s="655"/>
      <c r="B238" s="656"/>
      <c r="C238" s="657" t="s">
        <v>1475</v>
      </c>
      <c r="D238" s="600" t="s">
        <v>1474</v>
      </c>
      <c r="E238" s="595">
        <f>G238+H238+I238+J238</f>
        <v>0</v>
      </c>
      <c r="F238" s="550"/>
      <c r="G238" s="550"/>
      <c r="H238" s="550"/>
      <c r="I238" s="550"/>
      <c r="J238" s="603"/>
      <c r="K238" s="550"/>
      <c r="L238" s="550"/>
      <c r="M238" s="552"/>
    </row>
    <row r="239" spans="1:13" ht="24.75" customHeight="1">
      <c r="A239" s="650" t="s">
        <v>1473</v>
      </c>
      <c r="B239" s="656"/>
      <c r="C239" s="657"/>
      <c r="D239" s="600" t="s">
        <v>1472</v>
      </c>
      <c r="E239" s="595">
        <f>G239+H239+I239+J239</f>
        <v>0</v>
      </c>
      <c r="F239" s="550">
        <f aca="true" t="shared" si="112" ref="F239:M239">F241+F242</f>
        <v>0</v>
      </c>
      <c r="G239" s="550">
        <f t="shared" si="112"/>
        <v>0</v>
      </c>
      <c r="H239" s="550">
        <f t="shared" si="112"/>
        <v>0</v>
      </c>
      <c r="I239" s="550">
        <f t="shared" si="112"/>
        <v>0</v>
      </c>
      <c r="J239" s="550">
        <f t="shared" si="112"/>
        <v>0</v>
      </c>
      <c r="K239" s="550">
        <f t="shared" si="112"/>
        <v>0</v>
      </c>
      <c r="L239" s="550">
        <f t="shared" si="112"/>
        <v>0</v>
      </c>
      <c r="M239" s="552">
        <f t="shared" si="112"/>
        <v>0</v>
      </c>
    </row>
    <row r="240" spans="1:13" ht="18.75">
      <c r="A240" s="601" t="s">
        <v>630</v>
      </c>
      <c r="B240" s="598"/>
      <c r="C240" s="602"/>
      <c r="D240" s="600"/>
      <c r="E240" s="595"/>
      <c r="F240" s="550"/>
      <c r="G240" s="550"/>
      <c r="H240" s="550"/>
      <c r="I240" s="550"/>
      <c r="J240" s="603"/>
      <c r="K240" s="550"/>
      <c r="L240" s="550"/>
      <c r="M240" s="552"/>
    </row>
    <row r="241" spans="1:13" ht="18">
      <c r="A241" s="629"/>
      <c r="B241" s="598" t="s">
        <v>838</v>
      </c>
      <c r="C241" s="602"/>
      <c r="D241" s="600" t="s">
        <v>1471</v>
      </c>
      <c r="E241" s="595">
        <f>G241+H241+I241+J241</f>
        <v>0</v>
      </c>
      <c r="F241" s="550"/>
      <c r="G241" s="550"/>
      <c r="H241" s="550"/>
      <c r="I241" s="550"/>
      <c r="J241" s="603"/>
      <c r="K241" s="550"/>
      <c r="L241" s="550"/>
      <c r="M241" s="552"/>
    </row>
    <row r="242" spans="1:13" ht="18">
      <c r="A242" s="629"/>
      <c r="B242" s="598" t="s">
        <v>1470</v>
      </c>
      <c r="C242" s="602"/>
      <c r="D242" s="600" t="s">
        <v>1469</v>
      </c>
      <c r="E242" s="595">
        <f>G242+H242+I242+J242</f>
        <v>0</v>
      </c>
      <c r="F242" s="550"/>
      <c r="G242" s="550"/>
      <c r="H242" s="550"/>
      <c r="I242" s="550"/>
      <c r="J242" s="603"/>
      <c r="K242" s="550"/>
      <c r="L242" s="550"/>
      <c r="M242" s="552"/>
    </row>
    <row r="243" spans="1:13" s="611" customFormat="1" ht="20.25" customHeight="1">
      <c r="A243" s="606" t="s">
        <v>1468</v>
      </c>
      <c r="B243" s="613"/>
      <c r="C243" s="658"/>
      <c r="D243" s="549">
        <v>83.06</v>
      </c>
      <c r="E243" s="595">
        <f>G243+H243+I243+J243</f>
        <v>0</v>
      </c>
      <c r="F243" s="609">
        <f aca="true" t="shared" si="113" ref="F243:M243">F245</f>
        <v>0</v>
      </c>
      <c r="G243" s="609">
        <f t="shared" si="113"/>
        <v>0</v>
      </c>
      <c r="H243" s="609">
        <f t="shared" si="113"/>
        <v>0</v>
      </c>
      <c r="I243" s="609">
        <f t="shared" si="113"/>
        <v>0</v>
      </c>
      <c r="J243" s="609">
        <f t="shared" si="113"/>
        <v>0</v>
      </c>
      <c r="K243" s="609">
        <f t="shared" si="113"/>
        <v>0</v>
      </c>
      <c r="L243" s="609">
        <f t="shared" si="113"/>
        <v>0</v>
      </c>
      <c r="M243" s="610">
        <f t="shared" si="113"/>
        <v>0</v>
      </c>
    </row>
    <row r="244" spans="1:13" s="611" customFormat="1" ht="18">
      <c r="A244" s="647" t="s">
        <v>630</v>
      </c>
      <c r="B244" s="659"/>
      <c r="C244" s="649"/>
      <c r="D244" s="600"/>
      <c r="E244" s="595"/>
      <c r="F244" s="609"/>
      <c r="G244" s="609"/>
      <c r="H244" s="609"/>
      <c r="I244" s="609"/>
      <c r="J244" s="614"/>
      <c r="K244" s="609"/>
      <c r="L244" s="609"/>
      <c r="M244" s="610"/>
    </row>
    <row r="245" spans="1:13" s="611" customFormat="1" ht="18">
      <c r="A245" s="630"/>
      <c r="B245" s="613" t="s">
        <v>1467</v>
      </c>
      <c r="C245" s="658"/>
      <c r="D245" s="600" t="s">
        <v>1466</v>
      </c>
      <c r="E245" s="595">
        <f>G245+H245+I245+J245</f>
        <v>0</v>
      </c>
      <c r="F245" s="609">
        <f aca="true" t="shared" si="114" ref="F245:M245">SUM(F246:F248)</f>
        <v>0</v>
      </c>
      <c r="G245" s="609">
        <f t="shared" si="114"/>
        <v>0</v>
      </c>
      <c r="H245" s="609">
        <f t="shared" si="114"/>
        <v>0</v>
      </c>
      <c r="I245" s="609">
        <f t="shared" si="114"/>
        <v>0</v>
      </c>
      <c r="J245" s="609">
        <f t="shared" si="114"/>
        <v>0</v>
      </c>
      <c r="K245" s="609">
        <f t="shared" si="114"/>
        <v>0</v>
      </c>
      <c r="L245" s="609">
        <f t="shared" si="114"/>
        <v>0</v>
      </c>
      <c r="M245" s="610">
        <f t="shared" si="114"/>
        <v>0</v>
      </c>
    </row>
    <row r="246" spans="1:13" s="611" customFormat="1" ht="18">
      <c r="A246" s="630"/>
      <c r="B246" s="613"/>
      <c r="C246" s="622" t="s">
        <v>848</v>
      </c>
      <c r="D246" s="600" t="s">
        <v>1465</v>
      </c>
      <c r="E246" s="595">
        <f>G246+H246+I246+J246</f>
        <v>0</v>
      </c>
      <c r="F246" s="609"/>
      <c r="G246" s="609"/>
      <c r="H246" s="609"/>
      <c r="I246" s="609"/>
      <c r="J246" s="614"/>
      <c r="K246" s="609"/>
      <c r="L246" s="609"/>
      <c r="M246" s="610"/>
    </row>
    <row r="247" spans="1:13" s="611" customFormat="1" ht="18">
      <c r="A247" s="630"/>
      <c r="B247" s="613"/>
      <c r="C247" s="622" t="s">
        <v>850</v>
      </c>
      <c r="D247" s="600" t="s">
        <v>1464</v>
      </c>
      <c r="E247" s="595">
        <f>G247+H247+I247+J247</f>
        <v>0</v>
      </c>
      <c r="F247" s="609"/>
      <c r="G247" s="609"/>
      <c r="H247" s="609"/>
      <c r="I247" s="609"/>
      <c r="J247" s="614"/>
      <c r="K247" s="609"/>
      <c r="L247" s="609"/>
      <c r="M247" s="610"/>
    </row>
    <row r="248" spans="1:13" s="611" customFormat="1" ht="18">
      <c r="A248" s="630"/>
      <c r="B248" s="613"/>
      <c r="C248" s="631" t="s">
        <v>852</v>
      </c>
      <c r="D248" s="638" t="s">
        <v>1463</v>
      </c>
      <c r="E248" s="595">
        <f>G248+H248+I248+J248</f>
        <v>0</v>
      </c>
      <c r="F248" s="609"/>
      <c r="G248" s="609"/>
      <c r="H248" s="609"/>
      <c r="I248" s="609"/>
      <c r="J248" s="614"/>
      <c r="K248" s="609"/>
      <c r="L248" s="609"/>
      <c r="M248" s="610"/>
    </row>
    <row r="249" spans="1:13" ht="18.75">
      <c r="A249" s="597" t="s">
        <v>1462</v>
      </c>
      <c r="B249" s="598"/>
      <c r="C249" s="599"/>
      <c r="D249" s="600" t="s">
        <v>1461</v>
      </c>
      <c r="E249" s="595">
        <f>G249+H249+I249+J249</f>
        <v>0</v>
      </c>
      <c r="F249" s="550">
        <f aca="true" t="shared" si="115" ref="F249:M249">F251+F255+F257</f>
        <v>0</v>
      </c>
      <c r="G249" s="550">
        <f t="shared" si="115"/>
        <v>0</v>
      </c>
      <c r="H249" s="550">
        <f t="shared" si="115"/>
        <v>0</v>
      </c>
      <c r="I249" s="550">
        <f t="shared" si="115"/>
        <v>0</v>
      </c>
      <c r="J249" s="550">
        <f t="shared" si="115"/>
        <v>0</v>
      </c>
      <c r="K249" s="550">
        <f t="shared" si="115"/>
        <v>0</v>
      </c>
      <c r="L249" s="550">
        <f t="shared" si="115"/>
        <v>0</v>
      </c>
      <c r="M249" s="552">
        <f t="shared" si="115"/>
        <v>0</v>
      </c>
    </row>
    <row r="250" spans="1:13" ht="18.75">
      <c r="A250" s="601" t="s">
        <v>630</v>
      </c>
      <c r="B250" s="598"/>
      <c r="C250" s="602"/>
      <c r="D250" s="600"/>
      <c r="E250" s="595"/>
      <c r="F250" s="550"/>
      <c r="G250" s="550"/>
      <c r="H250" s="550"/>
      <c r="I250" s="550"/>
      <c r="J250" s="603"/>
      <c r="K250" s="550"/>
      <c r="L250" s="550"/>
      <c r="M250" s="552"/>
    </row>
    <row r="251" spans="1:13" ht="18.75">
      <c r="A251" s="601"/>
      <c r="B251" s="618" t="s">
        <v>1460</v>
      </c>
      <c r="C251" s="626"/>
      <c r="D251" s="620" t="s">
        <v>1459</v>
      </c>
      <c r="E251" s="595">
        <f aca="true" t="shared" si="116" ref="E251:E262">G251+H251+I251+J251</f>
        <v>0</v>
      </c>
      <c r="F251" s="550">
        <f aca="true" t="shared" si="117" ref="F251:M251">SUM(F252:F254)</f>
        <v>0</v>
      </c>
      <c r="G251" s="550">
        <f t="shared" si="117"/>
        <v>0</v>
      </c>
      <c r="H251" s="550">
        <f t="shared" si="117"/>
        <v>0</v>
      </c>
      <c r="I251" s="550">
        <f t="shared" si="117"/>
        <v>0</v>
      </c>
      <c r="J251" s="550">
        <f t="shared" si="117"/>
        <v>0</v>
      </c>
      <c r="K251" s="550">
        <f t="shared" si="117"/>
        <v>0</v>
      </c>
      <c r="L251" s="550">
        <f t="shared" si="117"/>
        <v>0</v>
      </c>
      <c r="M251" s="552">
        <f t="shared" si="117"/>
        <v>0</v>
      </c>
    </row>
    <row r="252" spans="1:13" ht="18.75">
      <c r="A252" s="601"/>
      <c r="B252" s="618"/>
      <c r="C252" s="627" t="s">
        <v>860</v>
      </c>
      <c r="D252" s="660" t="s">
        <v>1458</v>
      </c>
      <c r="E252" s="595">
        <f t="shared" si="116"/>
        <v>0</v>
      </c>
      <c r="F252" s="550"/>
      <c r="G252" s="550"/>
      <c r="H252" s="550"/>
      <c r="I252" s="550"/>
      <c r="J252" s="603"/>
      <c r="K252" s="550"/>
      <c r="L252" s="550"/>
      <c r="M252" s="552"/>
    </row>
    <row r="253" spans="1:13" ht="18.75">
      <c r="A253" s="633"/>
      <c r="B253" s="661"/>
      <c r="C253" s="662" t="s">
        <v>862</v>
      </c>
      <c r="D253" s="660" t="s">
        <v>1457</v>
      </c>
      <c r="E253" s="595">
        <f t="shared" si="116"/>
        <v>0</v>
      </c>
      <c r="F253" s="550"/>
      <c r="G253" s="550"/>
      <c r="H253" s="550"/>
      <c r="I253" s="550"/>
      <c r="J253" s="603"/>
      <c r="K253" s="550"/>
      <c r="L253" s="550"/>
      <c r="M253" s="552"/>
    </row>
    <row r="254" spans="1:13" ht="18.75">
      <c r="A254" s="601"/>
      <c r="B254" s="618"/>
      <c r="C254" s="625" t="s">
        <v>864</v>
      </c>
      <c r="D254" s="660" t="s">
        <v>1456</v>
      </c>
      <c r="E254" s="595">
        <f t="shared" si="116"/>
        <v>0</v>
      </c>
      <c r="F254" s="550"/>
      <c r="G254" s="550"/>
      <c r="H254" s="550"/>
      <c r="I254" s="550"/>
      <c r="J254" s="603"/>
      <c r="K254" s="550"/>
      <c r="L254" s="550"/>
      <c r="M254" s="552"/>
    </row>
    <row r="255" spans="1:13" ht="18.75">
      <c r="A255" s="601"/>
      <c r="B255" s="618" t="s">
        <v>1455</v>
      </c>
      <c r="C255" s="625"/>
      <c r="D255" s="620" t="s">
        <v>1454</v>
      </c>
      <c r="E255" s="595">
        <f t="shared" si="116"/>
        <v>0</v>
      </c>
      <c r="F255" s="550">
        <f aca="true" t="shared" si="118" ref="F255:M255">F256</f>
        <v>0</v>
      </c>
      <c r="G255" s="550">
        <f t="shared" si="118"/>
        <v>0</v>
      </c>
      <c r="H255" s="550">
        <f t="shared" si="118"/>
        <v>0</v>
      </c>
      <c r="I255" s="550">
        <f t="shared" si="118"/>
        <v>0</v>
      </c>
      <c r="J255" s="550">
        <f t="shared" si="118"/>
        <v>0</v>
      </c>
      <c r="K255" s="550">
        <f t="shared" si="118"/>
        <v>0</v>
      </c>
      <c r="L255" s="550">
        <f t="shared" si="118"/>
        <v>0</v>
      </c>
      <c r="M255" s="552">
        <f t="shared" si="118"/>
        <v>0</v>
      </c>
    </row>
    <row r="256" spans="1:13" ht="18.75">
      <c r="A256" s="601"/>
      <c r="B256" s="618"/>
      <c r="C256" s="625" t="s">
        <v>874</v>
      </c>
      <c r="D256" s="620" t="s">
        <v>1453</v>
      </c>
      <c r="E256" s="595">
        <f t="shared" si="116"/>
        <v>0</v>
      </c>
      <c r="F256" s="550"/>
      <c r="G256" s="550"/>
      <c r="H256" s="550"/>
      <c r="I256" s="550"/>
      <c r="J256" s="603"/>
      <c r="K256" s="550"/>
      <c r="L256" s="550"/>
      <c r="M256" s="552"/>
    </row>
    <row r="257" spans="1:13" ht="18.75">
      <c r="A257" s="601"/>
      <c r="B257" s="618" t="s">
        <v>876</v>
      </c>
      <c r="C257" s="663"/>
      <c r="D257" s="620" t="s">
        <v>1452</v>
      </c>
      <c r="E257" s="595">
        <f t="shared" si="116"/>
        <v>0</v>
      </c>
      <c r="F257" s="550"/>
      <c r="G257" s="550"/>
      <c r="H257" s="550"/>
      <c r="I257" s="550"/>
      <c r="J257" s="603"/>
      <c r="K257" s="550"/>
      <c r="L257" s="550"/>
      <c r="M257" s="552"/>
    </row>
    <row r="258" spans="1:13" ht="18">
      <c r="A258" s="629" t="s">
        <v>1451</v>
      </c>
      <c r="B258" s="664"/>
      <c r="C258" s="665"/>
      <c r="D258" s="640" t="s">
        <v>1450</v>
      </c>
      <c r="E258" s="595">
        <f t="shared" si="116"/>
        <v>0</v>
      </c>
      <c r="F258" s="550">
        <f aca="true" t="shared" si="119" ref="F258:M258">F259</f>
        <v>0</v>
      </c>
      <c r="G258" s="550">
        <f t="shared" si="119"/>
        <v>0</v>
      </c>
      <c r="H258" s="550">
        <f t="shared" si="119"/>
        <v>0</v>
      </c>
      <c r="I258" s="550">
        <f t="shared" si="119"/>
        <v>0</v>
      </c>
      <c r="J258" s="550">
        <f t="shared" si="119"/>
        <v>0</v>
      </c>
      <c r="K258" s="550">
        <f t="shared" si="119"/>
        <v>0</v>
      </c>
      <c r="L258" s="550">
        <f t="shared" si="119"/>
        <v>0</v>
      </c>
      <c r="M258" s="552">
        <f t="shared" si="119"/>
        <v>0</v>
      </c>
    </row>
    <row r="259" spans="1:13" ht="18.75" thickBot="1">
      <c r="A259" s="666" t="s">
        <v>1449</v>
      </c>
      <c r="B259" s="667"/>
      <c r="C259" s="668"/>
      <c r="D259" s="669" t="s">
        <v>1448</v>
      </c>
      <c r="E259" s="595">
        <f t="shared" si="116"/>
        <v>0</v>
      </c>
      <c r="F259" s="670"/>
      <c r="G259" s="670">
        <f aca="true" t="shared" si="120" ref="G259:M259">G18-G144</f>
        <v>0</v>
      </c>
      <c r="H259" s="670">
        <f t="shared" si="120"/>
        <v>0</v>
      </c>
      <c r="I259" s="670">
        <f t="shared" si="120"/>
        <v>0</v>
      </c>
      <c r="J259" s="670">
        <f t="shared" si="120"/>
        <v>0</v>
      </c>
      <c r="K259" s="670">
        <f t="shared" si="120"/>
        <v>0</v>
      </c>
      <c r="L259" s="670">
        <f t="shared" si="120"/>
        <v>0</v>
      </c>
      <c r="M259" s="671">
        <f t="shared" si="120"/>
        <v>0</v>
      </c>
    </row>
    <row r="260" spans="1:13" ht="36" customHeight="1">
      <c r="A260" s="908" t="s">
        <v>1594</v>
      </c>
      <c r="B260" s="909"/>
      <c r="C260" s="909"/>
      <c r="D260" s="591"/>
      <c r="E260" s="672">
        <f t="shared" si="116"/>
        <v>129666</v>
      </c>
      <c r="F260" s="672">
        <f aca="true" t="shared" si="121" ref="F260:M260">F261+F269+F279+F331+F342+F349</f>
        <v>0</v>
      </c>
      <c r="G260" s="672">
        <f t="shared" si="121"/>
        <v>21775</v>
      </c>
      <c r="H260" s="672">
        <f t="shared" si="121"/>
        <v>29038</v>
      </c>
      <c r="I260" s="672">
        <f t="shared" si="121"/>
        <v>73778</v>
      </c>
      <c r="J260" s="672">
        <f t="shared" si="121"/>
        <v>5075</v>
      </c>
      <c r="K260" s="672">
        <f t="shared" si="121"/>
        <v>136539</v>
      </c>
      <c r="L260" s="672">
        <f t="shared" si="121"/>
        <v>143366</v>
      </c>
      <c r="M260" s="673">
        <f t="shared" si="121"/>
        <v>149818</v>
      </c>
    </row>
    <row r="261" spans="1:13" ht="18">
      <c r="A261" s="910" t="s">
        <v>1593</v>
      </c>
      <c r="B261" s="911"/>
      <c r="C261" s="911"/>
      <c r="D261" s="594" t="s">
        <v>1592</v>
      </c>
      <c r="E261" s="595">
        <f t="shared" si="116"/>
        <v>0</v>
      </c>
      <c r="F261" s="595">
        <f aca="true" t="shared" si="122" ref="F261:M261">F262+F266</f>
        <v>0</v>
      </c>
      <c r="G261" s="595">
        <f t="shared" si="122"/>
        <v>0</v>
      </c>
      <c r="H261" s="595">
        <f t="shared" si="122"/>
        <v>0</v>
      </c>
      <c r="I261" s="595">
        <f t="shared" si="122"/>
        <v>0</v>
      </c>
      <c r="J261" s="595">
        <f t="shared" si="122"/>
        <v>0</v>
      </c>
      <c r="K261" s="595">
        <f t="shared" si="122"/>
        <v>0</v>
      </c>
      <c r="L261" s="595">
        <f t="shared" si="122"/>
        <v>0</v>
      </c>
      <c r="M261" s="596">
        <f t="shared" si="122"/>
        <v>0</v>
      </c>
    </row>
    <row r="262" spans="1:13" ht="19.5" customHeight="1">
      <c r="A262" s="597" t="s">
        <v>1591</v>
      </c>
      <c r="B262" s="598"/>
      <c r="C262" s="599"/>
      <c r="D262" s="600" t="s">
        <v>1590</v>
      </c>
      <c r="E262" s="595">
        <f t="shared" si="116"/>
        <v>0</v>
      </c>
      <c r="F262" s="550">
        <f aca="true" t="shared" si="123" ref="F262:M262">F264</f>
        <v>0</v>
      </c>
      <c r="G262" s="550">
        <f t="shared" si="123"/>
        <v>0</v>
      </c>
      <c r="H262" s="550">
        <f t="shared" si="123"/>
        <v>0</v>
      </c>
      <c r="I262" s="550">
        <f t="shared" si="123"/>
        <v>0</v>
      </c>
      <c r="J262" s="550">
        <f t="shared" si="123"/>
        <v>0</v>
      </c>
      <c r="K262" s="550">
        <f t="shared" si="123"/>
        <v>0</v>
      </c>
      <c r="L262" s="550">
        <f t="shared" si="123"/>
        <v>0</v>
      </c>
      <c r="M262" s="552">
        <f t="shared" si="123"/>
        <v>0</v>
      </c>
    </row>
    <row r="263" spans="1:13" ht="18.75">
      <c r="A263" s="601" t="s">
        <v>630</v>
      </c>
      <c r="B263" s="598"/>
      <c r="C263" s="602"/>
      <c r="D263" s="600"/>
      <c r="E263" s="595"/>
      <c r="F263" s="550"/>
      <c r="G263" s="550"/>
      <c r="H263" s="550"/>
      <c r="I263" s="550"/>
      <c r="J263" s="603"/>
      <c r="K263" s="550"/>
      <c r="L263" s="550"/>
      <c r="M263" s="552"/>
    </row>
    <row r="264" spans="1:13" ht="18">
      <c r="A264" s="604"/>
      <c r="B264" s="605" t="s">
        <v>1589</v>
      </c>
      <c r="C264" s="602"/>
      <c r="D264" s="600" t="s">
        <v>1588</v>
      </c>
      <c r="E264" s="595">
        <f aca="true" t="shared" si="124" ref="E264:E270">G264+H264+I264+J264</f>
        <v>0</v>
      </c>
      <c r="F264" s="550">
        <f aca="true" t="shared" si="125" ref="F264:M264">F265</f>
        <v>0</v>
      </c>
      <c r="G264" s="550">
        <f t="shared" si="125"/>
        <v>0</v>
      </c>
      <c r="H264" s="550">
        <f t="shared" si="125"/>
        <v>0</v>
      </c>
      <c r="I264" s="550">
        <f t="shared" si="125"/>
        <v>0</v>
      </c>
      <c r="J264" s="550">
        <f t="shared" si="125"/>
        <v>0</v>
      </c>
      <c r="K264" s="550">
        <f t="shared" si="125"/>
        <v>0</v>
      </c>
      <c r="L264" s="550">
        <f t="shared" si="125"/>
        <v>0</v>
      </c>
      <c r="M264" s="552">
        <f t="shared" si="125"/>
        <v>0</v>
      </c>
    </row>
    <row r="265" spans="1:13" ht="18">
      <c r="A265" s="604"/>
      <c r="B265" s="605"/>
      <c r="C265" s="602" t="s">
        <v>633</v>
      </c>
      <c r="D265" s="600" t="s">
        <v>1587</v>
      </c>
      <c r="E265" s="595">
        <f t="shared" si="124"/>
        <v>0</v>
      </c>
      <c r="F265" s="550"/>
      <c r="G265" s="550"/>
      <c r="H265" s="550"/>
      <c r="I265" s="550"/>
      <c r="J265" s="603"/>
      <c r="K265" s="550"/>
      <c r="L265" s="550"/>
      <c r="M265" s="552"/>
    </row>
    <row r="266" spans="1:13" s="611" customFormat="1" ht="18">
      <c r="A266" s="606" t="s">
        <v>1586</v>
      </c>
      <c r="B266" s="607"/>
      <c r="C266" s="608"/>
      <c r="D266" s="549" t="s">
        <v>1585</v>
      </c>
      <c r="E266" s="595">
        <f t="shared" si="124"/>
        <v>0</v>
      </c>
      <c r="F266" s="609">
        <f aca="true" t="shared" si="126" ref="F266:M266">F267+F268</f>
        <v>0</v>
      </c>
      <c r="G266" s="609">
        <f t="shared" si="126"/>
        <v>0</v>
      </c>
      <c r="H266" s="609">
        <f t="shared" si="126"/>
        <v>0</v>
      </c>
      <c r="I266" s="609">
        <f t="shared" si="126"/>
        <v>0</v>
      </c>
      <c r="J266" s="609">
        <f t="shared" si="126"/>
        <v>0</v>
      </c>
      <c r="K266" s="609">
        <f t="shared" si="126"/>
        <v>0</v>
      </c>
      <c r="L266" s="609">
        <f t="shared" si="126"/>
        <v>0</v>
      </c>
      <c r="M266" s="610">
        <f t="shared" si="126"/>
        <v>0</v>
      </c>
    </row>
    <row r="267" spans="1:13" s="611" customFormat="1" ht="18" customHeight="1">
      <c r="A267" s="612"/>
      <c r="B267" s="613" t="s">
        <v>643</v>
      </c>
      <c r="C267" s="608"/>
      <c r="D267" s="600" t="s">
        <v>1584</v>
      </c>
      <c r="E267" s="595">
        <f t="shared" si="124"/>
        <v>0</v>
      </c>
      <c r="F267" s="609"/>
      <c r="G267" s="609"/>
      <c r="H267" s="609"/>
      <c r="I267" s="609"/>
      <c r="J267" s="614"/>
      <c r="K267" s="609"/>
      <c r="L267" s="609"/>
      <c r="M267" s="610"/>
    </row>
    <row r="268" spans="1:13" s="611" customFormat="1" ht="18" customHeight="1">
      <c r="A268" s="615"/>
      <c r="B268" s="616" t="s">
        <v>645</v>
      </c>
      <c r="C268" s="617"/>
      <c r="D268" s="600" t="s">
        <v>1583</v>
      </c>
      <c r="E268" s="595">
        <f t="shared" si="124"/>
        <v>0</v>
      </c>
      <c r="F268" s="609"/>
      <c r="G268" s="609"/>
      <c r="H268" s="609"/>
      <c r="I268" s="609"/>
      <c r="J268" s="614"/>
      <c r="K268" s="609"/>
      <c r="L268" s="609"/>
      <c r="M268" s="610"/>
    </row>
    <row r="269" spans="1:13" ht="43.5" customHeight="1">
      <c r="A269" s="912" t="s">
        <v>1582</v>
      </c>
      <c r="B269" s="913"/>
      <c r="C269" s="913"/>
      <c r="D269" s="549" t="s">
        <v>1581</v>
      </c>
      <c r="E269" s="595">
        <f t="shared" si="124"/>
        <v>0</v>
      </c>
      <c r="F269" s="550">
        <f aca="true" t="shared" si="127" ref="F269:M269">F270+F273</f>
        <v>0</v>
      </c>
      <c r="G269" s="550">
        <f t="shared" si="127"/>
        <v>0</v>
      </c>
      <c r="H269" s="550">
        <f t="shared" si="127"/>
        <v>0</v>
      </c>
      <c r="I269" s="550">
        <f t="shared" si="127"/>
        <v>0</v>
      </c>
      <c r="J269" s="550">
        <f t="shared" si="127"/>
        <v>0</v>
      </c>
      <c r="K269" s="550">
        <f t="shared" si="127"/>
        <v>0</v>
      </c>
      <c r="L269" s="550">
        <f t="shared" si="127"/>
        <v>0</v>
      </c>
      <c r="M269" s="552">
        <f t="shared" si="127"/>
        <v>0</v>
      </c>
    </row>
    <row r="270" spans="1:13" ht="18.75">
      <c r="A270" s="597" t="s">
        <v>1580</v>
      </c>
      <c r="B270" s="598"/>
      <c r="C270" s="599"/>
      <c r="D270" s="600" t="s">
        <v>1579</v>
      </c>
      <c r="E270" s="595">
        <f t="shared" si="124"/>
        <v>0</v>
      </c>
      <c r="F270" s="550">
        <f aca="true" t="shared" si="128" ref="F270:M270">F272</f>
        <v>0</v>
      </c>
      <c r="G270" s="550">
        <f t="shared" si="128"/>
        <v>0</v>
      </c>
      <c r="H270" s="550">
        <f t="shared" si="128"/>
        <v>0</v>
      </c>
      <c r="I270" s="550">
        <f t="shared" si="128"/>
        <v>0</v>
      </c>
      <c r="J270" s="550">
        <f t="shared" si="128"/>
        <v>0</v>
      </c>
      <c r="K270" s="550">
        <f t="shared" si="128"/>
        <v>0</v>
      </c>
      <c r="L270" s="550">
        <f t="shared" si="128"/>
        <v>0</v>
      </c>
      <c r="M270" s="552">
        <f t="shared" si="128"/>
        <v>0</v>
      </c>
    </row>
    <row r="271" spans="1:13" ht="18.75">
      <c r="A271" s="601" t="s">
        <v>630</v>
      </c>
      <c r="B271" s="598"/>
      <c r="C271" s="602"/>
      <c r="D271" s="600"/>
      <c r="E271" s="595"/>
      <c r="F271" s="550"/>
      <c r="G271" s="550"/>
      <c r="H271" s="550"/>
      <c r="I271" s="550"/>
      <c r="J271" s="603"/>
      <c r="K271" s="550"/>
      <c r="L271" s="550"/>
      <c r="M271" s="552"/>
    </row>
    <row r="272" spans="1:13" ht="18.75">
      <c r="A272" s="601"/>
      <c r="B272" s="618" t="s">
        <v>661</v>
      </c>
      <c r="C272" s="619"/>
      <c r="D272" s="620" t="s">
        <v>1578</v>
      </c>
      <c r="E272" s="595">
        <f>G272+H272+I272+J272</f>
        <v>0</v>
      </c>
      <c r="F272" s="550"/>
      <c r="G272" s="550"/>
      <c r="H272" s="550"/>
      <c r="I272" s="550"/>
      <c r="J272" s="603"/>
      <c r="K272" s="550"/>
      <c r="L272" s="550"/>
      <c r="M272" s="552"/>
    </row>
    <row r="273" spans="1:13" ht="44.25" customHeight="1">
      <c r="A273" s="912" t="s">
        <v>1577</v>
      </c>
      <c r="B273" s="913"/>
      <c r="C273" s="913"/>
      <c r="D273" s="600" t="s">
        <v>1576</v>
      </c>
      <c r="E273" s="595">
        <f>G273+H273+I273+J273</f>
        <v>0</v>
      </c>
      <c r="F273" s="550">
        <f aca="true" t="shared" si="129" ref="F273:M273">F275+F277+F278</f>
        <v>0</v>
      </c>
      <c r="G273" s="550">
        <f t="shared" si="129"/>
        <v>0</v>
      </c>
      <c r="H273" s="550">
        <f t="shared" si="129"/>
        <v>0</v>
      </c>
      <c r="I273" s="550">
        <f t="shared" si="129"/>
        <v>0</v>
      </c>
      <c r="J273" s="550">
        <f t="shared" si="129"/>
        <v>0</v>
      </c>
      <c r="K273" s="550">
        <f t="shared" si="129"/>
        <v>0</v>
      </c>
      <c r="L273" s="550">
        <f t="shared" si="129"/>
        <v>0</v>
      </c>
      <c r="M273" s="552">
        <f t="shared" si="129"/>
        <v>0</v>
      </c>
    </row>
    <row r="274" spans="1:13" ht="18.75">
      <c r="A274" s="601" t="s">
        <v>630</v>
      </c>
      <c r="B274" s="598"/>
      <c r="C274" s="602"/>
      <c r="D274" s="600"/>
      <c r="E274" s="595"/>
      <c r="F274" s="550"/>
      <c r="G274" s="550"/>
      <c r="H274" s="550"/>
      <c r="I274" s="550"/>
      <c r="J274" s="603"/>
      <c r="K274" s="550"/>
      <c r="L274" s="550"/>
      <c r="M274" s="552"/>
    </row>
    <row r="275" spans="1:13" s="611" customFormat="1" ht="18">
      <c r="A275" s="615"/>
      <c r="B275" s="621" t="s">
        <v>1575</v>
      </c>
      <c r="C275" s="608"/>
      <c r="D275" s="600" t="s">
        <v>1574</v>
      </c>
      <c r="E275" s="595">
        <f aca="true" t="shared" si="130" ref="E275:E280">G275+H275+I275+J275</f>
        <v>0</v>
      </c>
      <c r="F275" s="609">
        <f aca="true" t="shared" si="131" ref="F275:M275">F276</f>
        <v>0</v>
      </c>
      <c r="G275" s="609">
        <f t="shared" si="131"/>
        <v>0</v>
      </c>
      <c r="H275" s="609">
        <f t="shared" si="131"/>
        <v>0</v>
      </c>
      <c r="I275" s="609">
        <f t="shared" si="131"/>
        <v>0</v>
      </c>
      <c r="J275" s="609">
        <f t="shared" si="131"/>
        <v>0</v>
      </c>
      <c r="K275" s="609">
        <f t="shared" si="131"/>
        <v>0</v>
      </c>
      <c r="L275" s="609">
        <f t="shared" si="131"/>
        <v>0</v>
      </c>
      <c r="M275" s="610">
        <f t="shared" si="131"/>
        <v>0</v>
      </c>
    </row>
    <row r="276" spans="1:13" s="611" customFormat="1" ht="18">
      <c r="A276" s="615"/>
      <c r="B276" s="621"/>
      <c r="C276" s="622" t="s">
        <v>667</v>
      </c>
      <c r="D276" s="600" t="s">
        <v>1573</v>
      </c>
      <c r="E276" s="595">
        <f t="shared" si="130"/>
        <v>0</v>
      </c>
      <c r="F276" s="609"/>
      <c r="G276" s="609"/>
      <c r="H276" s="609"/>
      <c r="I276" s="609"/>
      <c r="J276" s="614"/>
      <c r="K276" s="609"/>
      <c r="L276" s="609"/>
      <c r="M276" s="610"/>
    </row>
    <row r="277" spans="1:13" ht="31.5" customHeight="1">
      <c r="A277" s="604"/>
      <c r="B277" s="914" t="s">
        <v>1572</v>
      </c>
      <c r="C277" s="914"/>
      <c r="D277" s="620" t="s">
        <v>1571</v>
      </c>
      <c r="E277" s="595">
        <f t="shared" si="130"/>
        <v>0</v>
      </c>
      <c r="F277" s="550"/>
      <c r="G277" s="550"/>
      <c r="H277" s="550"/>
      <c r="I277" s="550"/>
      <c r="J277" s="603"/>
      <c r="K277" s="550"/>
      <c r="L277" s="550"/>
      <c r="M277" s="552"/>
    </row>
    <row r="278" spans="1:13" ht="18">
      <c r="A278" s="604"/>
      <c r="B278" s="605" t="s">
        <v>1570</v>
      </c>
      <c r="C278" s="602"/>
      <c r="D278" s="620" t="s">
        <v>1569</v>
      </c>
      <c r="E278" s="595">
        <f t="shared" si="130"/>
        <v>0</v>
      </c>
      <c r="F278" s="550"/>
      <c r="G278" s="550"/>
      <c r="H278" s="550"/>
      <c r="I278" s="550"/>
      <c r="J278" s="603"/>
      <c r="K278" s="550"/>
      <c r="L278" s="550"/>
      <c r="M278" s="552"/>
    </row>
    <row r="279" spans="1:13" ht="37.5" customHeight="1">
      <c r="A279" s="912" t="s">
        <v>1568</v>
      </c>
      <c r="B279" s="913"/>
      <c r="C279" s="913"/>
      <c r="D279" s="623" t="s">
        <v>1567</v>
      </c>
      <c r="E279" s="595">
        <f t="shared" si="130"/>
        <v>127140</v>
      </c>
      <c r="F279" s="550">
        <f aca="true" t="shared" si="132" ref="F279:M279">F280+F296+F304+F321</f>
        <v>0</v>
      </c>
      <c r="G279" s="550">
        <f t="shared" si="132"/>
        <v>21775</v>
      </c>
      <c r="H279" s="550">
        <f t="shared" si="132"/>
        <v>27775</v>
      </c>
      <c r="I279" s="550">
        <f t="shared" si="132"/>
        <v>72515</v>
      </c>
      <c r="J279" s="550">
        <f t="shared" si="132"/>
        <v>5075</v>
      </c>
      <c r="K279" s="550">
        <f t="shared" si="132"/>
        <v>133879</v>
      </c>
      <c r="L279" s="550">
        <f t="shared" si="132"/>
        <v>140573</v>
      </c>
      <c r="M279" s="552">
        <f t="shared" si="132"/>
        <v>146899</v>
      </c>
    </row>
    <row r="280" spans="1:13" ht="39.75" customHeight="1">
      <c r="A280" s="912" t="s">
        <v>1566</v>
      </c>
      <c r="B280" s="913"/>
      <c r="C280" s="913"/>
      <c r="D280" s="600" t="s">
        <v>1565</v>
      </c>
      <c r="E280" s="595">
        <f t="shared" si="130"/>
        <v>127140</v>
      </c>
      <c r="F280" s="550">
        <f aca="true" t="shared" si="133" ref="F280:M280">F282+F285+F289+F290+F292+F295</f>
        <v>0</v>
      </c>
      <c r="G280" s="550">
        <f t="shared" si="133"/>
        <v>21775</v>
      </c>
      <c r="H280" s="550">
        <f t="shared" si="133"/>
        <v>27775</v>
      </c>
      <c r="I280" s="550">
        <f t="shared" si="133"/>
        <v>72515</v>
      </c>
      <c r="J280" s="550">
        <f t="shared" si="133"/>
        <v>5075</v>
      </c>
      <c r="K280" s="550">
        <f t="shared" si="133"/>
        <v>133879</v>
      </c>
      <c r="L280" s="550">
        <f t="shared" si="133"/>
        <v>140573</v>
      </c>
      <c r="M280" s="552">
        <f t="shared" si="133"/>
        <v>146899</v>
      </c>
    </row>
    <row r="281" spans="1:13" ht="18.75">
      <c r="A281" s="601" t="s">
        <v>630</v>
      </c>
      <c r="B281" s="598"/>
      <c r="C281" s="602"/>
      <c r="D281" s="600"/>
      <c r="E281" s="595"/>
      <c r="F281" s="550"/>
      <c r="G281" s="550"/>
      <c r="H281" s="550"/>
      <c r="I281" s="550"/>
      <c r="J281" s="603"/>
      <c r="K281" s="550"/>
      <c r="L281" s="550"/>
      <c r="M281" s="552"/>
    </row>
    <row r="282" spans="1:13" ht="18.75">
      <c r="A282" s="601"/>
      <c r="B282" s="618" t="s">
        <v>1564</v>
      </c>
      <c r="C282" s="619"/>
      <c r="D282" s="620" t="s">
        <v>1563</v>
      </c>
      <c r="E282" s="595">
        <f aca="true" t="shared" si="134" ref="E282:E296">G282+H282+I282+J282</f>
        <v>117294</v>
      </c>
      <c r="F282" s="550">
        <f aca="true" t="shared" si="135" ref="F282:M282">F283+F284</f>
        <v>0</v>
      </c>
      <c r="G282" s="550">
        <f t="shared" si="135"/>
        <v>21775</v>
      </c>
      <c r="H282" s="550">
        <f t="shared" si="135"/>
        <v>27775</v>
      </c>
      <c r="I282" s="550">
        <f t="shared" si="135"/>
        <v>62669</v>
      </c>
      <c r="J282" s="550">
        <f t="shared" si="135"/>
        <v>5075</v>
      </c>
      <c r="K282" s="550">
        <f t="shared" si="135"/>
        <v>123511</v>
      </c>
      <c r="L282" s="550">
        <f t="shared" si="135"/>
        <v>129687</v>
      </c>
      <c r="M282" s="552">
        <f t="shared" si="135"/>
        <v>135523</v>
      </c>
    </row>
    <row r="283" spans="1:13" ht="18.75">
      <c r="A283" s="601"/>
      <c r="B283" s="618"/>
      <c r="C283" s="625" t="s">
        <v>681</v>
      </c>
      <c r="D283" s="620" t="s">
        <v>1562</v>
      </c>
      <c r="E283" s="595">
        <f t="shared" si="134"/>
        <v>48600</v>
      </c>
      <c r="F283" s="550"/>
      <c r="G283" s="550">
        <v>11450</v>
      </c>
      <c r="H283" s="550">
        <v>13450</v>
      </c>
      <c r="I283" s="550">
        <v>23700</v>
      </c>
      <c r="J283" s="603">
        <v>0</v>
      </c>
      <c r="K283" s="550">
        <v>51176</v>
      </c>
      <c r="L283" s="550">
        <v>53735</v>
      </c>
      <c r="M283" s="552">
        <v>56153</v>
      </c>
    </row>
    <row r="284" spans="1:13" ht="18.75">
      <c r="A284" s="601"/>
      <c r="B284" s="618"/>
      <c r="C284" s="625" t="s">
        <v>683</v>
      </c>
      <c r="D284" s="620" t="s">
        <v>1561</v>
      </c>
      <c r="E284" s="595">
        <f t="shared" si="134"/>
        <v>68694</v>
      </c>
      <c r="F284" s="550"/>
      <c r="G284" s="550">
        <v>10325</v>
      </c>
      <c r="H284" s="550">
        <v>14325</v>
      </c>
      <c r="I284" s="550">
        <v>38969</v>
      </c>
      <c r="J284" s="603">
        <v>5075</v>
      </c>
      <c r="K284" s="550">
        <v>72335</v>
      </c>
      <c r="L284" s="550">
        <v>75952</v>
      </c>
      <c r="M284" s="552">
        <v>79370</v>
      </c>
    </row>
    <row r="285" spans="1:13" ht="18.75">
      <c r="A285" s="601"/>
      <c r="B285" s="618" t="s">
        <v>1560</v>
      </c>
      <c r="C285" s="626"/>
      <c r="D285" s="620" t="s">
        <v>1559</v>
      </c>
      <c r="E285" s="595">
        <f t="shared" si="134"/>
        <v>9846</v>
      </c>
      <c r="F285" s="550">
        <f aca="true" t="shared" si="136" ref="F285:M285">F286+F287+F288</f>
        <v>0</v>
      </c>
      <c r="G285" s="550">
        <f t="shared" si="136"/>
        <v>0</v>
      </c>
      <c r="H285" s="550">
        <f t="shared" si="136"/>
        <v>0</v>
      </c>
      <c r="I285" s="550">
        <f t="shared" si="136"/>
        <v>9846</v>
      </c>
      <c r="J285" s="550">
        <f t="shared" si="136"/>
        <v>0</v>
      </c>
      <c r="K285" s="550">
        <f t="shared" si="136"/>
        <v>10368</v>
      </c>
      <c r="L285" s="550">
        <f t="shared" si="136"/>
        <v>10886</v>
      </c>
      <c r="M285" s="552">
        <f t="shared" si="136"/>
        <v>11376</v>
      </c>
    </row>
    <row r="286" spans="1:13" ht="18.75">
      <c r="A286" s="601"/>
      <c r="B286" s="618"/>
      <c r="C286" s="625" t="s">
        <v>687</v>
      </c>
      <c r="D286" s="620" t="s">
        <v>1558</v>
      </c>
      <c r="E286" s="595">
        <f t="shared" si="134"/>
        <v>0</v>
      </c>
      <c r="F286" s="550"/>
      <c r="G286" s="550"/>
      <c r="H286" s="550"/>
      <c r="I286" s="550"/>
      <c r="J286" s="603"/>
      <c r="K286" s="550"/>
      <c r="L286" s="550"/>
      <c r="M286" s="552"/>
    </row>
    <row r="287" spans="1:13" ht="18.75">
      <c r="A287" s="601"/>
      <c r="B287" s="618"/>
      <c r="C287" s="625" t="s">
        <v>689</v>
      </c>
      <c r="D287" s="620" t="s">
        <v>1557</v>
      </c>
      <c r="E287" s="595">
        <f t="shared" si="134"/>
        <v>9846</v>
      </c>
      <c r="F287" s="550"/>
      <c r="G287" s="550">
        <v>0</v>
      </c>
      <c r="H287" s="550">
        <v>0</v>
      </c>
      <c r="I287" s="550">
        <v>9846</v>
      </c>
      <c r="J287" s="603">
        <v>0</v>
      </c>
      <c r="K287" s="550">
        <v>10368</v>
      </c>
      <c r="L287" s="550">
        <v>10886</v>
      </c>
      <c r="M287" s="552">
        <v>11376</v>
      </c>
    </row>
    <row r="288" spans="1:13" ht="18.75">
      <c r="A288" s="601"/>
      <c r="B288" s="618"/>
      <c r="C288" s="627" t="s">
        <v>691</v>
      </c>
      <c r="D288" s="620" t="s">
        <v>1556</v>
      </c>
      <c r="E288" s="595">
        <f t="shared" si="134"/>
        <v>0</v>
      </c>
      <c r="F288" s="550"/>
      <c r="G288" s="550"/>
      <c r="H288" s="550"/>
      <c r="I288" s="550"/>
      <c r="J288" s="603"/>
      <c r="K288" s="550"/>
      <c r="L288" s="550"/>
      <c r="M288" s="552"/>
    </row>
    <row r="289" spans="1:13" s="611" customFormat="1" ht="18">
      <c r="A289" s="615"/>
      <c r="B289" s="616" t="s">
        <v>693</v>
      </c>
      <c r="C289" s="622"/>
      <c r="D289" s="600" t="s">
        <v>1555</v>
      </c>
      <c r="E289" s="595">
        <f t="shared" si="134"/>
        <v>0</v>
      </c>
      <c r="F289" s="609"/>
      <c r="G289" s="609"/>
      <c r="H289" s="609"/>
      <c r="I289" s="609"/>
      <c r="J289" s="614"/>
      <c r="K289" s="609"/>
      <c r="L289" s="609"/>
      <c r="M289" s="610"/>
    </row>
    <row r="290" spans="1:13" ht="18.75">
      <c r="A290" s="601"/>
      <c r="B290" s="618" t="s">
        <v>1554</v>
      </c>
      <c r="C290" s="619"/>
      <c r="D290" s="620" t="s">
        <v>1553</v>
      </c>
      <c r="E290" s="595">
        <f t="shared" si="134"/>
        <v>0</v>
      </c>
      <c r="F290" s="550">
        <f aca="true" t="shared" si="137" ref="F290:M290">F291</f>
        <v>0</v>
      </c>
      <c r="G290" s="550">
        <f t="shared" si="137"/>
        <v>0</v>
      </c>
      <c r="H290" s="550">
        <f t="shared" si="137"/>
        <v>0</v>
      </c>
      <c r="I290" s="550">
        <f t="shared" si="137"/>
        <v>0</v>
      </c>
      <c r="J290" s="550">
        <f t="shared" si="137"/>
        <v>0</v>
      </c>
      <c r="K290" s="550">
        <f t="shared" si="137"/>
        <v>0</v>
      </c>
      <c r="L290" s="550">
        <f t="shared" si="137"/>
        <v>0</v>
      </c>
      <c r="M290" s="552">
        <f t="shared" si="137"/>
        <v>0</v>
      </c>
    </row>
    <row r="291" spans="1:13" ht="18.75">
      <c r="A291" s="601"/>
      <c r="B291" s="618"/>
      <c r="C291" s="625" t="s">
        <v>697</v>
      </c>
      <c r="D291" s="620" t="s">
        <v>1552</v>
      </c>
      <c r="E291" s="595">
        <f t="shared" si="134"/>
        <v>0</v>
      </c>
      <c r="F291" s="550"/>
      <c r="G291" s="550"/>
      <c r="H291" s="550"/>
      <c r="I291" s="550"/>
      <c r="J291" s="603"/>
      <c r="K291" s="550"/>
      <c r="L291" s="550"/>
      <c r="M291" s="552"/>
    </row>
    <row r="292" spans="1:13" s="611" customFormat="1" ht="18">
      <c r="A292" s="615"/>
      <c r="B292" s="616" t="s">
        <v>1551</v>
      </c>
      <c r="C292" s="622"/>
      <c r="D292" s="600" t="s">
        <v>1550</v>
      </c>
      <c r="E292" s="595">
        <f t="shared" si="134"/>
        <v>0</v>
      </c>
      <c r="F292" s="609">
        <f aca="true" t="shared" si="138" ref="F292:M292">F293+F294</f>
        <v>0</v>
      </c>
      <c r="G292" s="609">
        <f t="shared" si="138"/>
        <v>0</v>
      </c>
      <c r="H292" s="609">
        <f t="shared" si="138"/>
        <v>0</v>
      </c>
      <c r="I292" s="609">
        <f t="shared" si="138"/>
        <v>0</v>
      </c>
      <c r="J292" s="609">
        <f t="shared" si="138"/>
        <v>0</v>
      </c>
      <c r="K292" s="609">
        <f t="shared" si="138"/>
        <v>0</v>
      </c>
      <c r="L292" s="609">
        <f t="shared" si="138"/>
        <v>0</v>
      </c>
      <c r="M292" s="610">
        <f t="shared" si="138"/>
        <v>0</v>
      </c>
    </row>
    <row r="293" spans="1:13" s="611" customFormat="1" ht="18">
      <c r="A293" s="615"/>
      <c r="B293" s="616"/>
      <c r="C293" s="622" t="s">
        <v>701</v>
      </c>
      <c r="D293" s="600" t="s">
        <v>1549</v>
      </c>
      <c r="E293" s="595">
        <f t="shared" si="134"/>
        <v>0</v>
      </c>
      <c r="F293" s="609"/>
      <c r="G293" s="609"/>
      <c r="H293" s="609"/>
      <c r="I293" s="609"/>
      <c r="J293" s="614"/>
      <c r="K293" s="609"/>
      <c r="L293" s="609"/>
      <c r="M293" s="610"/>
    </row>
    <row r="294" spans="1:13" s="611" customFormat="1" ht="18">
      <c r="A294" s="615"/>
      <c r="B294" s="616"/>
      <c r="C294" s="622" t="s">
        <v>703</v>
      </c>
      <c r="D294" s="600" t="s">
        <v>1548</v>
      </c>
      <c r="E294" s="595">
        <f t="shared" si="134"/>
        <v>0</v>
      </c>
      <c r="F294" s="609"/>
      <c r="G294" s="609"/>
      <c r="H294" s="609"/>
      <c r="I294" s="609"/>
      <c r="J294" s="614"/>
      <c r="K294" s="609"/>
      <c r="L294" s="609"/>
      <c r="M294" s="610"/>
    </row>
    <row r="295" spans="1:13" ht="18.75">
      <c r="A295" s="601"/>
      <c r="B295" s="628" t="s">
        <v>709</v>
      </c>
      <c r="C295" s="627"/>
      <c r="D295" s="620" t="s">
        <v>1547</v>
      </c>
      <c r="E295" s="595">
        <f t="shared" si="134"/>
        <v>0</v>
      </c>
      <c r="F295" s="550"/>
      <c r="G295" s="550"/>
      <c r="H295" s="550"/>
      <c r="I295" s="550"/>
      <c r="J295" s="603"/>
      <c r="K295" s="550"/>
      <c r="L295" s="550"/>
      <c r="M295" s="552"/>
    </row>
    <row r="296" spans="1:13" ht="18">
      <c r="A296" s="629" t="s">
        <v>1546</v>
      </c>
      <c r="B296" s="628"/>
      <c r="C296" s="627"/>
      <c r="D296" s="620" t="s">
        <v>1545</v>
      </c>
      <c r="E296" s="595">
        <f t="shared" si="134"/>
        <v>0</v>
      </c>
      <c r="F296" s="550">
        <f aca="true" t="shared" si="139" ref="F296:M296">F298+F301+F302</f>
        <v>0</v>
      </c>
      <c r="G296" s="550">
        <f t="shared" si="139"/>
        <v>0</v>
      </c>
      <c r="H296" s="550">
        <f t="shared" si="139"/>
        <v>0</v>
      </c>
      <c r="I296" s="550">
        <f t="shared" si="139"/>
        <v>0</v>
      </c>
      <c r="J296" s="550">
        <f t="shared" si="139"/>
        <v>0</v>
      </c>
      <c r="K296" s="550">
        <f t="shared" si="139"/>
        <v>0</v>
      </c>
      <c r="L296" s="550">
        <f t="shared" si="139"/>
        <v>0</v>
      </c>
      <c r="M296" s="552">
        <f t="shared" si="139"/>
        <v>0</v>
      </c>
    </row>
    <row r="297" spans="1:13" ht="18.75">
      <c r="A297" s="601" t="s">
        <v>630</v>
      </c>
      <c r="B297" s="628"/>
      <c r="C297" s="627"/>
      <c r="D297" s="620"/>
      <c r="E297" s="595"/>
      <c r="F297" s="550"/>
      <c r="G297" s="550"/>
      <c r="H297" s="550"/>
      <c r="I297" s="550"/>
      <c r="J297" s="603"/>
      <c r="K297" s="550"/>
      <c r="L297" s="550"/>
      <c r="M297" s="552"/>
    </row>
    <row r="298" spans="1:13" ht="44.25" customHeight="1">
      <c r="A298" s="601"/>
      <c r="B298" s="915" t="s">
        <v>1544</v>
      </c>
      <c r="C298" s="915"/>
      <c r="D298" s="620" t="s">
        <v>1543</v>
      </c>
      <c r="E298" s="595">
        <f aca="true" t="shared" si="140" ref="E298:E304">G298+H298+I298+J298</f>
        <v>0</v>
      </c>
      <c r="F298" s="550">
        <f aca="true" t="shared" si="141" ref="F298:M298">SUM(F299:F300)</f>
        <v>0</v>
      </c>
      <c r="G298" s="550">
        <f t="shared" si="141"/>
        <v>0</v>
      </c>
      <c r="H298" s="550">
        <f t="shared" si="141"/>
        <v>0</v>
      </c>
      <c r="I298" s="550">
        <f t="shared" si="141"/>
        <v>0</v>
      </c>
      <c r="J298" s="550">
        <f t="shared" si="141"/>
        <v>0</v>
      </c>
      <c r="K298" s="550">
        <f t="shared" si="141"/>
        <v>0</v>
      </c>
      <c r="L298" s="550">
        <f t="shared" si="141"/>
        <v>0</v>
      </c>
      <c r="M298" s="552">
        <f t="shared" si="141"/>
        <v>0</v>
      </c>
    </row>
    <row r="299" spans="1:13" ht="18.75">
      <c r="A299" s="601"/>
      <c r="B299" s="628"/>
      <c r="C299" s="627" t="s">
        <v>715</v>
      </c>
      <c r="D299" s="600" t="s">
        <v>1542</v>
      </c>
      <c r="E299" s="595">
        <f t="shared" si="140"/>
        <v>0</v>
      </c>
      <c r="F299" s="550"/>
      <c r="G299" s="550"/>
      <c r="H299" s="550"/>
      <c r="I299" s="550"/>
      <c r="J299" s="603"/>
      <c r="K299" s="550"/>
      <c r="L299" s="550"/>
      <c r="M299" s="552"/>
    </row>
    <row r="300" spans="1:13" s="611" customFormat="1" ht="18">
      <c r="A300" s="630"/>
      <c r="B300" s="613"/>
      <c r="C300" s="631" t="s">
        <v>717</v>
      </c>
      <c r="D300" s="632" t="s">
        <v>1541</v>
      </c>
      <c r="E300" s="595">
        <f t="shared" si="140"/>
        <v>0</v>
      </c>
      <c r="F300" s="609"/>
      <c r="G300" s="609"/>
      <c r="H300" s="609"/>
      <c r="I300" s="609"/>
      <c r="J300" s="614"/>
      <c r="K300" s="609"/>
      <c r="L300" s="609"/>
      <c r="M300" s="610"/>
    </row>
    <row r="301" spans="1:13" s="611" customFormat="1" ht="18">
      <c r="A301" s="630"/>
      <c r="B301" s="613" t="s">
        <v>719</v>
      </c>
      <c r="C301" s="631"/>
      <c r="D301" s="600" t="s">
        <v>1540</v>
      </c>
      <c r="E301" s="595">
        <f t="shared" si="140"/>
        <v>0</v>
      </c>
      <c r="F301" s="609"/>
      <c r="G301" s="609"/>
      <c r="H301" s="609"/>
      <c r="I301" s="609"/>
      <c r="J301" s="614"/>
      <c r="K301" s="609"/>
      <c r="L301" s="609"/>
      <c r="M301" s="610"/>
    </row>
    <row r="302" spans="1:13" ht="18.75">
      <c r="A302" s="601"/>
      <c r="B302" s="628" t="s">
        <v>1539</v>
      </c>
      <c r="C302" s="627"/>
      <c r="D302" s="620" t="s">
        <v>1538</v>
      </c>
      <c r="E302" s="595">
        <f t="shared" si="140"/>
        <v>0</v>
      </c>
      <c r="F302" s="550">
        <f aca="true" t="shared" si="142" ref="F302:M302">F303</f>
        <v>0</v>
      </c>
      <c r="G302" s="550">
        <f t="shared" si="142"/>
        <v>0</v>
      </c>
      <c r="H302" s="550">
        <f t="shared" si="142"/>
        <v>0</v>
      </c>
      <c r="I302" s="550">
        <f t="shared" si="142"/>
        <v>0</v>
      </c>
      <c r="J302" s="550">
        <f t="shared" si="142"/>
        <v>0</v>
      </c>
      <c r="K302" s="550">
        <f t="shared" si="142"/>
        <v>0</v>
      </c>
      <c r="L302" s="550">
        <f t="shared" si="142"/>
        <v>0</v>
      </c>
      <c r="M302" s="552">
        <f t="shared" si="142"/>
        <v>0</v>
      </c>
    </row>
    <row r="303" spans="1:13" ht="18.75">
      <c r="A303" s="601"/>
      <c r="B303" s="628"/>
      <c r="C303" s="627" t="s">
        <v>723</v>
      </c>
      <c r="D303" s="620" t="s">
        <v>1537</v>
      </c>
      <c r="E303" s="595">
        <f t="shared" si="140"/>
        <v>0</v>
      </c>
      <c r="F303" s="550"/>
      <c r="G303" s="550"/>
      <c r="H303" s="550"/>
      <c r="I303" s="550"/>
      <c r="J303" s="603"/>
      <c r="K303" s="550"/>
      <c r="L303" s="550"/>
      <c r="M303" s="552"/>
    </row>
    <row r="304" spans="1:13" ht="27.75" customHeight="1">
      <c r="A304" s="912" t="s">
        <v>1536</v>
      </c>
      <c r="B304" s="913"/>
      <c r="C304" s="913"/>
      <c r="D304" s="620" t="s">
        <v>1535</v>
      </c>
      <c r="E304" s="595">
        <f t="shared" si="140"/>
        <v>0</v>
      </c>
      <c r="F304" s="550">
        <f aca="true" t="shared" si="143" ref="F304:M304">F306+F316+F320</f>
        <v>0</v>
      </c>
      <c r="G304" s="550">
        <f t="shared" si="143"/>
        <v>0</v>
      </c>
      <c r="H304" s="550">
        <f t="shared" si="143"/>
        <v>0</v>
      </c>
      <c r="I304" s="550">
        <f t="shared" si="143"/>
        <v>0</v>
      </c>
      <c r="J304" s="550">
        <f t="shared" si="143"/>
        <v>0</v>
      </c>
      <c r="K304" s="550">
        <f t="shared" si="143"/>
        <v>0</v>
      </c>
      <c r="L304" s="550">
        <f t="shared" si="143"/>
        <v>0</v>
      </c>
      <c r="M304" s="552">
        <f t="shared" si="143"/>
        <v>0</v>
      </c>
    </row>
    <row r="305" spans="1:13" ht="18.75">
      <c r="A305" s="601" t="s">
        <v>630</v>
      </c>
      <c r="B305" s="598"/>
      <c r="C305" s="602"/>
      <c r="D305" s="600"/>
      <c r="E305" s="595"/>
      <c r="F305" s="550"/>
      <c r="G305" s="550"/>
      <c r="H305" s="550"/>
      <c r="I305" s="550"/>
      <c r="J305" s="603"/>
      <c r="K305" s="550"/>
      <c r="L305" s="550"/>
      <c r="M305" s="552"/>
    </row>
    <row r="306" spans="1:13" ht="36.75" customHeight="1">
      <c r="A306" s="601"/>
      <c r="B306" s="916" t="s">
        <v>1534</v>
      </c>
      <c r="C306" s="916"/>
      <c r="D306" s="600" t="s">
        <v>1533</v>
      </c>
      <c r="E306" s="595">
        <f aca="true" t="shared" si="144" ref="E306:E321">G306+H306+I306+J306</f>
        <v>0</v>
      </c>
      <c r="F306" s="550">
        <f aca="true" t="shared" si="145" ref="F306:M306">SUM(F307:F315)</f>
        <v>0</v>
      </c>
      <c r="G306" s="550">
        <f t="shared" si="145"/>
        <v>0</v>
      </c>
      <c r="H306" s="550">
        <f t="shared" si="145"/>
        <v>0</v>
      </c>
      <c r="I306" s="550">
        <f t="shared" si="145"/>
        <v>0</v>
      </c>
      <c r="J306" s="550">
        <f t="shared" si="145"/>
        <v>0</v>
      </c>
      <c r="K306" s="550">
        <f t="shared" si="145"/>
        <v>0</v>
      </c>
      <c r="L306" s="550">
        <f t="shared" si="145"/>
        <v>0</v>
      </c>
      <c r="M306" s="552">
        <f t="shared" si="145"/>
        <v>0</v>
      </c>
    </row>
    <row r="307" spans="1:13" ht="18.75">
      <c r="A307" s="601"/>
      <c r="B307" s="598"/>
      <c r="C307" s="602" t="s">
        <v>729</v>
      </c>
      <c r="D307" s="600" t="s">
        <v>1532</v>
      </c>
      <c r="E307" s="595">
        <f t="shared" si="144"/>
        <v>0</v>
      </c>
      <c r="F307" s="550"/>
      <c r="G307" s="550"/>
      <c r="H307" s="550"/>
      <c r="I307" s="550"/>
      <c r="J307" s="603"/>
      <c r="K307" s="550"/>
      <c r="L307" s="550"/>
      <c r="M307" s="552"/>
    </row>
    <row r="308" spans="1:13" ht="21.75" customHeight="1">
      <c r="A308" s="601"/>
      <c r="B308" s="598"/>
      <c r="C308" s="602" t="s">
        <v>731</v>
      </c>
      <c r="D308" s="600" t="s">
        <v>1531</v>
      </c>
      <c r="E308" s="595">
        <f t="shared" si="144"/>
        <v>0</v>
      </c>
      <c r="F308" s="550"/>
      <c r="G308" s="550"/>
      <c r="H308" s="550"/>
      <c r="I308" s="550"/>
      <c r="J308" s="603"/>
      <c r="K308" s="550"/>
      <c r="L308" s="550"/>
      <c r="M308" s="552"/>
    </row>
    <row r="309" spans="1:13" ht="18.75">
      <c r="A309" s="601"/>
      <c r="B309" s="598"/>
      <c r="C309" s="602" t="s">
        <v>733</v>
      </c>
      <c r="D309" s="600" t="s">
        <v>1530</v>
      </c>
      <c r="E309" s="595">
        <f t="shared" si="144"/>
        <v>0</v>
      </c>
      <c r="F309" s="550"/>
      <c r="G309" s="550"/>
      <c r="H309" s="550"/>
      <c r="I309" s="550"/>
      <c r="J309" s="603"/>
      <c r="K309" s="550"/>
      <c r="L309" s="550"/>
      <c r="M309" s="552"/>
    </row>
    <row r="310" spans="1:13" ht="18.75">
      <c r="A310" s="601"/>
      <c r="B310" s="598"/>
      <c r="C310" s="602" t="s">
        <v>735</v>
      </c>
      <c r="D310" s="600" t="s">
        <v>1529</v>
      </c>
      <c r="E310" s="595">
        <f t="shared" si="144"/>
        <v>0</v>
      </c>
      <c r="F310" s="550"/>
      <c r="G310" s="550"/>
      <c r="H310" s="550"/>
      <c r="I310" s="550"/>
      <c r="J310" s="603"/>
      <c r="K310" s="550"/>
      <c r="L310" s="550"/>
      <c r="M310" s="552"/>
    </row>
    <row r="311" spans="1:13" ht="18.75">
      <c r="A311" s="601"/>
      <c r="B311" s="598"/>
      <c r="C311" s="602" t="s">
        <v>737</v>
      </c>
      <c r="D311" s="600" t="s">
        <v>1528</v>
      </c>
      <c r="E311" s="595">
        <f t="shared" si="144"/>
        <v>0</v>
      </c>
      <c r="F311" s="550"/>
      <c r="G311" s="550"/>
      <c r="H311" s="550"/>
      <c r="I311" s="550"/>
      <c r="J311" s="603"/>
      <c r="K311" s="550"/>
      <c r="L311" s="550"/>
      <c r="M311" s="552"/>
    </row>
    <row r="312" spans="1:13" ht="18.75">
      <c r="A312" s="633"/>
      <c r="B312" s="634"/>
      <c r="C312" s="635" t="s">
        <v>739</v>
      </c>
      <c r="D312" s="600" t="s">
        <v>1527</v>
      </c>
      <c r="E312" s="595">
        <f t="shared" si="144"/>
        <v>0</v>
      </c>
      <c r="F312" s="550"/>
      <c r="G312" s="550"/>
      <c r="H312" s="550"/>
      <c r="I312" s="550"/>
      <c r="J312" s="603"/>
      <c r="K312" s="550"/>
      <c r="L312" s="550"/>
      <c r="M312" s="552"/>
    </row>
    <row r="313" spans="1:13" ht="18.75">
      <c r="A313" s="601"/>
      <c r="B313" s="598"/>
      <c r="C313" s="602" t="s">
        <v>1526</v>
      </c>
      <c r="D313" s="600" t="s">
        <v>1525</v>
      </c>
      <c r="E313" s="595">
        <f t="shared" si="144"/>
        <v>0</v>
      </c>
      <c r="F313" s="550"/>
      <c r="G313" s="550"/>
      <c r="H313" s="550"/>
      <c r="I313" s="550"/>
      <c r="J313" s="603"/>
      <c r="K313" s="550"/>
      <c r="L313" s="550"/>
      <c r="M313" s="552"/>
    </row>
    <row r="314" spans="1:13" ht="18.75">
      <c r="A314" s="601"/>
      <c r="B314" s="598"/>
      <c r="C314" s="602" t="s">
        <v>743</v>
      </c>
      <c r="D314" s="600" t="s">
        <v>1524</v>
      </c>
      <c r="E314" s="595">
        <f t="shared" si="144"/>
        <v>0</v>
      </c>
      <c r="F314" s="550"/>
      <c r="G314" s="550"/>
      <c r="H314" s="550"/>
      <c r="I314" s="550"/>
      <c r="J314" s="603"/>
      <c r="K314" s="550"/>
      <c r="L314" s="550"/>
      <c r="M314" s="552"/>
    </row>
    <row r="315" spans="1:13" ht="18.75">
      <c r="A315" s="601"/>
      <c r="B315" s="598"/>
      <c r="C315" s="602" t="s">
        <v>745</v>
      </c>
      <c r="D315" s="600" t="s">
        <v>1523</v>
      </c>
      <c r="E315" s="595">
        <f t="shared" si="144"/>
        <v>0</v>
      </c>
      <c r="F315" s="550"/>
      <c r="G315" s="550"/>
      <c r="H315" s="550"/>
      <c r="I315" s="550"/>
      <c r="J315" s="603"/>
      <c r="K315" s="550"/>
      <c r="L315" s="550"/>
      <c r="M315" s="552"/>
    </row>
    <row r="316" spans="1:13" s="611" customFormat="1" ht="39" customHeight="1">
      <c r="A316" s="630"/>
      <c r="B316" s="915" t="s">
        <v>1522</v>
      </c>
      <c r="C316" s="915"/>
      <c r="D316" s="600" t="s">
        <v>1521</v>
      </c>
      <c r="E316" s="595">
        <f t="shared" si="144"/>
        <v>0</v>
      </c>
      <c r="F316" s="609">
        <f aca="true" t="shared" si="146" ref="F316:M316">SUM(F317:F319)</f>
        <v>0</v>
      </c>
      <c r="G316" s="609">
        <f t="shared" si="146"/>
        <v>0</v>
      </c>
      <c r="H316" s="609">
        <f t="shared" si="146"/>
        <v>0</v>
      </c>
      <c r="I316" s="609">
        <f t="shared" si="146"/>
        <v>0</v>
      </c>
      <c r="J316" s="609">
        <f t="shared" si="146"/>
        <v>0</v>
      </c>
      <c r="K316" s="609">
        <f t="shared" si="146"/>
        <v>0</v>
      </c>
      <c r="L316" s="609">
        <f t="shared" si="146"/>
        <v>0</v>
      </c>
      <c r="M316" s="610">
        <f t="shared" si="146"/>
        <v>0</v>
      </c>
    </row>
    <row r="317" spans="1:13" s="611" customFormat="1" ht="18">
      <c r="A317" s="630"/>
      <c r="B317" s="616"/>
      <c r="C317" s="631" t="s">
        <v>749</v>
      </c>
      <c r="D317" s="638" t="s">
        <v>1520</v>
      </c>
      <c r="E317" s="595">
        <f t="shared" si="144"/>
        <v>0</v>
      </c>
      <c r="F317" s="609"/>
      <c r="G317" s="609"/>
      <c r="H317" s="609"/>
      <c r="I317" s="609"/>
      <c r="J317" s="614"/>
      <c r="K317" s="609"/>
      <c r="L317" s="609"/>
      <c r="M317" s="610"/>
    </row>
    <row r="318" spans="1:13" s="611" customFormat="1" ht="18">
      <c r="A318" s="630"/>
      <c r="B318" s="616"/>
      <c r="C318" s="631" t="s">
        <v>751</v>
      </c>
      <c r="D318" s="638" t="s">
        <v>1519</v>
      </c>
      <c r="E318" s="595">
        <f t="shared" si="144"/>
        <v>0</v>
      </c>
      <c r="F318" s="609"/>
      <c r="G318" s="609"/>
      <c r="H318" s="609"/>
      <c r="I318" s="609"/>
      <c r="J318" s="614"/>
      <c r="K318" s="609"/>
      <c r="L318" s="609"/>
      <c r="M318" s="610"/>
    </row>
    <row r="319" spans="1:13" s="611" customFormat="1" ht="34.5" customHeight="1">
      <c r="A319" s="630"/>
      <c r="B319" s="616"/>
      <c r="C319" s="639" t="s">
        <v>753</v>
      </c>
      <c r="D319" s="638" t="s">
        <v>1518</v>
      </c>
      <c r="E319" s="595">
        <f t="shared" si="144"/>
        <v>0</v>
      </c>
      <c r="F319" s="609"/>
      <c r="G319" s="609"/>
      <c r="H319" s="609"/>
      <c r="I319" s="609"/>
      <c r="J319" s="614"/>
      <c r="K319" s="609"/>
      <c r="L319" s="609"/>
      <c r="M319" s="610"/>
    </row>
    <row r="320" spans="1:13" ht="18">
      <c r="A320" s="604"/>
      <c r="B320" s="618" t="s">
        <v>757</v>
      </c>
      <c r="C320" s="626"/>
      <c r="D320" s="620" t="s">
        <v>1517</v>
      </c>
      <c r="E320" s="595">
        <f t="shared" si="144"/>
        <v>0</v>
      </c>
      <c r="F320" s="550"/>
      <c r="G320" s="550"/>
      <c r="H320" s="550"/>
      <c r="I320" s="550"/>
      <c r="J320" s="603"/>
      <c r="K320" s="550"/>
      <c r="L320" s="550"/>
      <c r="M320" s="552"/>
    </row>
    <row r="321" spans="1:13" ht="33" customHeight="1">
      <c r="A321" s="912" t="s">
        <v>1516</v>
      </c>
      <c r="B321" s="913"/>
      <c r="C321" s="913"/>
      <c r="D321" s="640" t="s">
        <v>1515</v>
      </c>
      <c r="E321" s="595">
        <f t="shared" si="144"/>
        <v>0</v>
      </c>
      <c r="F321" s="550">
        <f aca="true" t="shared" si="147" ref="F321:M321">F323+F324+F325+F326+F327</f>
        <v>0</v>
      </c>
      <c r="G321" s="550">
        <f t="shared" si="147"/>
        <v>0</v>
      </c>
      <c r="H321" s="550">
        <f t="shared" si="147"/>
        <v>0</v>
      </c>
      <c r="I321" s="550">
        <f t="shared" si="147"/>
        <v>0</v>
      </c>
      <c r="J321" s="550">
        <f t="shared" si="147"/>
        <v>0</v>
      </c>
      <c r="K321" s="550">
        <f t="shared" si="147"/>
        <v>0</v>
      </c>
      <c r="L321" s="550">
        <f t="shared" si="147"/>
        <v>0</v>
      </c>
      <c r="M321" s="552">
        <f t="shared" si="147"/>
        <v>0</v>
      </c>
    </row>
    <row r="322" spans="1:13" ht="18.75">
      <c r="A322" s="601" t="s">
        <v>630</v>
      </c>
      <c r="B322" s="598"/>
      <c r="C322" s="602"/>
      <c r="D322" s="640"/>
      <c r="E322" s="595"/>
      <c r="F322" s="550"/>
      <c r="G322" s="550"/>
      <c r="H322" s="550"/>
      <c r="I322" s="550"/>
      <c r="J322" s="603"/>
      <c r="K322" s="550"/>
      <c r="L322" s="550"/>
      <c r="M322" s="552"/>
    </row>
    <row r="323" spans="1:13" ht="18">
      <c r="A323" s="604"/>
      <c r="B323" s="598" t="s">
        <v>761</v>
      </c>
      <c r="C323" s="641"/>
      <c r="D323" s="640" t="s">
        <v>1514</v>
      </c>
      <c r="E323" s="595">
        <f aca="true" t="shared" si="148" ref="E323:E329">G323+H323+I323+J323</f>
        <v>0</v>
      </c>
      <c r="F323" s="550"/>
      <c r="G323" s="550"/>
      <c r="H323" s="550"/>
      <c r="I323" s="550"/>
      <c r="J323" s="603"/>
      <c r="K323" s="550"/>
      <c r="L323" s="550"/>
      <c r="M323" s="552"/>
    </row>
    <row r="324" spans="1:13" ht="18">
      <c r="A324" s="604"/>
      <c r="B324" s="598" t="s">
        <v>767</v>
      </c>
      <c r="C324" s="641"/>
      <c r="D324" s="640" t="s">
        <v>1513</v>
      </c>
      <c r="E324" s="595">
        <f t="shared" si="148"/>
        <v>0</v>
      </c>
      <c r="F324" s="550"/>
      <c r="G324" s="550"/>
      <c r="H324" s="550"/>
      <c r="I324" s="550"/>
      <c r="J324" s="603"/>
      <c r="K324" s="550"/>
      <c r="L324" s="550"/>
      <c r="M324" s="552"/>
    </row>
    <row r="325" spans="1:13" s="611" customFormat="1" ht="18">
      <c r="A325" s="630"/>
      <c r="B325" s="613" t="s">
        <v>1512</v>
      </c>
      <c r="C325" s="631"/>
      <c r="D325" s="600" t="s">
        <v>1511</v>
      </c>
      <c r="E325" s="595">
        <f t="shared" si="148"/>
        <v>0</v>
      </c>
      <c r="F325" s="674"/>
      <c r="G325" s="674"/>
      <c r="H325" s="674"/>
      <c r="I325" s="609"/>
      <c r="J325" s="614"/>
      <c r="K325" s="674"/>
      <c r="L325" s="674"/>
      <c r="M325" s="675"/>
    </row>
    <row r="326" spans="1:13" s="611" customFormat="1" ht="18">
      <c r="A326" s="630"/>
      <c r="B326" s="613" t="s">
        <v>771</v>
      </c>
      <c r="C326" s="613"/>
      <c r="D326" s="600" t="s">
        <v>1510</v>
      </c>
      <c r="E326" s="595">
        <f t="shared" si="148"/>
        <v>0</v>
      </c>
      <c r="F326" s="609"/>
      <c r="G326" s="609"/>
      <c r="H326" s="609"/>
      <c r="I326" s="609"/>
      <c r="J326" s="614"/>
      <c r="K326" s="609"/>
      <c r="L326" s="609"/>
      <c r="M326" s="610"/>
    </row>
    <row r="327" spans="1:13" ht="18">
      <c r="A327" s="604"/>
      <c r="B327" s="598" t="s">
        <v>1509</v>
      </c>
      <c r="C327" s="641"/>
      <c r="D327" s="640" t="s">
        <v>1508</v>
      </c>
      <c r="E327" s="595">
        <f t="shared" si="148"/>
        <v>0</v>
      </c>
      <c r="F327" s="550">
        <f aca="true" t="shared" si="149" ref="F327:M327">SUM(F328:F329)</f>
        <v>0</v>
      </c>
      <c r="G327" s="550">
        <f t="shared" si="149"/>
        <v>0</v>
      </c>
      <c r="H327" s="550">
        <f t="shared" si="149"/>
        <v>0</v>
      </c>
      <c r="I327" s="550">
        <f t="shared" si="149"/>
        <v>0</v>
      </c>
      <c r="J327" s="550">
        <f t="shared" si="149"/>
        <v>0</v>
      </c>
      <c r="K327" s="550">
        <f t="shared" si="149"/>
        <v>0</v>
      </c>
      <c r="L327" s="550">
        <f t="shared" si="149"/>
        <v>0</v>
      </c>
      <c r="M327" s="552">
        <f t="shared" si="149"/>
        <v>0</v>
      </c>
    </row>
    <row r="328" spans="1:13" ht="18">
      <c r="A328" s="604"/>
      <c r="B328" s="598"/>
      <c r="C328" s="602" t="s">
        <v>777</v>
      </c>
      <c r="D328" s="640" t="s">
        <v>1507</v>
      </c>
      <c r="E328" s="595">
        <f t="shared" si="148"/>
        <v>0</v>
      </c>
      <c r="F328" s="550"/>
      <c r="G328" s="550"/>
      <c r="H328" s="550"/>
      <c r="I328" s="550"/>
      <c r="J328" s="603"/>
      <c r="K328" s="550"/>
      <c r="L328" s="550"/>
      <c r="M328" s="552"/>
    </row>
    <row r="329" spans="1:13" ht="18">
      <c r="A329" s="604"/>
      <c r="B329" s="598"/>
      <c r="C329" s="602" t="s">
        <v>1506</v>
      </c>
      <c r="D329" s="640" t="s">
        <v>1505</v>
      </c>
      <c r="E329" s="595">
        <f t="shared" si="148"/>
        <v>0</v>
      </c>
      <c r="F329" s="550"/>
      <c r="G329" s="550"/>
      <c r="H329" s="550"/>
      <c r="I329" s="550"/>
      <c r="J329" s="603"/>
      <c r="K329" s="550"/>
      <c r="L329" s="550"/>
      <c r="M329" s="552"/>
    </row>
    <row r="330" spans="1:13" s="646" customFormat="1" ht="44.25" customHeight="1">
      <c r="A330" s="917" t="s">
        <v>1504</v>
      </c>
      <c r="B330" s="918"/>
      <c r="C330" s="918"/>
      <c r="D330" s="642"/>
      <c r="E330" s="595"/>
      <c r="F330" s="643"/>
      <c r="G330" s="643"/>
      <c r="H330" s="643"/>
      <c r="I330" s="643"/>
      <c r="J330" s="644"/>
      <c r="K330" s="643"/>
      <c r="L330" s="643"/>
      <c r="M330" s="645"/>
    </row>
    <row r="331" spans="1:13" ht="37.5" customHeight="1">
      <c r="A331" s="917" t="s">
        <v>1503</v>
      </c>
      <c r="B331" s="918"/>
      <c r="C331" s="918"/>
      <c r="D331" s="600" t="s">
        <v>1502</v>
      </c>
      <c r="E331" s="595">
        <f>G331+H331+I331+J331</f>
        <v>2526</v>
      </c>
      <c r="F331" s="550">
        <f aca="true" t="shared" si="150" ref="F331:M331">F333+F336+F339+F340+F341</f>
        <v>0</v>
      </c>
      <c r="G331" s="550">
        <f t="shared" si="150"/>
        <v>0</v>
      </c>
      <c r="H331" s="550">
        <f t="shared" si="150"/>
        <v>1263</v>
      </c>
      <c r="I331" s="550">
        <f t="shared" si="150"/>
        <v>1263</v>
      </c>
      <c r="J331" s="550">
        <f t="shared" si="150"/>
        <v>0</v>
      </c>
      <c r="K331" s="550">
        <f t="shared" si="150"/>
        <v>2660</v>
      </c>
      <c r="L331" s="550">
        <f t="shared" si="150"/>
        <v>2793</v>
      </c>
      <c r="M331" s="552">
        <f t="shared" si="150"/>
        <v>2919</v>
      </c>
    </row>
    <row r="332" spans="1:13" ht="18.75">
      <c r="A332" s="601" t="s">
        <v>630</v>
      </c>
      <c r="B332" s="598"/>
      <c r="C332" s="602"/>
      <c r="D332" s="600"/>
      <c r="E332" s="595"/>
      <c r="F332" s="550"/>
      <c r="G332" s="550"/>
      <c r="H332" s="550"/>
      <c r="I332" s="550"/>
      <c r="J332" s="603"/>
      <c r="K332" s="550"/>
      <c r="L332" s="550"/>
      <c r="M332" s="552"/>
    </row>
    <row r="333" spans="1:37" ht="18.75">
      <c r="A333" s="601"/>
      <c r="B333" s="919" t="s">
        <v>1501</v>
      </c>
      <c r="C333" s="919"/>
      <c r="D333" s="620" t="s">
        <v>1500</v>
      </c>
      <c r="E333" s="595">
        <f aca="true" t="shared" si="151" ref="E333:E342">G333+H333+I333+J333</f>
        <v>2526</v>
      </c>
      <c r="F333" s="550">
        <f aca="true" t="shared" si="152" ref="F333:M333">SUM(F334:F335)</f>
        <v>0</v>
      </c>
      <c r="G333" s="550">
        <f t="shared" si="152"/>
        <v>0</v>
      </c>
      <c r="H333" s="550">
        <f t="shared" si="152"/>
        <v>1263</v>
      </c>
      <c r="I333" s="550">
        <f t="shared" si="152"/>
        <v>1263</v>
      </c>
      <c r="J333" s="550">
        <f t="shared" si="152"/>
        <v>0</v>
      </c>
      <c r="K333" s="550">
        <f t="shared" si="152"/>
        <v>2660</v>
      </c>
      <c r="L333" s="550">
        <f t="shared" si="152"/>
        <v>2793</v>
      </c>
      <c r="M333" s="552">
        <f t="shared" si="152"/>
        <v>2919</v>
      </c>
      <c r="AH333" s="646"/>
      <c r="AI333" s="646"/>
      <c r="AJ333" s="646"/>
      <c r="AK333" s="646"/>
    </row>
    <row r="334" spans="1:13" ht="18.75">
      <c r="A334" s="601"/>
      <c r="B334" s="618"/>
      <c r="C334" s="627" t="s">
        <v>788</v>
      </c>
      <c r="D334" s="620" t="s">
        <v>1499</v>
      </c>
      <c r="E334" s="595">
        <f t="shared" si="151"/>
        <v>0</v>
      </c>
      <c r="F334" s="550"/>
      <c r="G334" s="550"/>
      <c r="H334" s="550"/>
      <c r="I334" s="550"/>
      <c r="J334" s="603"/>
      <c r="K334" s="550"/>
      <c r="L334" s="550"/>
      <c r="M334" s="552"/>
    </row>
    <row r="335" spans="1:13" ht="18.75">
      <c r="A335" s="601"/>
      <c r="B335" s="618"/>
      <c r="C335" s="619" t="s">
        <v>790</v>
      </c>
      <c r="D335" s="620" t="s">
        <v>1498</v>
      </c>
      <c r="E335" s="595">
        <f t="shared" si="151"/>
        <v>2526</v>
      </c>
      <c r="F335" s="550"/>
      <c r="G335" s="550">
        <v>0</v>
      </c>
      <c r="H335" s="550">
        <v>1263</v>
      </c>
      <c r="I335" s="550">
        <v>1263</v>
      </c>
      <c r="J335" s="603">
        <v>0</v>
      </c>
      <c r="K335" s="550">
        <v>2660</v>
      </c>
      <c r="L335" s="550">
        <v>2793</v>
      </c>
      <c r="M335" s="552">
        <v>2919</v>
      </c>
    </row>
    <row r="336" spans="1:13" ht="36.75" customHeight="1">
      <c r="A336" s="601"/>
      <c r="B336" s="915" t="s">
        <v>1497</v>
      </c>
      <c r="C336" s="915"/>
      <c r="D336" s="620" t="s">
        <v>1496</v>
      </c>
      <c r="E336" s="595">
        <f t="shared" si="151"/>
        <v>0</v>
      </c>
      <c r="F336" s="550">
        <f aca="true" t="shared" si="153" ref="F336:M336">SUM(F337:F338)</f>
        <v>0</v>
      </c>
      <c r="G336" s="550">
        <f t="shared" si="153"/>
        <v>0</v>
      </c>
      <c r="H336" s="550">
        <f t="shared" si="153"/>
        <v>0</v>
      </c>
      <c r="I336" s="550">
        <f t="shared" si="153"/>
        <v>0</v>
      </c>
      <c r="J336" s="550">
        <f t="shared" si="153"/>
        <v>0</v>
      </c>
      <c r="K336" s="550">
        <f t="shared" si="153"/>
        <v>0</v>
      </c>
      <c r="L336" s="550">
        <f t="shared" si="153"/>
        <v>0</v>
      </c>
      <c r="M336" s="552">
        <f t="shared" si="153"/>
        <v>0</v>
      </c>
    </row>
    <row r="337" spans="1:13" ht="18.75">
      <c r="A337" s="601"/>
      <c r="B337" s="628"/>
      <c r="C337" s="625" t="s">
        <v>794</v>
      </c>
      <c r="D337" s="620" t="s">
        <v>1495</v>
      </c>
      <c r="E337" s="595">
        <f t="shared" si="151"/>
        <v>0</v>
      </c>
      <c r="F337" s="550"/>
      <c r="G337" s="550"/>
      <c r="H337" s="550"/>
      <c r="I337" s="550"/>
      <c r="J337" s="603"/>
      <c r="K337" s="550"/>
      <c r="L337" s="550"/>
      <c r="M337" s="552"/>
    </row>
    <row r="338" spans="1:13" ht="18.75">
      <c r="A338" s="601"/>
      <c r="B338" s="628"/>
      <c r="C338" s="625" t="s">
        <v>796</v>
      </c>
      <c r="D338" s="620" t="s">
        <v>1494</v>
      </c>
      <c r="E338" s="595">
        <f t="shared" si="151"/>
        <v>0</v>
      </c>
      <c r="F338" s="550"/>
      <c r="G338" s="550"/>
      <c r="H338" s="550"/>
      <c r="I338" s="550"/>
      <c r="J338" s="603"/>
      <c r="K338" s="550"/>
      <c r="L338" s="550"/>
      <c r="M338" s="552"/>
    </row>
    <row r="339" spans="1:13" ht="18.75">
      <c r="A339" s="601"/>
      <c r="B339" s="618" t="s">
        <v>798</v>
      </c>
      <c r="C339" s="625"/>
      <c r="D339" s="620" t="s">
        <v>1493</v>
      </c>
      <c r="E339" s="595">
        <f t="shared" si="151"/>
        <v>0</v>
      </c>
      <c r="F339" s="550"/>
      <c r="G339" s="550"/>
      <c r="H339" s="550"/>
      <c r="I339" s="550"/>
      <c r="J339" s="603"/>
      <c r="K339" s="550"/>
      <c r="L339" s="550"/>
      <c r="M339" s="552"/>
    </row>
    <row r="340" spans="1:13" ht="18.75">
      <c r="A340" s="601"/>
      <c r="B340" s="618" t="s">
        <v>800</v>
      </c>
      <c r="C340" s="625"/>
      <c r="D340" s="620" t="s">
        <v>1492</v>
      </c>
      <c r="E340" s="595">
        <f t="shared" si="151"/>
        <v>0</v>
      </c>
      <c r="F340" s="550"/>
      <c r="G340" s="550"/>
      <c r="H340" s="550"/>
      <c r="I340" s="550"/>
      <c r="J340" s="603"/>
      <c r="K340" s="550"/>
      <c r="L340" s="550"/>
      <c r="M340" s="552"/>
    </row>
    <row r="341" spans="1:13" ht="21.75" customHeight="1">
      <c r="A341" s="601"/>
      <c r="B341" s="915" t="s">
        <v>802</v>
      </c>
      <c r="C341" s="915"/>
      <c r="D341" s="620" t="s">
        <v>1491</v>
      </c>
      <c r="E341" s="595">
        <f t="shared" si="151"/>
        <v>0</v>
      </c>
      <c r="F341" s="550"/>
      <c r="G341" s="550"/>
      <c r="H341" s="550"/>
      <c r="I341" s="550"/>
      <c r="J341" s="603"/>
      <c r="K341" s="550"/>
      <c r="L341" s="550"/>
      <c r="M341" s="552"/>
    </row>
    <row r="342" spans="1:13" ht="24.75" customHeight="1">
      <c r="A342" s="597" t="s">
        <v>1490</v>
      </c>
      <c r="B342" s="598"/>
      <c r="C342" s="599"/>
      <c r="D342" s="600" t="s">
        <v>1489</v>
      </c>
      <c r="E342" s="595">
        <f t="shared" si="151"/>
        <v>0</v>
      </c>
      <c r="F342" s="550">
        <f aca="true" t="shared" si="154" ref="F342:M342">F344+F345+F348</f>
        <v>0</v>
      </c>
      <c r="G342" s="550">
        <f t="shared" si="154"/>
        <v>0</v>
      </c>
      <c r="H342" s="550">
        <f t="shared" si="154"/>
        <v>0</v>
      </c>
      <c r="I342" s="550">
        <f t="shared" si="154"/>
        <v>0</v>
      </c>
      <c r="J342" s="550">
        <f t="shared" si="154"/>
        <v>0</v>
      </c>
      <c r="K342" s="550">
        <f t="shared" si="154"/>
        <v>0</v>
      </c>
      <c r="L342" s="550">
        <f t="shared" si="154"/>
        <v>0</v>
      </c>
      <c r="M342" s="552">
        <f t="shared" si="154"/>
        <v>0</v>
      </c>
    </row>
    <row r="343" spans="1:13" ht="21.75" customHeight="1">
      <c r="A343" s="601" t="s">
        <v>630</v>
      </c>
      <c r="B343" s="598"/>
      <c r="C343" s="602"/>
      <c r="D343" s="600"/>
      <c r="E343" s="595"/>
      <c r="F343" s="550"/>
      <c r="G343" s="550"/>
      <c r="H343" s="550"/>
      <c r="I343" s="550"/>
      <c r="J343" s="603"/>
      <c r="K343" s="550"/>
      <c r="L343" s="550"/>
      <c r="M343" s="552"/>
    </row>
    <row r="344" spans="1:13" s="611" customFormat="1" ht="18">
      <c r="A344" s="647"/>
      <c r="B344" s="648" t="s">
        <v>806</v>
      </c>
      <c r="C344" s="649"/>
      <c r="D344" s="600" t="s">
        <v>1488</v>
      </c>
      <c r="E344" s="595">
        <f aca="true" t="shared" si="155" ref="E344:E350">G344+H344+I344+J344</f>
        <v>0</v>
      </c>
      <c r="F344" s="609"/>
      <c r="G344" s="609"/>
      <c r="H344" s="609"/>
      <c r="I344" s="609"/>
      <c r="J344" s="614"/>
      <c r="K344" s="609"/>
      <c r="L344" s="609"/>
      <c r="M344" s="610"/>
    </row>
    <row r="345" spans="1:13" ht="18.75">
      <c r="A345" s="601"/>
      <c r="B345" s="915" t="s">
        <v>1487</v>
      </c>
      <c r="C345" s="915"/>
      <c r="D345" s="620" t="s">
        <v>1486</v>
      </c>
      <c r="E345" s="595">
        <f t="shared" si="155"/>
        <v>0</v>
      </c>
      <c r="F345" s="550">
        <f aca="true" t="shared" si="156" ref="F345:M345">F346+F347</f>
        <v>0</v>
      </c>
      <c r="G345" s="550">
        <f t="shared" si="156"/>
        <v>0</v>
      </c>
      <c r="H345" s="550">
        <f t="shared" si="156"/>
        <v>0</v>
      </c>
      <c r="I345" s="550">
        <f t="shared" si="156"/>
        <v>0</v>
      </c>
      <c r="J345" s="550">
        <f t="shared" si="156"/>
        <v>0</v>
      </c>
      <c r="K345" s="550">
        <f t="shared" si="156"/>
        <v>0</v>
      </c>
      <c r="L345" s="550">
        <f t="shared" si="156"/>
        <v>0</v>
      </c>
      <c r="M345" s="552">
        <f t="shared" si="156"/>
        <v>0</v>
      </c>
    </row>
    <row r="346" spans="1:13" ht="18.75">
      <c r="A346" s="601"/>
      <c r="B346" s="618"/>
      <c r="C346" s="625" t="s">
        <v>810</v>
      </c>
      <c r="D346" s="620" t="s">
        <v>1485</v>
      </c>
      <c r="E346" s="595">
        <f t="shared" si="155"/>
        <v>0</v>
      </c>
      <c r="F346" s="550"/>
      <c r="G346" s="550"/>
      <c r="H346" s="550"/>
      <c r="I346" s="550"/>
      <c r="J346" s="603"/>
      <c r="K346" s="550"/>
      <c r="L346" s="550"/>
      <c r="M346" s="552"/>
    </row>
    <row r="347" spans="1:13" ht="18.75">
      <c r="A347" s="601"/>
      <c r="B347" s="618"/>
      <c r="C347" s="625" t="s">
        <v>812</v>
      </c>
      <c r="D347" s="620" t="s">
        <v>1484</v>
      </c>
      <c r="E347" s="595">
        <f t="shared" si="155"/>
        <v>0</v>
      </c>
      <c r="F347" s="550"/>
      <c r="G347" s="550"/>
      <c r="H347" s="550"/>
      <c r="I347" s="550"/>
      <c r="J347" s="603"/>
      <c r="K347" s="550"/>
      <c r="L347" s="550"/>
      <c r="M347" s="552"/>
    </row>
    <row r="348" spans="1:13" ht="18.75">
      <c r="A348" s="601"/>
      <c r="B348" s="618" t="s">
        <v>814</v>
      </c>
      <c r="C348" s="625"/>
      <c r="D348" s="620" t="s">
        <v>1483</v>
      </c>
      <c r="E348" s="595">
        <f t="shared" si="155"/>
        <v>0</v>
      </c>
      <c r="F348" s="550"/>
      <c r="G348" s="550"/>
      <c r="H348" s="550"/>
      <c r="I348" s="550"/>
      <c r="J348" s="603"/>
      <c r="K348" s="550"/>
      <c r="L348" s="550"/>
      <c r="M348" s="552"/>
    </row>
    <row r="349" spans="1:13" ht="18">
      <c r="A349" s="650" t="s">
        <v>1482</v>
      </c>
      <c r="B349" s="651"/>
      <c r="C349" s="652"/>
      <c r="D349" s="549" t="s">
        <v>1481</v>
      </c>
      <c r="E349" s="595">
        <f t="shared" si="155"/>
        <v>0</v>
      </c>
      <c r="F349" s="550">
        <f aca="true" t="shared" si="157" ref="F349:M349">F350+F355+F359+F365</f>
        <v>0</v>
      </c>
      <c r="G349" s="550">
        <f t="shared" si="157"/>
        <v>0</v>
      </c>
      <c r="H349" s="550">
        <f t="shared" si="157"/>
        <v>0</v>
      </c>
      <c r="I349" s="550">
        <f t="shared" si="157"/>
        <v>0</v>
      </c>
      <c r="J349" s="550">
        <f t="shared" si="157"/>
        <v>0</v>
      </c>
      <c r="K349" s="550">
        <f t="shared" si="157"/>
        <v>0</v>
      </c>
      <c r="L349" s="550">
        <f t="shared" si="157"/>
        <v>0</v>
      </c>
      <c r="M349" s="552">
        <f t="shared" si="157"/>
        <v>0</v>
      </c>
    </row>
    <row r="350" spans="1:13" ht="25.5" customHeight="1">
      <c r="A350" s="653" t="s">
        <v>1480</v>
      </c>
      <c r="B350" s="654"/>
      <c r="C350" s="652"/>
      <c r="D350" s="600" t="s">
        <v>1479</v>
      </c>
      <c r="E350" s="595">
        <f t="shared" si="155"/>
        <v>0</v>
      </c>
      <c r="F350" s="550">
        <f aca="true" t="shared" si="158" ref="F350:M350">F352</f>
        <v>0</v>
      </c>
      <c r="G350" s="550">
        <f t="shared" si="158"/>
        <v>0</v>
      </c>
      <c r="H350" s="550">
        <f t="shared" si="158"/>
        <v>0</v>
      </c>
      <c r="I350" s="550">
        <f t="shared" si="158"/>
        <v>0</v>
      </c>
      <c r="J350" s="550">
        <f t="shared" si="158"/>
        <v>0</v>
      </c>
      <c r="K350" s="550">
        <f t="shared" si="158"/>
        <v>0</v>
      </c>
      <c r="L350" s="550">
        <f t="shared" si="158"/>
        <v>0</v>
      </c>
      <c r="M350" s="552">
        <f t="shared" si="158"/>
        <v>0</v>
      </c>
    </row>
    <row r="351" spans="1:13" ht="18.75">
      <c r="A351" s="655" t="s">
        <v>630</v>
      </c>
      <c r="B351" s="656"/>
      <c r="C351" s="657"/>
      <c r="D351" s="600"/>
      <c r="E351" s="595"/>
      <c r="F351" s="550"/>
      <c r="G351" s="550"/>
      <c r="H351" s="550"/>
      <c r="I351" s="550"/>
      <c r="J351" s="603"/>
      <c r="K351" s="550"/>
      <c r="L351" s="550"/>
      <c r="M351" s="552"/>
    </row>
    <row r="352" spans="1:13" ht="36.75" customHeight="1">
      <c r="A352" s="655"/>
      <c r="B352" s="920" t="s">
        <v>1478</v>
      </c>
      <c r="C352" s="920"/>
      <c r="D352" s="600" t="s">
        <v>1477</v>
      </c>
      <c r="E352" s="595">
        <f>G352+H352+I352+J352</f>
        <v>0</v>
      </c>
      <c r="F352" s="550">
        <f aca="true" t="shared" si="159" ref="F352:M352">F353+F354</f>
        <v>0</v>
      </c>
      <c r="G352" s="550">
        <f t="shared" si="159"/>
        <v>0</v>
      </c>
      <c r="H352" s="550">
        <f t="shared" si="159"/>
        <v>0</v>
      </c>
      <c r="I352" s="550">
        <f t="shared" si="159"/>
        <v>0</v>
      </c>
      <c r="J352" s="550">
        <f t="shared" si="159"/>
        <v>0</v>
      </c>
      <c r="K352" s="550">
        <f t="shared" si="159"/>
        <v>0</v>
      </c>
      <c r="L352" s="550">
        <f t="shared" si="159"/>
        <v>0</v>
      </c>
      <c r="M352" s="552">
        <f t="shared" si="159"/>
        <v>0</v>
      </c>
    </row>
    <row r="353" spans="1:13" ht="18.75">
      <c r="A353" s="655"/>
      <c r="B353" s="656"/>
      <c r="C353" s="657" t="s">
        <v>824</v>
      </c>
      <c r="D353" s="600" t="s">
        <v>1476</v>
      </c>
      <c r="E353" s="595">
        <f>G353+H353+I353+J353</f>
        <v>0</v>
      </c>
      <c r="F353" s="550"/>
      <c r="G353" s="550"/>
      <c r="H353" s="550"/>
      <c r="I353" s="550"/>
      <c r="J353" s="603"/>
      <c r="K353" s="550"/>
      <c r="L353" s="550"/>
      <c r="M353" s="552"/>
    </row>
    <row r="354" spans="1:13" ht="18.75">
      <c r="A354" s="655"/>
      <c r="B354" s="656"/>
      <c r="C354" s="657" t="s">
        <v>1475</v>
      </c>
      <c r="D354" s="600" t="s">
        <v>1474</v>
      </c>
      <c r="E354" s="595">
        <f>G354+H354+I354+J354</f>
        <v>0</v>
      </c>
      <c r="F354" s="550"/>
      <c r="G354" s="550"/>
      <c r="H354" s="550"/>
      <c r="I354" s="550"/>
      <c r="J354" s="603"/>
      <c r="K354" s="550"/>
      <c r="L354" s="550"/>
      <c r="M354" s="552"/>
    </row>
    <row r="355" spans="1:13" ht="18">
      <c r="A355" s="650" t="s">
        <v>1473</v>
      </c>
      <c r="B355" s="656"/>
      <c r="C355" s="657"/>
      <c r="D355" s="600" t="s">
        <v>1472</v>
      </c>
      <c r="E355" s="595">
        <f>G355+H355+I355+J355</f>
        <v>0</v>
      </c>
      <c r="F355" s="550">
        <f aca="true" t="shared" si="160" ref="F355:M355">F357+F358</f>
        <v>0</v>
      </c>
      <c r="G355" s="550">
        <f t="shared" si="160"/>
        <v>0</v>
      </c>
      <c r="H355" s="550">
        <f t="shared" si="160"/>
        <v>0</v>
      </c>
      <c r="I355" s="550">
        <f t="shared" si="160"/>
        <v>0</v>
      </c>
      <c r="J355" s="550">
        <f t="shared" si="160"/>
        <v>0</v>
      </c>
      <c r="K355" s="550">
        <f t="shared" si="160"/>
        <v>0</v>
      </c>
      <c r="L355" s="550">
        <f t="shared" si="160"/>
        <v>0</v>
      </c>
      <c r="M355" s="552">
        <f t="shared" si="160"/>
        <v>0</v>
      </c>
    </row>
    <row r="356" spans="1:13" ht="18.75">
      <c r="A356" s="601" t="s">
        <v>630</v>
      </c>
      <c r="B356" s="598"/>
      <c r="C356" s="602"/>
      <c r="D356" s="600"/>
      <c r="E356" s="595"/>
      <c r="F356" s="550"/>
      <c r="G356" s="550"/>
      <c r="H356" s="550"/>
      <c r="I356" s="550"/>
      <c r="J356" s="603"/>
      <c r="K356" s="550"/>
      <c r="L356" s="550"/>
      <c r="M356" s="552"/>
    </row>
    <row r="357" spans="1:13" ht="18">
      <c r="A357" s="629"/>
      <c r="B357" s="598" t="s">
        <v>838</v>
      </c>
      <c r="C357" s="602"/>
      <c r="D357" s="600" t="s">
        <v>1471</v>
      </c>
      <c r="E357" s="595">
        <f>G357+H357+I357+J357</f>
        <v>0</v>
      </c>
      <c r="F357" s="550"/>
      <c r="G357" s="550"/>
      <c r="H357" s="550"/>
      <c r="I357" s="550"/>
      <c r="J357" s="603"/>
      <c r="K357" s="550"/>
      <c r="L357" s="550"/>
      <c r="M357" s="552"/>
    </row>
    <row r="358" spans="1:13" ht="18">
      <c r="A358" s="629"/>
      <c r="B358" s="598" t="s">
        <v>1470</v>
      </c>
      <c r="C358" s="602"/>
      <c r="D358" s="600" t="s">
        <v>1469</v>
      </c>
      <c r="E358" s="595">
        <f>G358+H358+I358+J358</f>
        <v>0</v>
      </c>
      <c r="F358" s="550"/>
      <c r="G358" s="550"/>
      <c r="H358" s="550"/>
      <c r="I358" s="550"/>
      <c r="J358" s="603"/>
      <c r="K358" s="550"/>
      <c r="L358" s="550"/>
      <c r="M358" s="552"/>
    </row>
    <row r="359" spans="1:13" s="611" customFormat="1" ht="18">
      <c r="A359" s="606" t="s">
        <v>1468</v>
      </c>
      <c r="B359" s="613"/>
      <c r="C359" s="658"/>
      <c r="D359" s="549">
        <v>83.06</v>
      </c>
      <c r="E359" s="595">
        <f>G359+H359+I359+J359</f>
        <v>0</v>
      </c>
      <c r="F359" s="609">
        <f aca="true" t="shared" si="161" ref="F359:M359">F361</f>
        <v>0</v>
      </c>
      <c r="G359" s="609">
        <f t="shared" si="161"/>
        <v>0</v>
      </c>
      <c r="H359" s="609">
        <f t="shared" si="161"/>
        <v>0</v>
      </c>
      <c r="I359" s="609">
        <f t="shared" si="161"/>
        <v>0</v>
      </c>
      <c r="J359" s="609">
        <f t="shared" si="161"/>
        <v>0</v>
      </c>
      <c r="K359" s="609">
        <f t="shared" si="161"/>
        <v>0</v>
      </c>
      <c r="L359" s="609">
        <f t="shared" si="161"/>
        <v>0</v>
      </c>
      <c r="M359" s="610">
        <f t="shared" si="161"/>
        <v>0</v>
      </c>
    </row>
    <row r="360" spans="1:13" s="611" customFormat="1" ht="18">
      <c r="A360" s="647" t="s">
        <v>630</v>
      </c>
      <c r="B360" s="659"/>
      <c r="C360" s="649"/>
      <c r="D360" s="600"/>
      <c r="E360" s="595"/>
      <c r="F360" s="609"/>
      <c r="G360" s="609"/>
      <c r="H360" s="609"/>
      <c r="I360" s="609"/>
      <c r="J360" s="614"/>
      <c r="K360" s="609"/>
      <c r="L360" s="609"/>
      <c r="M360" s="610"/>
    </row>
    <row r="361" spans="1:13" s="611" customFormat="1" ht="18">
      <c r="A361" s="630"/>
      <c r="B361" s="613" t="s">
        <v>1467</v>
      </c>
      <c r="C361" s="658"/>
      <c r="D361" s="600" t="s">
        <v>1466</v>
      </c>
      <c r="E361" s="595">
        <f>G361+H361+I361+J361</f>
        <v>0</v>
      </c>
      <c r="F361" s="609">
        <f aca="true" t="shared" si="162" ref="F361:M361">SUM(F362:F364)</f>
        <v>0</v>
      </c>
      <c r="G361" s="609">
        <f t="shared" si="162"/>
        <v>0</v>
      </c>
      <c r="H361" s="609">
        <f t="shared" si="162"/>
        <v>0</v>
      </c>
      <c r="I361" s="609">
        <f t="shared" si="162"/>
        <v>0</v>
      </c>
      <c r="J361" s="609">
        <f t="shared" si="162"/>
        <v>0</v>
      </c>
      <c r="K361" s="609">
        <f t="shared" si="162"/>
        <v>0</v>
      </c>
      <c r="L361" s="609">
        <f t="shared" si="162"/>
        <v>0</v>
      </c>
      <c r="M361" s="610">
        <f t="shared" si="162"/>
        <v>0</v>
      </c>
    </row>
    <row r="362" spans="1:13" s="611" customFormat="1" ht="18">
      <c r="A362" s="630"/>
      <c r="B362" s="613"/>
      <c r="C362" s="622" t="s">
        <v>848</v>
      </c>
      <c r="D362" s="600" t="s">
        <v>1465</v>
      </c>
      <c r="E362" s="595">
        <f>G362+H362+I362+J362</f>
        <v>0</v>
      </c>
      <c r="F362" s="609"/>
      <c r="G362" s="609"/>
      <c r="H362" s="609"/>
      <c r="I362" s="609"/>
      <c r="J362" s="614"/>
      <c r="K362" s="609"/>
      <c r="L362" s="609"/>
      <c r="M362" s="610"/>
    </row>
    <row r="363" spans="1:13" s="611" customFormat="1" ht="18">
      <c r="A363" s="630"/>
      <c r="B363" s="613"/>
      <c r="C363" s="622" t="s">
        <v>850</v>
      </c>
      <c r="D363" s="600" t="s">
        <v>1464</v>
      </c>
      <c r="E363" s="595">
        <f>G363+H363+I363+J363</f>
        <v>0</v>
      </c>
      <c r="F363" s="609"/>
      <c r="G363" s="609"/>
      <c r="H363" s="609"/>
      <c r="I363" s="609"/>
      <c r="J363" s="614"/>
      <c r="K363" s="609"/>
      <c r="L363" s="609"/>
      <c r="M363" s="610"/>
    </row>
    <row r="364" spans="1:13" s="611" customFormat="1" ht="18">
      <c r="A364" s="630"/>
      <c r="B364" s="613"/>
      <c r="C364" s="631" t="s">
        <v>852</v>
      </c>
      <c r="D364" s="638" t="s">
        <v>1463</v>
      </c>
      <c r="E364" s="595">
        <f>G364+H364+I364+J364</f>
        <v>0</v>
      </c>
      <c r="F364" s="609"/>
      <c r="G364" s="609"/>
      <c r="H364" s="609"/>
      <c r="I364" s="609"/>
      <c r="J364" s="614"/>
      <c r="K364" s="609"/>
      <c r="L364" s="609"/>
      <c r="M364" s="610"/>
    </row>
    <row r="365" spans="1:13" ht="18.75">
      <c r="A365" s="597" t="s">
        <v>1462</v>
      </c>
      <c r="B365" s="598"/>
      <c r="C365" s="599"/>
      <c r="D365" s="600" t="s">
        <v>1461</v>
      </c>
      <c r="E365" s="595">
        <f>G365+H365+I365+J365</f>
        <v>0</v>
      </c>
      <c r="F365" s="550">
        <f aca="true" t="shared" si="163" ref="F365:M365">F367+F371</f>
        <v>0</v>
      </c>
      <c r="G365" s="550">
        <f t="shared" si="163"/>
        <v>0</v>
      </c>
      <c r="H365" s="550">
        <f t="shared" si="163"/>
        <v>0</v>
      </c>
      <c r="I365" s="550">
        <f t="shared" si="163"/>
        <v>0</v>
      </c>
      <c r="J365" s="550">
        <f t="shared" si="163"/>
        <v>0</v>
      </c>
      <c r="K365" s="550">
        <f t="shared" si="163"/>
        <v>0</v>
      </c>
      <c r="L365" s="550">
        <f t="shared" si="163"/>
        <v>0</v>
      </c>
      <c r="M365" s="552">
        <f t="shared" si="163"/>
        <v>0</v>
      </c>
    </row>
    <row r="366" spans="1:13" ht="18.75">
      <c r="A366" s="601" t="s">
        <v>630</v>
      </c>
      <c r="B366" s="598"/>
      <c r="C366" s="602"/>
      <c r="D366" s="600"/>
      <c r="E366" s="595"/>
      <c r="F366" s="550"/>
      <c r="G366" s="550"/>
      <c r="H366" s="550"/>
      <c r="I366" s="550"/>
      <c r="J366" s="603"/>
      <c r="K366" s="550"/>
      <c r="L366" s="550"/>
      <c r="M366" s="552"/>
    </row>
    <row r="367" spans="1:13" ht="18.75">
      <c r="A367" s="601"/>
      <c r="B367" s="618" t="s">
        <v>1460</v>
      </c>
      <c r="C367" s="626"/>
      <c r="D367" s="620" t="s">
        <v>1459</v>
      </c>
      <c r="E367" s="595">
        <f aca="true" t="shared" si="164" ref="E367:E375">G367+H367+I367+J367</f>
        <v>0</v>
      </c>
      <c r="F367" s="550">
        <f aca="true" t="shared" si="165" ref="F367:M367">SUM(F368:F370)</f>
        <v>0</v>
      </c>
      <c r="G367" s="550">
        <f t="shared" si="165"/>
        <v>0</v>
      </c>
      <c r="H367" s="550">
        <f t="shared" si="165"/>
        <v>0</v>
      </c>
      <c r="I367" s="550">
        <f t="shared" si="165"/>
        <v>0</v>
      </c>
      <c r="J367" s="550">
        <f t="shared" si="165"/>
        <v>0</v>
      </c>
      <c r="K367" s="550">
        <f t="shared" si="165"/>
        <v>0</v>
      </c>
      <c r="L367" s="550">
        <f t="shared" si="165"/>
        <v>0</v>
      </c>
      <c r="M367" s="552">
        <f t="shared" si="165"/>
        <v>0</v>
      </c>
    </row>
    <row r="368" spans="1:13" ht="18.75">
      <c r="A368" s="601"/>
      <c r="B368" s="618"/>
      <c r="C368" s="627" t="s">
        <v>860</v>
      </c>
      <c r="D368" s="660" t="s">
        <v>1458</v>
      </c>
      <c r="E368" s="595">
        <f t="shared" si="164"/>
        <v>0</v>
      </c>
      <c r="F368" s="550"/>
      <c r="G368" s="550"/>
      <c r="H368" s="550"/>
      <c r="I368" s="550"/>
      <c r="J368" s="603"/>
      <c r="K368" s="550"/>
      <c r="L368" s="550"/>
      <c r="M368" s="552"/>
    </row>
    <row r="369" spans="1:13" ht="18.75">
      <c r="A369" s="633"/>
      <c r="B369" s="661"/>
      <c r="C369" s="662" t="s">
        <v>862</v>
      </c>
      <c r="D369" s="660" t="s">
        <v>1457</v>
      </c>
      <c r="E369" s="595">
        <f t="shared" si="164"/>
        <v>0</v>
      </c>
      <c r="F369" s="550"/>
      <c r="G369" s="550"/>
      <c r="H369" s="550"/>
      <c r="I369" s="550"/>
      <c r="J369" s="603"/>
      <c r="K369" s="550"/>
      <c r="L369" s="550"/>
      <c r="M369" s="552"/>
    </row>
    <row r="370" spans="1:13" ht="18.75">
      <c r="A370" s="601"/>
      <c r="B370" s="618"/>
      <c r="C370" s="625" t="s">
        <v>864</v>
      </c>
      <c r="D370" s="660" t="s">
        <v>1456</v>
      </c>
      <c r="E370" s="595">
        <f t="shared" si="164"/>
        <v>0</v>
      </c>
      <c r="F370" s="550"/>
      <c r="G370" s="550"/>
      <c r="H370" s="550"/>
      <c r="I370" s="550"/>
      <c r="J370" s="603"/>
      <c r="K370" s="550"/>
      <c r="L370" s="550"/>
      <c r="M370" s="552"/>
    </row>
    <row r="371" spans="1:13" ht="18.75">
      <c r="A371" s="601"/>
      <c r="B371" s="618" t="s">
        <v>1455</v>
      </c>
      <c r="C371" s="625"/>
      <c r="D371" s="620" t="s">
        <v>1454</v>
      </c>
      <c r="E371" s="595">
        <f t="shared" si="164"/>
        <v>0</v>
      </c>
      <c r="F371" s="550">
        <f aca="true" t="shared" si="166" ref="F371:M371">F372</f>
        <v>0</v>
      </c>
      <c r="G371" s="550">
        <f t="shared" si="166"/>
        <v>0</v>
      </c>
      <c r="H371" s="550">
        <f t="shared" si="166"/>
        <v>0</v>
      </c>
      <c r="I371" s="550">
        <f t="shared" si="166"/>
        <v>0</v>
      </c>
      <c r="J371" s="550">
        <f t="shared" si="166"/>
        <v>0</v>
      </c>
      <c r="K371" s="550">
        <f t="shared" si="166"/>
        <v>0</v>
      </c>
      <c r="L371" s="550">
        <f t="shared" si="166"/>
        <v>0</v>
      </c>
      <c r="M371" s="552">
        <f t="shared" si="166"/>
        <v>0</v>
      </c>
    </row>
    <row r="372" spans="1:13" ht="18.75">
      <c r="A372" s="601"/>
      <c r="B372" s="618"/>
      <c r="C372" s="625" t="s">
        <v>874</v>
      </c>
      <c r="D372" s="620" t="s">
        <v>1453</v>
      </c>
      <c r="E372" s="595">
        <f t="shared" si="164"/>
        <v>0</v>
      </c>
      <c r="F372" s="550"/>
      <c r="G372" s="550"/>
      <c r="H372" s="550"/>
      <c r="I372" s="550"/>
      <c r="J372" s="603"/>
      <c r="K372" s="550"/>
      <c r="L372" s="550"/>
      <c r="M372" s="552"/>
    </row>
    <row r="373" spans="1:13" ht="18.75">
      <c r="A373" s="601"/>
      <c r="B373" s="618" t="s">
        <v>876</v>
      </c>
      <c r="C373" s="663"/>
      <c r="D373" s="620" t="s">
        <v>1452</v>
      </c>
      <c r="E373" s="595">
        <f t="shared" si="164"/>
        <v>0</v>
      </c>
      <c r="F373" s="550"/>
      <c r="G373" s="550"/>
      <c r="H373" s="550"/>
      <c r="I373" s="550"/>
      <c r="J373" s="603"/>
      <c r="K373" s="550"/>
      <c r="L373" s="550"/>
      <c r="M373" s="552"/>
    </row>
    <row r="374" spans="1:13" ht="18">
      <c r="A374" s="629" t="s">
        <v>1451</v>
      </c>
      <c r="B374" s="664"/>
      <c r="C374" s="665"/>
      <c r="D374" s="640" t="s">
        <v>1450</v>
      </c>
      <c r="E374" s="595">
        <f t="shared" si="164"/>
        <v>0</v>
      </c>
      <c r="F374" s="550">
        <f aca="true" t="shared" si="167" ref="F374:M374">F375</f>
        <v>0</v>
      </c>
      <c r="G374" s="550">
        <f t="shared" si="167"/>
        <v>0</v>
      </c>
      <c r="H374" s="550">
        <f t="shared" si="167"/>
        <v>0</v>
      </c>
      <c r="I374" s="550">
        <f t="shared" si="167"/>
        <v>0</v>
      </c>
      <c r="J374" s="550">
        <f t="shared" si="167"/>
        <v>0</v>
      </c>
      <c r="K374" s="550">
        <f t="shared" si="167"/>
        <v>0</v>
      </c>
      <c r="L374" s="550">
        <f t="shared" si="167"/>
        <v>0</v>
      </c>
      <c r="M374" s="552">
        <f t="shared" si="167"/>
        <v>0</v>
      </c>
    </row>
    <row r="375" spans="1:13" ht="18.75" thickBot="1">
      <c r="A375" s="666" t="s">
        <v>1449</v>
      </c>
      <c r="B375" s="667"/>
      <c r="C375" s="668"/>
      <c r="D375" s="669" t="s">
        <v>1448</v>
      </c>
      <c r="E375" s="676">
        <f t="shared" si="164"/>
        <v>0</v>
      </c>
      <c r="F375" s="670"/>
      <c r="G375" s="670">
        <f aca="true" t="shared" si="168" ref="G375:M375">G23-G260</f>
        <v>0</v>
      </c>
      <c r="H375" s="670">
        <f t="shared" si="168"/>
        <v>0</v>
      </c>
      <c r="I375" s="670">
        <f t="shared" si="168"/>
        <v>0</v>
      </c>
      <c r="J375" s="670">
        <f t="shared" si="168"/>
        <v>0</v>
      </c>
      <c r="K375" s="670">
        <f t="shared" si="168"/>
        <v>0</v>
      </c>
      <c r="L375" s="670">
        <f t="shared" si="168"/>
        <v>0</v>
      </c>
      <c r="M375" s="671">
        <f t="shared" si="168"/>
        <v>0</v>
      </c>
    </row>
    <row r="376" spans="1:4" ht="18">
      <c r="A376" s="525"/>
      <c r="B376" s="527"/>
      <c r="C376" s="528"/>
      <c r="D376" s="677"/>
    </row>
    <row r="378" spans="1:10" ht="12.75" customHeight="1">
      <c r="A378" s="932" t="s">
        <v>1447</v>
      </c>
      <c r="B378" s="932"/>
      <c r="C378" s="933" t="s">
        <v>926</v>
      </c>
      <c r="D378" s="933"/>
      <c r="E378" s="678"/>
      <c r="F378" s="678"/>
      <c r="G378" s="678"/>
      <c r="H378" s="678"/>
      <c r="I378" s="678"/>
      <c r="J378" s="678"/>
    </row>
    <row r="379" spans="1:10" ht="33" customHeight="1">
      <c r="A379" s="932"/>
      <c r="B379" s="932"/>
      <c r="C379" s="933"/>
      <c r="D379" s="933"/>
      <c r="E379" s="678"/>
      <c r="F379" s="679"/>
      <c r="G379" s="679"/>
      <c r="H379" s="679"/>
      <c r="I379" s="678"/>
      <c r="J379" s="678"/>
    </row>
    <row r="380" spans="1:10" ht="41.25" customHeight="1">
      <c r="A380" s="680"/>
      <c r="B380" s="680"/>
      <c r="C380" s="681" t="s">
        <v>1446</v>
      </c>
      <c r="D380" s="682"/>
      <c r="E380" s="678"/>
      <c r="F380" s="678"/>
      <c r="G380" s="683" t="s">
        <v>0</v>
      </c>
      <c r="H380" s="678"/>
      <c r="I380" s="678"/>
      <c r="J380" s="678"/>
    </row>
    <row r="381" spans="1:10" ht="18">
      <c r="A381" s="680"/>
      <c r="B381" s="680"/>
      <c r="C381" s="684"/>
      <c r="D381" s="680"/>
      <c r="E381" s="678"/>
      <c r="F381" s="678"/>
      <c r="G381" s="685" t="s">
        <v>1</v>
      </c>
      <c r="H381" s="678"/>
      <c r="J381" s="678"/>
    </row>
  </sheetData>
  <sheetProtection/>
  <mergeCells count="75">
    <mergeCell ref="K1:M1"/>
    <mergeCell ref="L8:M8"/>
    <mergeCell ref="A9:C11"/>
    <mergeCell ref="A378:B379"/>
    <mergeCell ref="C378:D379"/>
    <mergeCell ref="A331:C331"/>
    <mergeCell ref="B333:C333"/>
    <mergeCell ref="B336:C336"/>
    <mergeCell ref="B341:C341"/>
    <mergeCell ref="B345:C345"/>
    <mergeCell ref="B352:C352"/>
    <mergeCell ref="B298:C298"/>
    <mergeCell ref="A304:C304"/>
    <mergeCell ref="B306:C306"/>
    <mergeCell ref="B316:C316"/>
    <mergeCell ref="A321:C321"/>
    <mergeCell ref="A330:C330"/>
    <mergeCell ref="A261:C261"/>
    <mergeCell ref="A269:C269"/>
    <mergeCell ref="A273:C273"/>
    <mergeCell ref="B277:C277"/>
    <mergeCell ref="A279:C279"/>
    <mergeCell ref="A280:C280"/>
    <mergeCell ref="B217:C217"/>
    <mergeCell ref="B220:C220"/>
    <mergeCell ref="B225:C225"/>
    <mergeCell ref="B229:C229"/>
    <mergeCell ref="B236:C236"/>
    <mergeCell ref="A260:C260"/>
    <mergeCell ref="A188:C188"/>
    <mergeCell ref="B190:C190"/>
    <mergeCell ref="B200:C200"/>
    <mergeCell ref="A205:C205"/>
    <mergeCell ref="A214:C214"/>
    <mergeCell ref="A215:C215"/>
    <mergeCell ref="A153:C153"/>
    <mergeCell ref="A157:C157"/>
    <mergeCell ref="B161:C161"/>
    <mergeCell ref="A163:C163"/>
    <mergeCell ref="A164:C164"/>
    <mergeCell ref="B182:C182"/>
    <mergeCell ref="B104:C104"/>
    <mergeCell ref="B109:C109"/>
    <mergeCell ref="B113:C113"/>
    <mergeCell ref="B120:C120"/>
    <mergeCell ref="A144:C144"/>
    <mergeCell ref="A145:C145"/>
    <mergeCell ref="B74:C74"/>
    <mergeCell ref="B84:C84"/>
    <mergeCell ref="A89:C89"/>
    <mergeCell ref="A98:C98"/>
    <mergeCell ref="A99:C99"/>
    <mergeCell ref="B101:C101"/>
    <mergeCell ref="A41:C41"/>
    <mergeCell ref="B45:C45"/>
    <mergeCell ref="A47:C47"/>
    <mergeCell ref="A48:C48"/>
    <mergeCell ref="B66:C66"/>
    <mergeCell ref="A72:C72"/>
    <mergeCell ref="B15:C15"/>
    <mergeCell ref="B21:C21"/>
    <mergeCell ref="B26:C26"/>
    <mergeCell ref="A28:C28"/>
    <mergeCell ref="A29:C29"/>
    <mergeCell ref="A37:C37"/>
    <mergeCell ref="A5:J5"/>
    <mergeCell ref="A6:J6"/>
    <mergeCell ref="E9:J9"/>
    <mergeCell ref="K9:M9"/>
    <mergeCell ref="E10:F10"/>
    <mergeCell ref="G10:J10"/>
    <mergeCell ref="D9:D11"/>
    <mergeCell ref="K10:K11"/>
    <mergeCell ref="L10:L11"/>
    <mergeCell ref="M10:M11"/>
  </mergeCells>
  <printOptions horizontalCentered="1"/>
  <pageMargins left="0.19" right="0.17" top="0.35433070866141736" bottom="0.35433070866141736" header="0.31496062992125984" footer="0.2362204724409449"/>
  <pageSetup horizontalDpi="600" verticalDpi="600" orientation="landscape" paperSize="9" scale="65"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 BLOC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DENISA .S</dc:creator>
  <cp:keywords/>
  <dc:description/>
  <cp:lastModifiedBy>Florea Mihaela</cp:lastModifiedBy>
  <cp:lastPrinted>2022-07-27T06:29:10Z</cp:lastPrinted>
  <dcterms:created xsi:type="dcterms:W3CDTF">2004-07-06T08:10:59Z</dcterms:created>
  <dcterms:modified xsi:type="dcterms:W3CDTF">2022-07-27T06:30:21Z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1033-11.2.0.9453</vt:lpwstr>
  </property>
</Properties>
</file>