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25" windowHeight="7200" tabRatio="807" activeTab="1"/>
  </bookViews>
  <sheets>
    <sheet name="11-01 Venituri" sheetId="1" r:id="rId1"/>
    <sheet name="11-01 -Cheltuieli" sheetId="2" r:id="rId2"/>
    <sheet name="11-04-Cheltuieli" sheetId="3" r:id="rId3"/>
    <sheet name="11-05 - venituri" sheetId="4" r:id="rId4"/>
    <sheet name="11-05 - Cheltuieli" sheetId="5" r:id="rId5"/>
    <sheet name="11-02 Venituri" sheetId="6" r:id="rId6"/>
    <sheet name="11-02 - Cheltuieli" sheetId="7" r:id="rId7"/>
    <sheet name="11-03-Cheltuieli" sheetId="8" r:id="rId8"/>
  </sheets>
  <externalReferences>
    <externalReference r:id="rId11"/>
  </externalReferences>
  <definedNames>
    <definedName name="_xlnm.Print_Area" localSheetId="1">'11-01 -Cheltuieli'!$A$1:$M$483</definedName>
    <definedName name="_xlnm.Print_Area" localSheetId="0">'11-01 Venituri'!$A$1:$L$742</definedName>
    <definedName name="_xlnm.Print_Area" localSheetId="7">'11-03-Cheltuieli'!$A$1:$M$405</definedName>
    <definedName name="_xlnm.Print_Titles" localSheetId="1">'11-01 -Cheltuieli'!$10:$12</definedName>
    <definedName name="_xlnm.Print_Titles" localSheetId="0">'11-01 Venituri'!$10:$12</definedName>
    <definedName name="_xlnm.Print_Titles" localSheetId="6">'11-02 - Cheltuieli'!$9:$11</definedName>
    <definedName name="_xlnm.Print_Titles" localSheetId="5">'11-02 Venituri'!$9:$11</definedName>
    <definedName name="_xlnm.Print_Titles" localSheetId="7">'11-03-Cheltuieli'!$9:$11</definedName>
    <definedName name="_xlnm.Print_Titles" localSheetId="2">'11-04-Cheltuieli'!$9:$11</definedName>
    <definedName name="_xlnm.Print_Titles" localSheetId="4">'11-05 - Cheltuieli'!$10:$12</definedName>
    <definedName name="_xlnm.Print_Titles" localSheetId="3">'11-05 - venituri'!$9:$11</definedName>
  </definedNames>
  <calcPr fullCalcOnLoad="1"/>
</workbook>
</file>

<file path=xl/sharedStrings.xml><?xml version="1.0" encoding="utf-8"?>
<sst xmlns="http://schemas.openxmlformats.org/spreadsheetml/2006/main" count="6522" uniqueCount="2104">
  <si>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</si>
  <si>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</si>
  <si>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</si>
  <si>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</si>
  <si>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</si>
  <si>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</si>
  <si>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</si>
  <si>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</si>
  <si>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</si>
  <si>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</si>
  <si>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</si>
  <si>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</si>
  <si>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</si>
  <si>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</si>
  <si>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</si>
  <si>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</si>
  <si>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</si>
  <si>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</si>
  <si>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</si>
  <si>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</si>
  <si>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</si>
  <si>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</si>
  <si>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</si>
  <si>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</si>
  <si>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</si>
  <si>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</si>
  <si>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</si>
  <si>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</si>
  <si>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</si>
  <si>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</si>
  <si>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</si>
  <si>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</si>
  <si>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</si>
  <si>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</si>
  <si>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</si>
  <si>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</si>
  <si>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</si>
  <si>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</si>
  <si>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</si>
  <si>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</si>
  <si>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</si>
  <si>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</si>
  <si>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</si>
  <si>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</si>
  <si>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</si>
  <si>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</si>
  <si>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</si>
  <si>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</si>
  <si>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</si>
  <si>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</si>
  <si>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</si>
  <si>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</si>
  <si>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</si>
  <si>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</si>
  <si>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</si>
  <si>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</si>
  <si>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</si>
  <si>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</si>
  <si>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</si>
  <si>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</si>
  <si>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</si>
  <si>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</si>
  <si>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</si>
  <si>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</si>
  <si>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</si>
  <si>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</si>
  <si>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</si>
  <si>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</si>
  <si>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</si>
  <si>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</si>
  <si>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</si>
  <si>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</si>
  <si>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</si>
  <si>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</si>
  <si>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</si>
  <si>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</si>
  <si>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</si>
  <si>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</si>
  <si>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</si>
  <si>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</si>
  <si>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</si>
  <si>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</si>
  <si>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</si>
  <si>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</si>
  <si>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</si>
  <si>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</si>
  <si>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</si>
  <si>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</si>
  <si>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</si>
  <si>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</si>
  <si>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</si>
  <si>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</si>
  <si>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</si>
  <si>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</si>
  <si>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</si>
  <si>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</si>
  <si>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</si>
  <si>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</si>
  <si>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</si>
  <si>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</si>
  <si>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</si>
  <si>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</si>
  <si>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</si>
  <si>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</si>
  <si>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</si>
  <si>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</si>
  <si>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</si>
  <si>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</si>
  <si>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</si>
  <si>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</si>
  <si>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</si>
  <si>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</si>
  <si>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</si>
  <si>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</si>
  <si>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</si>
  <si>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</si>
  <si>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</si>
  <si>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</si>
  <si>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</si>
  <si>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</si>
  <si>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</si>
  <si>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</si>
  <si>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</si>
  <si>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</si>
  <si>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</si>
  <si>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</si>
  <si>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</si>
  <si>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</si>
  <si>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</si>
  <si>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</si>
  <si>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</si>
  <si>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</si>
  <si>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</si>
  <si>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</si>
  <si>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</si>
  <si>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</si>
  <si>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</si>
  <si>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</si>
  <si>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</si>
  <si>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40.08</t>
  </si>
  <si>
    <t>40.08.15</t>
  </si>
  <si>
    <t>Încasări din rambursarea împrumuturilor acordate (cod 40.08.15)</t>
  </si>
  <si>
    <t>III. OPERAŢIUNI FINANCIARE   (cod 40.08)</t>
  </si>
  <si>
    <t>45.10.20.03</t>
  </si>
  <si>
    <t>45.10.21</t>
  </si>
  <si>
    <t>70.10.03.01</t>
  </si>
  <si>
    <t>54.10.50</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</si>
  <si>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</si>
  <si>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</si>
  <si>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</si>
  <si>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</si>
  <si>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</si>
  <si>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</si>
  <si>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</si>
  <si>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</si>
  <si>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</si>
  <si>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</si>
  <si>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</si>
  <si>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</si>
  <si>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</si>
  <si>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</si>
  <si>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</si>
  <si>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</si>
  <si>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</si>
  <si>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</si>
  <si>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</si>
  <si>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</si>
  <si>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</si>
  <si>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</si>
  <si>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</si>
  <si>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</si>
  <si>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</si>
  <si>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</si>
  <si>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</si>
  <si>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</si>
  <si>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</si>
  <si>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</si>
  <si>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</si>
  <si>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</si>
  <si>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</si>
  <si>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</si>
  <si>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</si>
  <si>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</si>
  <si>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</si>
  <si>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44.08.01.01</t>
  </si>
  <si>
    <t>Curente *)</t>
  </si>
  <si>
    <t>Tranzactii privind datoria publica si imprumuturi</t>
  </si>
  <si>
    <t>55.10</t>
  </si>
  <si>
    <t>De capital *)</t>
  </si>
  <si>
    <t>44.08.01.02</t>
  </si>
  <si>
    <t>44.08.02.01</t>
  </si>
  <si>
    <t>44.08.02.02</t>
  </si>
  <si>
    <t>44.08.03.01</t>
  </si>
  <si>
    <t>44.08.03.02</t>
  </si>
  <si>
    <t>Alte servicii în domeniul protectiei mediului</t>
  </si>
  <si>
    <t>74.08.50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</si>
  <si>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</si>
  <si>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</si>
  <si>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</si>
  <si>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</si>
  <si>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</si>
  <si>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</si>
  <si>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</si>
  <si>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</si>
  <si>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</si>
  <si>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</si>
  <si>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</si>
  <si>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</si>
  <si>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</si>
  <si>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</si>
  <si>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</si>
  <si>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</si>
  <si>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</si>
  <si>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</si>
  <si>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</si>
  <si>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</si>
  <si>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</si>
  <si>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</si>
  <si>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</si>
  <si>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</si>
  <si>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</si>
  <si>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</si>
  <si>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</si>
  <si>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</si>
  <si>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</si>
  <si>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</si>
  <si>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</si>
  <si>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</si>
  <si>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</si>
  <si>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</si>
  <si>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</si>
  <si>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</si>
  <si>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</si>
  <si>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</si>
  <si>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</si>
  <si>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</si>
  <si>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</si>
  <si>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</si>
  <si>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</si>
  <si>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</si>
  <si>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</si>
  <si>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</si>
  <si>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</si>
  <si>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</si>
  <si>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</si>
  <si>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</si>
  <si>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</si>
  <si>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</si>
  <si>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</si>
  <si>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</si>
  <si>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</si>
  <si>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</si>
  <si>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</si>
  <si>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</si>
  <si>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</si>
  <si>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</si>
  <si>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</si>
  <si>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</si>
  <si>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</si>
  <si>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</si>
  <si>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</si>
  <si>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</si>
  <si>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</si>
  <si>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</si>
  <si>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</si>
  <si>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</si>
  <si>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</si>
  <si>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</si>
  <si>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</si>
  <si>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</si>
  <si>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</si>
  <si>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</si>
  <si>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</si>
  <si>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</si>
  <si>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</si>
  <si>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</si>
  <si>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</si>
  <si>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</si>
  <si>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</si>
  <si>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</si>
  <si>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</si>
  <si>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</si>
  <si>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</si>
  <si>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</si>
  <si>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Ordine publica si siguranta nationala   (cod 61.08.03+61.08.50)</t>
  </si>
  <si>
    <t>61.08</t>
  </si>
  <si>
    <t>Ordine publica    (cod 61.08.03.04)</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</si>
  <si>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</si>
  <si>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</si>
  <si>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</si>
  <si>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</si>
  <si>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</si>
  <si>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</si>
  <si>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</si>
  <si>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</si>
  <si>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</si>
  <si>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</si>
  <si>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</si>
  <si>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</si>
  <si>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</si>
  <si>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</si>
  <si>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</si>
  <si>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</si>
  <si>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</si>
  <si>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</si>
  <si>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</si>
  <si>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</si>
  <si>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</si>
  <si>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</si>
  <si>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</si>
  <si>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</si>
  <si>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</si>
  <si>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</si>
  <si>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</si>
  <si>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</si>
  <si>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67.08.03.02</t>
  </si>
  <si>
    <t>67.08.03.03</t>
  </si>
  <si>
    <t>67.08.03.04</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</si>
  <si>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</si>
  <si>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</si>
  <si>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</si>
  <si>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</si>
  <si>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</si>
  <si>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</si>
  <si>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</si>
  <si>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</si>
  <si>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</si>
  <si>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</si>
  <si>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</si>
  <si>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</si>
  <si>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</si>
  <si>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</si>
  <si>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</si>
  <si>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</si>
  <si>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</si>
  <si>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</si>
  <si>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</si>
  <si>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</si>
  <si>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</si>
  <si>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</si>
  <si>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</si>
  <si>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</si>
  <si>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</si>
  <si>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</si>
  <si>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</si>
  <si>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</si>
  <si>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</si>
  <si>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</si>
  <si>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</si>
  <si>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</si>
  <si>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</si>
  <si>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</si>
  <si>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</si>
  <si>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</si>
  <si>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</si>
  <si>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</si>
  <si>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</si>
  <si>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</si>
  <si>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</si>
  <si>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</si>
  <si>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</si>
  <si>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</si>
  <si>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</si>
  <si>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</si>
  <si>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</si>
  <si>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</si>
  <si>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</si>
  <si>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</si>
  <si>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</si>
  <si>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</si>
  <si>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</si>
  <si>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</si>
  <si>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</si>
  <si>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</si>
  <si>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</si>
  <si>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</si>
  <si>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</si>
  <si>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</si>
  <si>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</si>
  <si>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98.08</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</si>
  <si>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</si>
  <si>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</si>
  <si>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</si>
  <si>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</si>
  <si>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</si>
  <si>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</si>
  <si>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</si>
  <si>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</si>
  <si>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</si>
  <si>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</si>
  <si>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</si>
  <si>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</si>
  <si>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</si>
  <si>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</si>
  <si>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</si>
  <si>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</si>
  <si>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</si>
  <si>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</si>
  <si>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</si>
  <si>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</si>
  <si>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</si>
  <si>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</si>
  <si>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</si>
  <si>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</si>
  <si>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</si>
  <si>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</si>
  <si>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</si>
  <si>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</si>
  <si>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</si>
  <si>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</si>
  <si>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</si>
  <si>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</si>
  <si>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</si>
  <si>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</si>
  <si>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66.08.06</t>
  </si>
  <si>
    <t>66.08.06.01</t>
  </si>
  <si>
    <t>Alte cheltuieli in domeniu sanatatii   (cod 66.08.50.50)</t>
  </si>
  <si>
    <t>66.08.50</t>
  </si>
  <si>
    <t>Partea a II-a APARARE, ORDINE PUBLICA SI SIGURANTA NATIONALA (cod 60.08+61.08)</t>
  </si>
  <si>
    <t>Alimentare cu apa si amenajari hidrotehnice   (cod 70.02.05.01+70.02.05.02)</t>
  </si>
  <si>
    <t>Transferuri voluntare,  altele decat subventiile  (cod 37.02.01+37.02.03+37.02.04+37.02.05+37.02.50)</t>
  </si>
  <si>
    <t>Contributia  parintilor sau sustinatorilor legali pentru intretinerea copiilor in crese</t>
  </si>
  <si>
    <t>83.08.03.30</t>
  </si>
  <si>
    <t>Transporturi   (cod 84.08.03+84.08.06+84.08.50)</t>
  </si>
  <si>
    <t>84.08</t>
  </si>
  <si>
    <t>Taxe si tarife pentru eliberarea de licente si autorizatii de functionare</t>
  </si>
  <si>
    <t>Locuinte, servicii si dezvoltare publica   (cod 70.02.03+70.02.05 la 70.02.07+70.02.50)</t>
  </si>
  <si>
    <t>Transport rutier   (cod 84.02.03.01 la 84.02.03.03)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</si>
  <si>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</si>
  <si>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</si>
  <si>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</si>
  <si>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</si>
  <si>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</si>
  <si>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</si>
  <si>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</si>
  <si>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</si>
  <si>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</si>
  <si>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</si>
  <si>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</si>
  <si>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</si>
  <si>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</si>
  <si>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</si>
  <si>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</si>
  <si>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</si>
  <si>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</si>
  <si>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</si>
  <si>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</si>
  <si>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</si>
  <si>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</si>
  <si>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</si>
  <si>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</si>
  <si>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</si>
  <si>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</si>
  <si>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</si>
  <si>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</si>
  <si>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</si>
  <si>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</si>
  <si>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</si>
  <si>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</si>
  <si>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</si>
  <si>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</si>
  <si>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</si>
  <si>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</si>
  <si>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Aparare     (cod 60.08.02)</t>
  </si>
  <si>
    <t>60.08</t>
  </si>
  <si>
    <t>60.08.02</t>
  </si>
  <si>
    <t>Prevenirea excluderii sociale  (cod 68.08.15.02)</t>
  </si>
  <si>
    <t>68.08.15</t>
  </si>
  <si>
    <t>68.08.15.02</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</si>
  <si>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</si>
  <si>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</si>
  <si>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</si>
  <si>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</si>
  <si>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</si>
  <si>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</si>
  <si>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</si>
  <si>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</si>
  <si>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</si>
  <si>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</si>
  <si>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</si>
  <si>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</si>
  <si>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</si>
  <si>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</si>
  <si>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</si>
  <si>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</si>
  <si>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</si>
  <si>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</si>
  <si>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</si>
  <si>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</si>
  <si>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</si>
  <si>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</si>
  <si>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</si>
  <si>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</si>
  <si>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</si>
  <si>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</si>
  <si>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</si>
  <si>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</si>
  <si>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</si>
  <si>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</si>
  <si>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</si>
  <si>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</si>
  <si>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</si>
  <si>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</si>
  <si>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</si>
  <si>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</si>
  <si>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</si>
  <si>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</si>
  <si>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</si>
  <si>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</si>
  <si>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</si>
  <si>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</si>
  <si>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</si>
  <si>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70.08.05</t>
  </si>
  <si>
    <t>70.08.05.01</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</si>
  <si>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</si>
  <si>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</si>
  <si>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</si>
  <si>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</si>
  <si>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</si>
  <si>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</si>
  <si>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</si>
  <si>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</si>
  <si>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</si>
  <si>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</si>
  <si>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</si>
  <si>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</si>
  <si>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</si>
  <si>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</si>
  <si>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</si>
  <si>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</si>
  <si>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</si>
  <si>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</si>
  <si>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</si>
  <si>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</si>
  <si>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</si>
  <si>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</si>
  <si>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</si>
  <si>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</si>
  <si>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</si>
  <si>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</si>
  <si>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</si>
  <si>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</si>
  <si>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</si>
  <si>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</si>
  <si>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</si>
  <si>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</si>
  <si>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</si>
  <si>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</si>
  <si>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</si>
  <si>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</si>
  <si>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</si>
  <si>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</si>
  <si>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</si>
  <si>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</si>
  <si>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</si>
  <si>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</si>
  <si>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66.08.50.50</t>
  </si>
  <si>
    <t>Cultura, recreere si religie   (cod 67.08.03+67.08.05+67.08.06+67.08.50)</t>
  </si>
  <si>
    <t>67.08</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</si>
  <si>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</si>
  <si>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</si>
  <si>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</si>
  <si>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</si>
  <si>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</si>
  <si>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</si>
  <si>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</si>
  <si>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</si>
  <si>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</si>
  <si>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</si>
  <si>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</si>
  <si>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</si>
  <si>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</si>
  <si>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</si>
  <si>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</si>
  <si>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</si>
  <si>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</si>
  <si>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</si>
  <si>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</si>
  <si>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</si>
  <si>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</si>
  <si>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</si>
  <si>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</si>
  <si>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</si>
  <si>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</si>
  <si>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</si>
  <si>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</si>
  <si>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</si>
  <si>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</si>
  <si>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</si>
  <si>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</si>
  <si>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</si>
  <si>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</si>
  <si>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</si>
  <si>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</si>
  <si>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</si>
  <si>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</si>
  <si>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</si>
  <si>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</si>
  <si>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</si>
  <si>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</si>
  <si>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</si>
  <si>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</si>
  <si>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</si>
  <si>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</si>
  <si>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</si>
  <si>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</si>
  <si>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</si>
  <si>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</si>
  <si>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</si>
  <si>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</si>
  <si>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</si>
  <si>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</si>
  <si>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</si>
  <si>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</si>
  <si>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</si>
  <si>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Donaţii din strainatate  (cod 44.08.01 la 44.08.03)</t>
  </si>
  <si>
    <t>44.08</t>
  </si>
  <si>
    <t>11.02</t>
  </si>
  <si>
    <t>11.02.01</t>
  </si>
  <si>
    <t>11.02.02</t>
  </si>
  <si>
    <t>74.10.05</t>
  </si>
  <si>
    <t>74.10.05.01</t>
  </si>
  <si>
    <t>74.10.05.02</t>
  </si>
  <si>
    <t>79.10</t>
  </si>
  <si>
    <t>70.10.03.30</t>
  </si>
  <si>
    <t>Partea a III-a CHELTUIELI SOCIAL-CULTURALE   (cod 65.08 + 66.08 +67.08 + 68.08)</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</si>
  <si>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</si>
  <si>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</si>
  <si>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</si>
  <si>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</si>
  <si>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</si>
  <si>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</si>
  <si>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</si>
  <si>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</si>
  <si>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</si>
  <si>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</si>
  <si>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</si>
  <si>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</si>
  <si>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</si>
  <si>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</si>
  <si>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</si>
  <si>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</si>
  <si>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</si>
  <si>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</si>
  <si>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</si>
  <si>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</si>
  <si>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</si>
  <si>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</si>
  <si>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</si>
  <si>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</si>
  <si>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</si>
  <si>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</si>
  <si>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</si>
  <si>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</si>
  <si>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</si>
  <si>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</si>
  <si>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</si>
  <si>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</si>
  <si>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</si>
  <si>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</si>
  <si>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</si>
  <si>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</si>
  <si>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</si>
  <si>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68.08.50.50</t>
  </si>
  <si>
    <t>Alte cheltuieli in domeniul asigurarilor si asistenţei sociale ( cod 68.08.50.50)</t>
  </si>
  <si>
    <t>Transferuri voluntare, altele decat subvenţiile  (cod 37.08.06)</t>
  </si>
  <si>
    <t>C2.  VANZARI DE BUNURI SI SERVICII  (cod 37.08)</t>
  </si>
  <si>
    <t>C.   VENITURI NEFISCALE  (cod 00.14)</t>
  </si>
  <si>
    <t>TOTAL CHELTUIELI- SECȚIUNEA DE DEZVOLTARE (50.08+59.08+63.08+70.08+74.08+79.08)</t>
  </si>
  <si>
    <t>42.02.51</t>
  </si>
  <si>
    <t>42.02.52</t>
  </si>
  <si>
    <t>42.02.51.01</t>
  </si>
  <si>
    <t>42.02.51.02</t>
  </si>
  <si>
    <t>37.02.03</t>
  </si>
  <si>
    <t>37.02.04</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</si>
  <si>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</si>
  <si>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</si>
  <si>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</si>
  <si>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</si>
  <si>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</si>
  <si>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</si>
  <si>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</si>
  <si>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</si>
  <si>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</si>
  <si>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</si>
  <si>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</si>
  <si>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67.08.03</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</si>
  <si>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</si>
  <si>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</si>
  <si>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</si>
  <si>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</si>
  <si>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</si>
  <si>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</si>
  <si>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</si>
  <si>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</si>
  <si>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</si>
  <si>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</si>
  <si>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</si>
  <si>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</si>
  <si>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</si>
  <si>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</si>
  <si>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</si>
  <si>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</si>
  <si>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</si>
  <si>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</si>
  <si>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</si>
  <si>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</si>
  <si>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</si>
  <si>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</si>
  <si>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</si>
  <si>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</si>
  <si>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</si>
  <si>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</si>
  <si>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</si>
  <si>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</si>
  <si>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</si>
  <si>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</si>
  <si>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</si>
  <si>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</si>
  <si>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</si>
  <si>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</si>
  <si>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</si>
  <si>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</si>
  <si>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</si>
  <si>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</si>
  <si>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</si>
  <si>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</si>
  <si>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</si>
  <si>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</si>
  <si>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</si>
  <si>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</si>
  <si>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</si>
  <si>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</si>
  <si>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</si>
  <si>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</si>
  <si>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</si>
  <si>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</si>
  <si>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</si>
  <si>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</si>
  <si>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</si>
  <si>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</si>
  <si>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</si>
  <si>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</si>
  <si>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</si>
  <si>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</si>
  <si>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</si>
  <si>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</si>
  <si>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</si>
  <si>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</si>
  <si>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</si>
  <si>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</si>
  <si>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</si>
  <si>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</si>
  <si>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</si>
  <si>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</si>
  <si>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</si>
  <si>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</si>
  <si>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</si>
  <si>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</si>
  <si>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</si>
  <si>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</si>
  <si>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</si>
  <si>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</si>
  <si>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</si>
  <si>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</si>
  <si>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</si>
  <si>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</si>
  <si>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</si>
  <si>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</si>
  <si>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</si>
  <si>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</si>
  <si>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</si>
  <si>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</si>
  <si>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</si>
  <si>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</si>
  <si>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</si>
  <si>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</si>
  <si>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</si>
  <si>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</si>
  <si>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</si>
  <si>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</si>
  <si>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</si>
  <si>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</si>
  <si>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</si>
  <si>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</si>
  <si>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</si>
  <si>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</si>
  <si>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</si>
  <si>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</si>
  <si>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</si>
  <si>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</si>
  <si>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</si>
  <si>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</si>
  <si>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</si>
  <si>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</si>
  <si>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</si>
  <si>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</si>
  <si>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</si>
  <si>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</si>
  <si>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</si>
  <si>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</si>
  <si>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</si>
  <si>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</si>
  <si>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</si>
  <si>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</si>
  <si>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</si>
  <si>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</si>
  <si>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</si>
  <si>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</si>
  <si>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</si>
  <si>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</si>
  <si>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</si>
  <si>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</si>
  <si>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</si>
  <si>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</si>
  <si>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</si>
  <si>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</si>
  <si>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</si>
  <si>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</si>
  <si>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</si>
  <si>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</si>
  <si>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</si>
  <si>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</si>
  <si>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</si>
  <si>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</si>
  <si>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</si>
  <si>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Subvenţii pentru instituţii publice</t>
  </si>
  <si>
    <t>43.10.09</t>
  </si>
  <si>
    <t xml:space="preserve">                                                                                                                          </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</si>
  <si>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</si>
  <si>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</si>
  <si>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</si>
  <si>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</si>
  <si>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</si>
  <si>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</si>
  <si>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</si>
  <si>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</si>
  <si>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</si>
  <si>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</si>
  <si>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</si>
  <si>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</si>
  <si>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</si>
  <si>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</si>
  <si>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</si>
  <si>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</si>
  <si>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</si>
  <si>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</si>
  <si>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</si>
  <si>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</si>
  <si>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</si>
  <si>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</si>
  <si>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</si>
  <si>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</si>
  <si>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</si>
  <si>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</si>
  <si>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</si>
  <si>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</si>
  <si>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</si>
  <si>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</si>
  <si>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</si>
  <si>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</si>
  <si>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</si>
  <si>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</si>
  <si>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</si>
  <si>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</si>
  <si>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</si>
  <si>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</si>
  <si>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</si>
  <si>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</si>
  <si>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</si>
  <si>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</si>
  <si>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</si>
  <si>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</si>
  <si>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</si>
  <si>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</si>
  <si>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</si>
  <si>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</si>
  <si>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</si>
  <si>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</si>
  <si>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</si>
  <si>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</si>
  <si>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</si>
  <si>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</si>
  <si>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</si>
  <si>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</si>
  <si>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</si>
  <si>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</si>
  <si>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</si>
  <si>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</si>
  <si>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</si>
  <si>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</si>
  <si>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</si>
  <si>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</si>
  <si>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</si>
  <si>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</si>
  <si>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</si>
  <si>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</si>
  <si>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</si>
  <si>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</si>
  <si>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</si>
  <si>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 xml:space="preserve">Partea VII-a. REZERVE, EXCEDENT / DEFICIT   </t>
  </si>
  <si>
    <t xml:space="preserve">Partea VII-a. REZERVE, EXCEDENT / DEFICIT  </t>
  </si>
  <si>
    <t>68.08.50</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</si>
  <si>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</si>
  <si>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</si>
  <si>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</si>
  <si>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</si>
  <si>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</si>
  <si>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</si>
  <si>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</si>
  <si>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</si>
  <si>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</si>
  <si>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</si>
  <si>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</si>
  <si>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</si>
  <si>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</si>
  <si>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</si>
  <si>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</si>
  <si>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</si>
  <si>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</si>
  <si>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</si>
  <si>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</si>
  <si>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</si>
  <si>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</si>
  <si>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</si>
  <si>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</si>
  <si>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</si>
  <si>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Partea a IV-a SERVICII SI DEZVOLTARE PUBLICA, LOCUINTE, MEDIU SI APE (cod 70.08+74.08)</t>
  </si>
  <si>
    <t>Locuinte, servicii si dezvoltare publica  (cod 70.08.03+70.08.04+70.08.05+70.08.06+70.08.07+70.08.50)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</si>
  <si>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</si>
  <si>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</si>
  <si>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</si>
  <si>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</si>
  <si>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</si>
  <si>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</si>
  <si>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</si>
  <si>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</si>
  <si>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</si>
  <si>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</si>
  <si>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</si>
  <si>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</si>
  <si>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</si>
  <si>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</si>
  <si>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</si>
  <si>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</si>
  <si>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</si>
  <si>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</si>
  <si>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</si>
  <si>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</si>
  <si>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</si>
  <si>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</si>
  <si>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</si>
  <si>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</si>
  <si>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</si>
  <si>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</si>
  <si>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</si>
  <si>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</si>
  <si>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</si>
  <si>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</si>
  <si>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</si>
  <si>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</si>
  <si>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</si>
  <si>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</si>
  <si>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</si>
  <si>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</si>
  <si>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</si>
  <si>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</si>
  <si>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</si>
  <si>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</si>
  <si>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</si>
  <si>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</si>
  <si>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</si>
  <si>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</si>
  <si>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</si>
  <si>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</si>
  <si>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</si>
  <si>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</si>
  <si>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I.  VENITURI CURENTE  (cod 00.12)</t>
  </si>
  <si>
    <t>61.08.03.04</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</si>
  <si>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</si>
  <si>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</si>
  <si>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</si>
  <si>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</si>
  <si>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</si>
  <si>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</si>
  <si>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</si>
  <si>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</si>
  <si>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</si>
  <si>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</si>
  <si>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</si>
  <si>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</si>
  <si>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</si>
  <si>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</si>
  <si>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</si>
  <si>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</si>
  <si>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</si>
  <si>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</si>
  <si>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</si>
  <si>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</si>
  <si>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</si>
  <si>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</si>
  <si>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</si>
  <si>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</si>
  <si>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</si>
  <si>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</si>
  <si>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</si>
  <si>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</si>
  <si>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</si>
  <si>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</si>
  <si>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</si>
  <si>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</si>
  <si>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</si>
  <si>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</si>
  <si>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</si>
  <si>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</si>
  <si>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</si>
  <si>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</si>
  <si>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</si>
  <si>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</si>
  <si>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</si>
  <si>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</si>
  <si>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</si>
  <si>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</si>
  <si>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</si>
  <si>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</si>
  <si>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</si>
  <si>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</si>
  <si>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</si>
  <si>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</si>
  <si>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</si>
  <si>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</si>
  <si>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</si>
  <si>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</si>
  <si>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</si>
  <si>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</si>
  <si>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</si>
  <si>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</si>
  <si>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</si>
  <si>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</si>
  <si>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</si>
  <si>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</si>
  <si>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</si>
  <si>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</si>
  <si>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</si>
  <si>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</si>
  <si>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</si>
  <si>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</si>
  <si>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</si>
  <si>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</si>
  <si>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</si>
  <si>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</si>
  <si>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</si>
  <si>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</si>
  <si>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</si>
  <si>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</si>
  <si>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</si>
  <si>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</si>
  <si>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</si>
  <si>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</si>
  <si>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</si>
  <si>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</si>
  <si>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</si>
  <si>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</si>
  <si>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</si>
  <si>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</si>
  <si>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</si>
  <si>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</si>
  <si>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</si>
  <si>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</si>
  <si>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</si>
  <si>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</si>
  <si>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</si>
  <si>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</si>
  <si>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</si>
  <si>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</si>
  <si>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</si>
  <si>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</si>
  <si>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</si>
  <si>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</si>
  <si>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</si>
  <si>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</si>
  <si>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</si>
  <si>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</si>
  <si>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</si>
  <si>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</si>
  <si>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</si>
  <si>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</si>
  <si>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Protectia mediului   (cod 74.08.05+74.08.06+ 74.08.50)</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</si>
  <si>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</si>
  <si>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</si>
  <si>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</si>
  <si>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</si>
  <si>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</si>
  <si>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</si>
  <si>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</si>
  <si>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</si>
  <si>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</si>
  <si>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</si>
  <si>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</si>
  <si>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</si>
  <si>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</si>
  <si>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</si>
  <si>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</si>
  <si>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</si>
  <si>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</si>
  <si>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</si>
  <si>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</si>
  <si>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</si>
  <si>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</si>
  <si>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</si>
  <si>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</si>
  <si>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</si>
  <si>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</si>
  <si>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</si>
  <si>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</si>
  <si>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</si>
  <si>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</si>
  <si>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</si>
  <si>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</si>
  <si>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</si>
  <si>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</si>
  <si>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</si>
  <si>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</si>
  <si>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</si>
  <si>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</si>
  <si>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</si>
  <si>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</si>
  <si>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</si>
  <si>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</si>
  <si>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</si>
  <si>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</si>
  <si>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</si>
  <si>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</si>
  <si>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</si>
  <si>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</si>
  <si>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</si>
  <si>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</si>
  <si>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</si>
  <si>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</si>
  <si>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</si>
  <si>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</si>
  <si>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</si>
  <si>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</si>
  <si>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</si>
  <si>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</si>
  <si>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</si>
  <si>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</si>
  <si>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</si>
  <si>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</si>
  <si>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</si>
  <si>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</si>
  <si>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</si>
  <si>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</si>
  <si>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</si>
  <si>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</si>
  <si>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</si>
  <si>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</si>
  <si>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Servicii culturale (cod 67.08.03.02 la 67.08.03.08 + 67.08.03.12 + 67.08.03.14 + 67.08.03.30)</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</si>
  <si>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</si>
  <si>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</si>
  <si>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</si>
  <si>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</si>
  <si>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</si>
  <si>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</si>
  <si>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</si>
  <si>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</si>
  <si>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</si>
  <si>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</si>
  <si>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</si>
  <si>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</si>
  <si>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</si>
  <si>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</si>
  <si>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</si>
  <si>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</si>
  <si>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</si>
  <si>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</si>
  <si>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</si>
  <si>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</si>
  <si>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</si>
  <si>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</si>
  <si>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</si>
  <si>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</si>
  <si>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</si>
  <si>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</si>
  <si>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</si>
  <si>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</si>
  <si>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</si>
  <si>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</si>
  <si>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</si>
  <si>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</si>
  <si>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</si>
  <si>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</si>
  <si>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</si>
  <si>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87.08.04</t>
  </si>
  <si>
    <t>VII. REZERVE, EXCEDENT / DEFICIT</t>
  </si>
  <si>
    <t>96.08</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</si>
  <si>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</si>
  <si>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</si>
  <si>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</si>
  <si>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</si>
  <si>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</si>
  <si>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</si>
  <si>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</si>
  <si>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49.08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</si>
  <si>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</si>
  <si>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</si>
  <si>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</si>
  <si>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</si>
  <si>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</si>
  <si>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</si>
  <si>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</si>
  <si>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</si>
  <si>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</si>
  <si>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</si>
  <si>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</si>
  <si>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</si>
  <si>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</si>
  <si>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</si>
  <si>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</si>
  <si>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</si>
  <si>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</si>
  <si>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</si>
  <si>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</si>
  <si>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</si>
  <si>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</si>
  <si>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</si>
  <si>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</si>
  <si>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</si>
  <si>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</si>
  <si>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</si>
  <si>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</si>
  <si>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</si>
  <si>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</si>
  <si>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</si>
  <si>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</si>
  <si>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</si>
  <si>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</si>
  <si>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</si>
  <si>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</si>
  <si>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</si>
  <si>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</si>
  <si>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</si>
  <si>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</si>
  <si>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</si>
  <si>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</si>
  <si>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</si>
  <si>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</si>
  <si>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</si>
  <si>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</si>
  <si>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</si>
  <si>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</si>
  <si>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</si>
  <si>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</si>
  <si>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</si>
  <si>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</si>
  <si>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</si>
  <si>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</si>
  <si>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</si>
  <si>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</si>
  <si>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</si>
  <si>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</si>
  <si>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</si>
  <si>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</si>
  <si>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</si>
  <si>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</si>
  <si>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</si>
  <si>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</si>
  <si>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</si>
  <si>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</si>
  <si>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</si>
  <si>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</si>
  <si>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</si>
  <si>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</si>
  <si>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</si>
  <si>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</si>
  <si>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</si>
  <si>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</si>
  <si>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</si>
  <si>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</si>
  <si>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</si>
  <si>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</si>
  <si>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</si>
  <si>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</si>
  <si>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</si>
  <si>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</si>
  <si>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</si>
  <si>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</si>
  <si>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</si>
  <si>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</si>
  <si>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</si>
  <si>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</si>
  <si>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</si>
  <si>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</si>
  <si>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</si>
  <si>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</si>
  <si>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</si>
  <si>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</si>
  <si>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</si>
  <si>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</si>
  <si>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</si>
  <si>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</si>
  <si>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</si>
  <si>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</si>
  <si>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</si>
  <si>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</si>
  <si>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</si>
  <si>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</si>
  <si>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</si>
  <si>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</si>
  <si>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</si>
  <si>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</si>
  <si>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</si>
  <si>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</si>
  <si>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</si>
  <si>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</si>
  <si>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</si>
  <si>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</si>
  <si>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</si>
  <si>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</si>
  <si>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</si>
  <si>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</si>
  <si>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</si>
  <si>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</si>
  <si>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</si>
  <si>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</si>
  <si>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</si>
  <si>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</si>
  <si>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</si>
  <si>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</si>
  <si>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</si>
  <si>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</si>
  <si>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</si>
  <si>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</si>
  <si>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</si>
  <si>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</si>
  <si>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</si>
  <si>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</si>
  <si>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</si>
  <si>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</si>
  <si>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</si>
  <si>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</si>
  <si>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</si>
  <si>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</si>
  <si>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</si>
  <si>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</si>
  <si>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</si>
  <si>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</si>
  <si>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</si>
  <si>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</si>
  <si>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</si>
  <si>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</si>
  <si>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</si>
  <si>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</si>
  <si>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</si>
  <si>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</si>
  <si>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</si>
  <si>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</si>
  <si>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</si>
  <si>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</si>
  <si>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</si>
  <si>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</si>
  <si>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</si>
  <si>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</si>
  <si>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</si>
  <si>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</si>
  <si>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</si>
  <si>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</si>
  <si>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</si>
  <si>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</si>
  <si>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</si>
  <si>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</si>
  <si>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</si>
  <si>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</si>
  <si>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</si>
  <si>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</si>
  <si>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</si>
  <si>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</si>
  <si>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</si>
  <si>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</si>
  <si>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</si>
  <si>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</si>
  <si>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48.02.15</t>
  </si>
  <si>
    <t>48.02.15.01</t>
  </si>
  <si>
    <t>48.02.15.02</t>
  </si>
  <si>
    <t>Alte programe  comunitare finanțate în perioada 2014-2020 (APC) ( cod 48.02.15.01+48.02.15.02)</t>
  </si>
  <si>
    <t>48.08</t>
  </si>
  <si>
    <t>48.08.15</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</si>
  <si>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</si>
  <si>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</si>
  <si>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</si>
  <si>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</si>
  <si>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</si>
  <si>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</si>
  <si>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</si>
  <si>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</si>
  <si>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</si>
  <si>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</si>
  <si>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</si>
  <si>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</si>
  <si>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</si>
  <si>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</si>
  <si>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</si>
  <si>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</si>
  <si>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</si>
  <si>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</si>
  <si>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</si>
  <si>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</si>
  <si>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</si>
  <si>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</si>
  <si>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</si>
  <si>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</si>
  <si>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</si>
  <si>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</si>
  <si>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48.08.12</t>
  </si>
  <si>
    <t>48.08.12.03</t>
  </si>
  <si>
    <t>48.08.15.03</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</si>
  <si>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</si>
  <si>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</si>
  <si>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</si>
  <si>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</si>
  <si>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</si>
  <si>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</si>
  <si>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</si>
  <si>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</si>
  <si>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</si>
  <si>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</si>
  <si>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</si>
  <si>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</si>
  <si>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</si>
  <si>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</si>
  <si>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</si>
  <si>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</si>
  <si>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</si>
  <si>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</si>
  <si>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</si>
  <si>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</si>
  <si>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</si>
  <si>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</si>
  <si>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</si>
  <si>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</si>
  <si>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</si>
  <si>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</si>
  <si>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</si>
  <si>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</si>
  <si>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</si>
  <si>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</si>
  <si>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</si>
  <si>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</si>
  <si>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</si>
  <si>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</si>
  <si>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</si>
  <si>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</si>
  <si>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</si>
  <si>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</si>
  <si>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</si>
  <si>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</si>
  <si>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</si>
  <si>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</si>
  <si>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</si>
  <si>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</si>
  <si>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</si>
  <si>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</si>
  <si>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</si>
  <si>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</si>
  <si>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</si>
  <si>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</si>
  <si>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</si>
  <si>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</si>
  <si>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</si>
  <si>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</si>
  <si>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</si>
  <si>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</si>
  <si>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</si>
  <si>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</si>
  <si>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</si>
  <si>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</si>
  <si>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</si>
  <si>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</si>
  <si>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</si>
  <si>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</si>
  <si>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</si>
  <si>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</si>
  <si>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</si>
  <si>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</si>
  <si>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</si>
  <si>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</si>
  <si>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</si>
  <si>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</si>
  <si>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</si>
  <si>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</si>
  <si>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</si>
  <si>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</si>
  <si>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</si>
  <si>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</si>
  <si>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</si>
  <si>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</si>
  <si>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</si>
  <si>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</si>
  <si>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</si>
  <si>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</si>
  <si>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</si>
  <si>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</si>
  <si>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</si>
  <si>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</si>
  <si>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</si>
  <si>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</si>
  <si>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</si>
  <si>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</si>
  <si>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</si>
  <si>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</si>
  <si>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</si>
  <si>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</si>
  <si>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</si>
  <si>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Alte facilități și instrumente postaderare ( cod 48.08.16.03)</t>
  </si>
  <si>
    <t>48.08.16</t>
  </si>
  <si>
    <t>48.08.16.03</t>
  </si>
  <si>
    <t>Sume primite de la UE/alti donatori in contul platilor efectuate si prefinantari aferente cadrului financiar 2014-2020 ( cod 48.08.12+48.08.15+48.08.16+48.08.31 la 48.08.33)</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</si>
  <si>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</si>
  <si>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</si>
  <si>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</si>
  <si>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</si>
  <si>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</si>
  <si>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</si>
  <si>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</si>
  <si>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</si>
  <si>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</si>
  <si>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</si>
  <si>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</si>
  <si>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</si>
  <si>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</si>
  <si>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</si>
  <si>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</si>
  <si>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</si>
  <si>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</si>
  <si>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</si>
  <si>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</si>
  <si>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</si>
  <si>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</si>
  <si>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</si>
  <si>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</si>
  <si>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</si>
  <si>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</si>
  <si>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</si>
  <si>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</si>
  <si>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</si>
  <si>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</si>
  <si>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</si>
  <si>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</si>
  <si>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</si>
  <si>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</si>
  <si>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</si>
  <si>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</si>
  <si>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</si>
  <si>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</si>
  <si>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</si>
  <si>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</si>
  <si>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</si>
  <si>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</si>
  <si>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</si>
  <si>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</si>
  <si>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</si>
  <si>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</si>
  <si>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</si>
  <si>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</si>
  <si>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</si>
  <si>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</si>
  <si>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</si>
  <si>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</si>
  <si>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</si>
  <si>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</si>
  <si>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</si>
  <si>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</si>
  <si>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</si>
  <si>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</si>
  <si>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</si>
  <si>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</si>
  <si>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</si>
  <si>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</si>
  <si>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</si>
  <si>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</si>
  <si>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</si>
  <si>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</si>
  <si>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</si>
  <si>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</si>
  <si>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</si>
  <si>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</si>
  <si>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</si>
  <si>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</si>
  <si>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</si>
  <si>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</si>
  <si>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</si>
  <si>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</si>
  <si>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</si>
  <si>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</si>
  <si>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</si>
  <si>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</si>
  <si>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</si>
  <si>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</si>
  <si>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</si>
  <si>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</si>
  <si>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</si>
  <si>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</si>
  <si>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</si>
  <si>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</si>
  <si>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</si>
  <si>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</si>
  <si>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</si>
  <si>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</si>
  <si>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</si>
  <si>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</si>
  <si>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</si>
  <si>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</si>
  <si>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</si>
  <si>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</si>
  <si>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</si>
  <si>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</si>
  <si>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</si>
  <si>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</si>
  <si>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</si>
  <si>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</si>
  <si>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</si>
  <si>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</si>
  <si>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</si>
  <si>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</si>
  <si>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</si>
  <si>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</si>
  <si>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</si>
  <si>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</si>
  <si>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</si>
  <si>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</si>
  <si>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</si>
  <si>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</si>
  <si>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</si>
  <si>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</si>
  <si>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</si>
  <si>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</si>
  <si>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</si>
  <si>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</si>
  <si>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</si>
  <si>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</si>
  <si>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</si>
  <si>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</si>
  <si>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</si>
  <si>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</si>
  <si>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</si>
  <si>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</si>
  <si>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</si>
  <si>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</si>
  <si>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</si>
  <si>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</si>
  <si>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</si>
  <si>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</si>
  <si>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</si>
  <si>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</si>
  <si>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</si>
  <si>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</si>
  <si>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</si>
  <si>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</si>
  <si>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</si>
  <si>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</si>
  <si>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</si>
  <si>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</si>
  <si>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</si>
  <si>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</si>
  <si>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</si>
  <si>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</si>
  <si>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</si>
  <si>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</si>
  <si>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</si>
  <si>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</si>
  <si>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</si>
  <si>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</si>
  <si>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</si>
  <si>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</si>
  <si>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</si>
  <si>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</si>
  <si>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</si>
  <si>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</si>
  <si>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</si>
  <si>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</si>
  <si>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</si>
  <si>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</si>
  <si>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</si>
  <si>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</si>
  <si>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</si>
  <si>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</si>
  <si>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</si>
  <si>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</si>
  <si>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</si>
  <si>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</si>
  <si>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</si>
  <si>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</si>
  <si>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</si>
  <si>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</si>
  <si>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 xml:space="preserve">PE ANUL 2023 ŞI  ESTIMĂRI  PENTRU ANII 2024-2026  - VENITURI </t>
  </si>
  <si>
    <t xml:space="preserve">PE ANUL 2023 ŞI  ESTIMĂRI  PENTRU ANII 2024-2026 - CHELTUIELI </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</si>
  <si>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</si>
  <si>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</si>
  <si>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</si>
  <si>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</si>
  <si>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</si>
  <si>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</si>
  <si>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</si>
  <si>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</si>
  <si>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</si>
  <si>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</si>
  <si>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</si>
  <si>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</si>
  <si>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</si>
  <si>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</si>
  <si>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</si>
  <si>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</si>
  <si>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</si>
  <si>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</si>
  <si>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</si>
  <si>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</si>
  <si>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</si>
  <si>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</si>
  <si>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</si>
  <si>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</si>
  <si>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</si>
  <si>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</si>
  <si>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</si>
  <si>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</si>
  <si>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</si>
  <si>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</si>
  <si>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</si>
  <si>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</si>
  <si>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</si>
  <si>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</si>
  <si>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</si>
  <si>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</si>
  <si>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</si>
  <si>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</si>
  <si>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</si>
  <si>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</si>
  <si>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</si>
  <si>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</si>
  <si>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</si>
  <si>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</si>
  <si>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</si>
  <si>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</si>
  <si>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</si>
  <si>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</si>
  <si>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</si>
  <si>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</si>
  <si>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</si>
  <si>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TOTAL VENITURI-SECȚIUNEA DE DEZVOLTARE  
 (cod 00.02+00.16+00.17+45.08+48.08)</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</si>
  <si>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</si>
  <si>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</si>
  <si>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</si>
  <si>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</si>
  <si>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</si>
  <si>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</si>
  <si>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</si>
  <si>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</si>
  <si>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</si>
  <si>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</si>
  <si>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</si>
  <si>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</si>
  <si>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 xml:space="preserve">DEFICIT* </t>
  </si>
  <si>
    <t>Alte cheltuieli in domeniul prevenirii excluderii sociale</t>
  </si>
  <si>
    <t>Creşe</t>
  </si>
  <si>
    <t>Centre pentru conservarea si promovarea culturii traditionale</t>
  </si>
  <si>
    <t>x</t>
  </si>
  <si>
    <t>PE ANUL 2023 ŞI  ESTIMĂRI  PENTRU ANII 2024-2026</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</si>
  <si>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</si>
  <si>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</si>
  <si>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</si>
  <si>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</si>
  <si>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</si>
  <si>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</si>
  <si>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</si>
  <si>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</si>
  <si>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</si>
  <si>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</si>
  <si>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</si>
  <si>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</si>
  <si>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</si>
  <si>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</si>
  <si>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</si>
  <si>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</si>
  <si>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</si>
  <si>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</si>
  <si>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</si>
  <si>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</si>
  <si>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</si>
  <si>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</si>
  <si>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</si>
  <si>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</si>
  <si>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</si>
  <si>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</si>
  <si>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</si>
  <si>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</si>
  <si>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</si>
  <si>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</si>
  <si>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</si>
  <si>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</si>
  <si>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</si>
  <si>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</si>
  <si>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</si>
  <si>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</si>
  <si>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</si>
  <si>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</si>
  <si>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</si>
  <si>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</si>
  <si>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</si>
  <si>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</si>
  <si>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</si>
  <si>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</si>
  <si>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</si>
  <si>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</si>
  <si>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</si>
  <si>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</si>
  <si>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</si>
  <si>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</si>
  <si>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</si>
  <si>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</si>
  <si>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</si>
  <si>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</si>
  <si>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</si>
  <si>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</si>
  <si>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</si>
  <si>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</si>
  <si>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</si>
  <si>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</si>
  <si>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</si>
  <si>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</si>
  <si>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</si>
  <si>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</si>
  <si>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</si>
  <si>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</si>
  <si>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</si>
  <si>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</si>
  <si>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</si>
  <si>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</si>
  <si>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</si>
  <si>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</si>
  <si>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</si>
  <si>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</si>
  <si>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</si>
  <si>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</si>
  <si>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</si>
  <si>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</si>
  <si>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</si>
  <si>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</si>
  <si>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</si>
  <si>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</si>
  <si>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</si>
  <si>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</si>
  <si>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</si>
  <si>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</si>
  <si>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</si>
  <si>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</si>
  <si>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</si>
  <si>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</si>
  <si>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</si>
  <si>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</si>
  <si>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</si>
  <si>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</si>
  <si>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</si>
  <si>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</si>
  <si>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</si>
  <si>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</si>
  <si>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</si>
  <si>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</si>
  <si>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</si>
  <si>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</si>
  <si>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</si>
  <si>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</si>
  <si>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</si>
  <si>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</si>
  <si>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</si>
  <si>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</si>
  <si>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</si>
  <si>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</si>
  <si>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</si>
  <si>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</si>
  <si>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</si>
  <si>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</si>
  <si>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</si>
  <si>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</si>
  <si>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</si>
  <si>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</si>
  <si>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</si>
  <si>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</si>
  <si>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</si>
  <si>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</si>
  <si>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</si>
  <si>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</si>
  <si>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</si>
  <si>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</si>
  <si>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</si>
  <si>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</si>
  <si>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</si>
  <si>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</si>
  <si>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</si>
  <si>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</si>
  <si>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</si>
  <si>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</si>
  <si>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</si>
  <si>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</si>
  <si>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</si>
  <si>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</si>
  <si>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</si>
  <si>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</si>
  <si>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</si>
  <si>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</si>
  <si>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</si>
  <si>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</si>
  <si>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</si>
  <si>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</si>
  <si>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</si>
  <si>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</si>
  <si>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</si>
  <si>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</si>
  <si>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</si>
  <si>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</si>
  <si>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</si>
  <si>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</si>
  <si>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</si>
  <si>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</si>
  <si>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</si>
  <si>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</si>
  <si>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</si>
  <si>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t>
  </si>
  <si>
    <t>41.07</t>
  </si>
  <si>
    <t>Alte operaţiuni financiare ( cod 41.07.02)</t>
  </si>
  <si>
    <t>III. OPERAŢIUNI FINANCIARE   (cod 41.07)</t>
  </si>
  <si>
    <t>SURSĂ DE FINANŢARE -SECȚIUNEA DE DEZVOLTARE</t>
  </si>
  <si>
    <t>41.07.02.16</t>
  </si>
  <si>
    <t>Sume aferente creditelor interne pentru finanțarea unor cheltuieli curente</t>
  </si>
  <si>
    <t>41.07.02.04</t>
  </si>
  <si>
    <t>Sume aferente refinanțării creditelor interne</t>
  </si>
  <si>
    <t>Sume aferente creditelor interne  (cod 41.07.02.04 +41.07.02.16)</t>
  </si>
  <si>
    <t>SURSĂ DE FINANŢARE -SECȚIUNEA DE FUNCȚIONARE</t>
  </si>
  <si>
    <t>Sume aferente creditelor interne  (cod 41.07.02.01 la 41.07.02.04+41.07.02.16 )</t>
  </si>
  <si>
    <t>SURSĂ DE FINANŢARE-TOTAL</t>
  </si>
  <si>
    <t xml:space="preserve">BUGETUL  CREDITELOR  INTERNE  </t>
  </si>
  <si>
    <t>ANEXA V</t>
  </si>
  <si>
    <t>ANEXA VI</t>
  </si>
  <si>
    <t>ANEXA VII</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</si>
  <si>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</si>
  <si>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</si>
  <si>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</si>
  <si>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</si>
  <si>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</si>
  <si>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</si>
  <si>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</si>
  <si>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</si>
  <si>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</si>
  <si>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</si>
  <si>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</si>
  <si>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</si>
  <si>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</si>
  <si>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</si>
  <si>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</si>
  <si>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</si>
  <si>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</si>
  <si>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</si>
  <si>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</si>
  <si>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</si>
  <si>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</si>
  <si>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</si>
  <si>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</si>
  <si>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</si>
  <si>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</si>
  <si>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</si>
  <si>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</si>
  <si>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</si>
  <si>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</si>
  <si>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</si>
  <si>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</si>
  <si>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</si>
  <si>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</si>
  <si>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</si>
  <si>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</si>
  <si>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</si>
  <si>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</si>
  <si>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</si>
  <si>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</si>
  <si>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</si>
  <si>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</si>
  <si>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</si>
  <si>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</si>
  <si>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</si>
  <si>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</si>
  <si>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</si>
  <si>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</si>
  <si>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</si>
  <si>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</si>
  <si>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</si>
  <si>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</si>
  <si>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</si>
  <si>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</si>
  <si>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</si>
  <si>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</si>
  <si>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</si>
  <si>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</si>
  <si>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</si>
  <si>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</si>
  <si>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</si>
  <si>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</si>
  <si>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</si>
  <si>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</si>
  <si>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</si>
  <si>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</si>
  <si>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</si>
  <si>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</si>
  <si>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</si>
  <si>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</si>
  <si>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</si>
  <si>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</si>
  <si>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</si>
  <si>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</si>
  <si>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</si>
  <si>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</si>
  <si>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</si>
  <si>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</si>
  <si>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</si>
  <si>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</si>
  <si>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</si>
  <si>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</si>
  <si>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</si>
  <si>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</si>
  <si>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</si>
  <si>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</si>
  <si>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</si>
  <si>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</si>
  <si>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</si>
  <si>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</si>
  <si>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</si>
  <si>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</si>
  <si>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</si>
  <si>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</si>
  <si>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</si>
  <si>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</si>
  <si>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</si>
  <si>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</si>
  <si>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</si>
  <si>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</si>
  <si>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</si>
  <si>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</si>
  <si>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</si>
  <si>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</si>
  <si>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</si>
  <si>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</si>
  <si>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</si>
  <si>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</si>
  <si>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</si>
  <si>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</si>
  <si>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</si>
  <si>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</si>
  <si>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</si>
  <si>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</si>
  <si>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</si>
  <si>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</si>
  <si>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</si>
  <si>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</si>
  <si>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</si>
  <si>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</si>
  <si>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</si>
  <si>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</si>
  <si>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</si>
  <si>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</si>
  <si>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</si>
  <si>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</si>
  <si>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</si>
  <si>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</si>
  <si>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</si>
  <si>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</si>
  <si>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</si>
  <si>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</si>
  <si>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</si>
  <si>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</si>
  <si>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</si>
  <si>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</si>
  <si>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</si>
  <si>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</si>
  <si>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</si>
  <si>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</si>
  <si>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</si>
  <si>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</si>
  <si>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</si>
  <si>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</si>
  <si>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Partea I-a SERVICII PUBLICE GENERALE ( cod 51.06+54.06)</t>
  </si>
  <si>
    <t>TOTAL CHELTUIELI - SECTIUNEA DE FUNCȚIONARE 
(cod 50.06+59.06+63.06+70.06+74.06+79.06)</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</si>
  <si>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</si>
  <si>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</si>
  <si>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</si>
  <si>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</si>
  <si>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</si>
  <si>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</si>
  <si>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</si>
  <si>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</si>
  <si>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</si>
  <si>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</si>
  <si>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</si>
  <si>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</si>
  <si>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</si>
  <si>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</si>
  <si>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</si>
  <si>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</si>
  <si>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VIII</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</si>
</sst>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right style="medium"/>
      <top style="hair"/>
      <bottom style="hair"/>
    </border>
    <border>
      <left style="hair"/>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style="hair"/>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color indexed="8"/>
      </right>
      <top style="hair"/>
      <bottom style="hair"/>
    </border>
    <border>
      <left style="medium"/>
      <right style="hair"/>
      <top style="hair">
        <color indexed="8"/>
      </top>
      <bottom style="medium"/>
    </border>
    <border>
      <left style="hair"/>
      <right style="hair"/>
      <top style="hair">
        <color indexed="8"/>
      </top>
      <bottom style="mediu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color indexed="63"/>
      </right>
      <top>
        <color indexed="63"/>
      </top>
      <bottom style="mediu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right style="medium"/>
      <top style="hair"/>
      <bottom style="hair">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medium"/>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color indexed="63"/>
      </left>
      <right style="medium"/>
      <top style="hair">
        <color indexed="8"/>
      </top>
      <bottom style="hair">
        <color indexed="8"/>
      </bottom>
    </border>
    <border>
      <left>
        <color indexed="63"/>
      </left>
      <right style="medium"/>
      <top style="hair"/>
      <bottom style="hair"/>
    </border>
    <border>
      <left>
        <color indexed="63"/>
      </left>
      <right style="medium">
        <color indexed="8"/>
      </right>
      <top style="hair">
        <color indexed="8"/>
      </top>
      <bottom style="hair">
        <color indexed="8"/>
      </bottom>
    </border>
    <border>
      <left>
        <color indexed="63"/>
      </left>
      <right style="medium"/>
      <top style="hair"/>
      <bottom style="hair">
        <color indexed="8"/>
      </bottom>
    </border>
    <border>
      <left>
        <color indexed="63"/>
      </left>
      <right style="medium"/>
      <top style="hair">
        <color indexed="8"/>
      </top>
      <bottom>
        <color indexed="63"/>
      </bottom>
    </border>
    <border>
      <left style="hair">
        <color indexed="8"/>
      </left>
      <right>
        <color indexed="63"/>
      </right>
      <top>
        <color indexed="63"/>
      </top>
      <bottom style="hair">
        <color indexed="8"/>
      </bottom>
    </border>
    <border>
      <left style="medium"/>
      <right style="hair"/>
      <top style="hair">
        <color indexed="8"/>
      </top>
      <bottom style="hair"/>
    </border>
    <border>
      <left style="hair"/>
      <right style="hair"/>
      <top style="hair">
        <color indexed="8"/>
      </top>
      <bottom style="hair"/>
    </border>
    <border>
      <left>
        <color indexed="63"/>
      </left>
      <right style="medium"/>
      <top style="hair">
        <color indexed="8"/>
      </top>
      <bottom style="hair"/>
    </border>
    <border>
      <left>
        <color indexed="63"/>
      </left>
      <right style="medium"/>
      <top style="hair"/>
      <bottom>
        <color indexed="63"/>
      </bottom>
    </border>
    <border>
      <left>
        <color indexed="63"/>
      </left>
      <right style="medium"/>
      <top>
        <color indexed="63"/>
      </top>
      <bottom style="hair">
        <color indexed="8"/>
      </bottom>
    </border>
    <border>
      <left>
        <color indexed="63"/>
      </left>
      <right style="medium"/>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medium">
        <color indexed="8"/>
      </top>
      <bottom style="hair">
        <color indexed="8"/>
      </bottom>
    </border>
    <border>
      <left style="hair">
        <color indexed="8"/>
      </left>
      <right style="medium"/>
      <top style="hair">
        <color indexed="8"/>
      </top>
      <bottom style="hair"/>
    </border>
    <border>
      <left style="hair">
        <color indexed="8"/>
      </left>
      <right style="hair">
        <color indexed="8"/>
      </right>
      <top style="hair">
        <color indexed="8"/>
      </top>
      <bottom style="hair"/>
    </border>
    <border>
      <left>
        <color indexed="63"/>
      </left>
      <right style="hair">
        <color indexed="8"/>
      </right>
      <top style="hair">
        <color indexed="8"/>
      </top>
      <bottom style="hair"/>
    </border>
    <border>
      <left style="hair">
        <color indexed="8"/>
      </left>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medium">
        <color indexed="8"/>
      </top>
      <bottom style="hair">
        <color indexed="8"/>
      </bottom>
    </border>
    <border>
      <left>
        <color indexed="63"/>
      </left>
      <right>
        <color indexed="63"/>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hair"/>
      <bottom style="medium">
        <color indexed="8"/>
      </bottom>
    </border>
    <border>
      <left>
        <color indexed="63"/>
      </left>
      <right>
        <color indexed="63"/>
      </right>
      <top style="hair"/>
      <bottom style="medium">
        <color indexed="8"/>
      </bottom>
    </border>
    <border>
      <left style="hair"/>
      <right style="hair"/>
      <top style="hair"/>
      <bottom style="medium">
        <color indexed="8"/>
      </bottom>
    </border>
    <border>
      <left style="medium"/>
      <right>
        <color indexed="63"/>
      </right>
      <top style="hair"/>
      <bottom style="medium">
        <color indexed="8"/>
      </bottom>
    </border>
    <border>
      <left>
        <color indexed="63"/>
      </left>
      <right style="hair"/>
      <top style="hair"/>
      <bottom style="hair"/>
    </border>
    <border>
      <left style="hair"/>
      <right>
        <color indexed="63"/>
      </right>
      <top style="hair"/>
      <bottom style="hair"/>
    </border>
    <border>
      <left>
        <color indexed="63"/>
      </left>
      <right style="hair">
        <color indexed="8"/>
      </right>
      <top style="hair"/>
      <bottom style="hair">
        <color indexed="8"/>
      </bottom>
    </border>
    <border>
      <left>
        <color indexed="63"/>
      </left>
      <right style="hair">
        <color indexed="8"/>
      </right>
      <top style="hair"/>
      <bottom style="hair"/>
    </border>
    <border>
      <left style="medium"/>
      <right style="hair">
        <color indexed="8"/>
      </right>
      <top style="hair"/>
      <bottom style="hair"/>
    </border>
    <border>
      <left style="hair">
        <color indexed="8"/>
      </left>
      <right style="medium"/>
      <top style="hair"/>
      <bottom style="hair"/>
    </border>
    <border>
      <left style="hair">
        <color indexed="8"/>
      </left>
      <right style="hair">
        <color indexed="8"/>
      </right>
      <top style="hair"/>
      <bottom style="hair"/>
    </border>
    <border>
      <left>
        <color indexed="63"/>
      </left>
      <right style="medium"/>
      <top style="medium"/>
      <bottom style="hair">
        <color indexed="8"/>
      </bottom>
    </border>
    <border>
      <left style="hair"/>
      <right style="hair"/>
      <top style="medium"/>
      <bottom style="hair">
        <color indexed="8"/>
      </bottom>
    </border>
    <border>
      <left style="hair"/>
      <right style="medium"/>
      <top style="hair">
        <color indexed="8"/>
      </top>
      <bottom style="hair"/>
    </border>
    <border>
      <left style="hair">
        <color indexed="8"/>
      </left>
      <right style="medium">
        <color indexed="8"/>
      </right>
      <top style="hair"/>
      <bottom style="hair"/>
    </border>
    <border>
      <left style="hair">
        <color indexed="8"/>
      </left>
      <right style="medium"/>
      <top style="medium"/>
      <bottom style="hair"/>
    </border>
    <border>
      <left style="hair">
        <color indexed="8"/>
      </left>
      <right style="hair">
        <color indexed="8"/>
      </right>
      <top style="medium"/>
      <bottom style="hair"/>
    </border>
    <border>
      <left style="hair">
        <color indexed="8"/>
      </left>
      <right style="medium"/>
      <top style="medium">
        <color indexed="8"/>
      </top>
      <bottom style="hair">
        <color indexed="8"/>
      </bottom>
    </border>
    <border>
      <left style="medium"/>
      <right style="hair">
        <color indexed="8"/>
      </right>
      <top style="medium">
        <color indexed="8"/>
      </top>
      <bottom style="hair">
        <color indexed="8"/>
      </bottom>
    </border>
    <border>
      <left style="hair">
        <color indexed="8"/>
      </left>
      <right style="medium"/>
      <top style="hair"/>
      <bottom style="medium">
        <color indexed="8"/>
      </bottom>
    </border>
    <border>
      <left style="hair">
        <color indexed="8"/>
      </left>
      <right style="hair">
        <color indexed="8"/>
      </right>
      <top style="hair"/>
      <bottom style="medium">
        <color indexed="8"/>
      </bottom>
    </border>
    <border>
      <left>
        <color indexed="63"/>
      </left>
      <right style="hair">
        <color indexed="8"/>
      </right>
      <top style="hair"/>
      <bottom style="medium">
        <color indexed="8"/>
      </bottom>
    </border>
    <border>
      <left style="medium"/>
      <right style="hair">
        <color indexed="8"/>
      </right>
      <top style="hair"/>
      <bottom style="medium">
        <color indexed="8"/>
      </bottom>
    </border>
    <border>
      <left style="hair">
        <color indexed="8"/>
      </left>
      <right style="medium"/>
      <top>
        <color indexed="63"/>
      </top>
      <bottom style="medium">
        <color indexed="8"/>
      </bottom>
    </border>
    <border>
      <left style="hair">
        <color indexed="8"/>
      </left>
      <right style="hair">
        <color indexed="8"/>
      </right>
      <top>
        <color indexed="63"/>
      </top>
      <bottom style="thin">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medium"/>
      <right style="hair">
        <color indexed="8"/>
      </right>
      <top style="medium"/>
      <bottom style="thin"/>
    </border>
    <border>
      <left style="thin">
        <color indexed="8"/>
      </left>
      <right style="hair">
        <color indexed="8"/>
      </right>
      <top style="medium"/>
      <bottom style="thin"/>
    </border>
    <border>
      <left style="thin">
        <color indexed="8"/>
      </left>
      <right style="hair">
        <color indexed="8"/>
      </right>
      <top style="hair">
        <color indexed="8"/>
      </top>
      <bottom style="hair">
        <color indexed="8"/>
      </botto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color indexed="63"/>
      </left>
      <right style="hair"/>
      <top style="medium"/>
      <bottom style="hair">
        <color indexed="8"/>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style="hair"/>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0">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vertical="center"/>
      <protection/>
    </xf>
    <xf numFmtId="0" fontId="6" fillId="0" borderId="0" xfId="64" applyFont="1" applyFill="1" applyAlignment="1">
      <alignment horizontal="left" vertical="center"/>
      <protection/>
    </xf>
    <xf numFmtId="0" fontId="7" fillId="0" borderId="0" xfId="64" applyFont="1" applyFill="1" applyAlignment="1">
      <alignment horizontal="center" vertical="center"/>
      <protection/>
    </xf>
    <xf numFmtId="0" fontId="6" fillId="0" borderId="0" xfId="0" applyFont="1" applyFill="1" applyAlignment="1">
      <alignment vertical="center"/>
    </xf>
    <xf numFmtId="0" fontId="6" fillId="0" borderId="0" xfId="65" applyFont="1" applyFill="1" applyBorder="1" applyAlignment="1">
      <alignment vertical="center"/>
      <protection/>
    </xf>
    <xf numFmtId="0" fontId="6" fillId="0" borderId="0" xfId="65" applyFont="1" applyFill="1" applyAlignment="1">
      <alignment vertical="center"/>
      <protection/>
    </xf>
    <xf numFmtId="0" fontId="6" fillId="0" borderId="0" xfId="0" applyFont="1" applyFill="1" applyBorder="1" applyAlignment="1">
      <alignment vertical="center"/>
    </xf>
    <xf numFmtId="0" fontId="7" fillId="0" borderId="0" xfId="64" applyFont="1" applyFill="1" applyAlignment="1">
      <alignment horizontal="left" vertical="center"/>
      <protection/>
    </xf>
    <xf numFmtId="0" fontId="6" fillId="0" borderId="0" xfId="64" applyFont="1" applyFill="1" applyBorder="1" applyAlignment="1">
      <alignment vertical="center"/>
      <protection/>
    </xf>
    <xf numFmtId="0" fontId="6" fillId="0" borderId="0" xfId="64" applyFont="1" applyFill="1" applyBorder="1" applyAlignment="1" quotePrefix="1">
      <alignment horizontal="center" vertical="center"/>
      <protection/>
    </xf>
    <xf numFmtId="0" fontId="7" fillId="0" borderId="0" xfId="64"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13" xfId="64" applyFont="1" applyFill="1" applyBorder="1" applyAlignment="1">
      <alignment horizontal="left" vertical="center"/>
      <protection/>
    </xf>
    <xf numFmtId="0" fontId="6" fillId="0" borderId="13" xfId="64" applyFont="1" applyFill="1" applyBorder="1" applyAlignment="1">
      <alignment vertical="center"/>
      <protection/>
    </xf>
    <xf numFmtId="223" fontId="6" fillId="0" borderId="13" xfId="64"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horizontal="left" vertical="center" wrapText="1"/>
    </xf>
    <xf numFmtId="0" fontId="6" fillId="32" borderId="0" xfId="0" applyFont="1" applyFill="1" applyAlignment="1">
      <alignment vertical="center"/>
    </xf>
    <xf numFmtId="3" fontId="7" fillId="0" borderId="12" xfId="0" applyNumberFormat="1" applyFont="1" applyFill="1" applyBorder="1" applyAlignment="1">
      <alignment vertical="center"/>
    </xf>
    <xf numFmtId="0" fontId="6" fillId="0" borderId="13"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4" applyFont="1" applyFill="1" applyBorder="1" applyAlignment="1">
      <alignment vertical="center"/>
      <protection/>
    </xf>
    <xf numFmtId="3" fontId="6" fillId="0" borderId="13" xfId="0" applyNumberFormat="1" applyFont="1" applyFill="1" applyBorder="1" applyAlignment="1">
      <alignment vertical="center"/>
    </xf>
    <xf numFmtId="0" fontId="6" fillId="33" borderId="13" xfId="0" applyFont="1" applyFill="1" applyBorder="1" applyAlignment="1">
      <alignment vertical="center"/>
    </xf>
    <xf numFmtId="0" fontId="6" fillId="33" borderId="13"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7" fillId="0" borderId="13" xfId="0" applyFont="1" applyFill="1" applyBorder="1" applyAlignment="1">
      <alignment vertical="center" wrapText="1"/>
    </xf>
    <xf numFmtId="0" fontId="7" fillId="0" borderId="13" xfId="64" applyFont="1" applyFill="1" applyBorder="1" applyAlignment="1">
      <alignment horizontal="left" vertical="center"/>
      <protection/>
    </xf>
    <xf numFmtId="0" fontId="6" fillId="0" borderId="13" xfId="0" applyFont="1" applyFill="1" applyBorder="1" applyAlignment="1">
      <alignment wrapText="1"/>
    </xf>
    <xf numFmtId="0" fontId="6" fillId="33" borderId="0" xfId="0" applyFont="1" applyFill="1" applyAlignment="1">
      <alignment vertical="center"/>
    </xf>
    <xf numFmtId="0" fontId="6" fillId="0" borderId="13" xfId="0" applyFont="1" applyFill="1" applyBorder="1" applyAlignment="1">
      <alignment/>
    </xf>
    <xf numFmtId="0" fontId="7" fillId="0" borderId="15" xfId="0" applyFont="1" applyFill="1" applyBorder="1" applyAlignment="1">
      <alignment vertical="center"/>
    </xf>
    <xf numFmtId="0" fontId="6" fillId="33" borderId="0" xfId="0" applyFont="1" applyFill="1" applyBorder="1" applyAlignment="1">
      <alignment vertical="center"/>
    </xf>
    <xf numFmtId="0" fontId="6" fillId="33" borderId="0" xfId="64" applyFont="1" applyFill="1" applyBorder="1" applyAlignment="1">
      <alignment horizontal="center" vertical="center"/>
      <protection/>
    </xf>
    <xf numFmtId="0" fontId="6" fillId="0" borderId="16" xfId="0" applyFont="1" applyFill="1" applyBorder="1" applyAlignment="1">
      <alignment vertical="center" wrapText="1"/>
    </xf>
    <xf numFmtId="49" fontId="7" fillId="0" borderId="12" xfId="0" applyNumberFormat="1" applyFont="1" applyFill="1" applyBorder="1" applyAlignment="1">
      <alignment horizontal="left" vertical="center"/>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6" fillId="0" borderId="18" xfId="0" applyFont="1" applyFill="1" applyBorder="1" applyAlignment="1">
      <alignment vertical="center"/>
    </xf>
    <xf numFmtId="0" fontId="6" fillId="0" borderId="18" xfId="64" applyFont="1" applyFill="1" applyBorder="1" applyAlignment="1">
      <alignment horizontal="left" vertical="center"/>
      <protection/>
    </xf>
    <xf numFmtId="0" fontId="6" fillId="0" borderId="19" xfId="64" applyFont="1" applyFill="1" applyBorder="1" applyAlignment="1">
      <alignment horizontal="left" vertical="center"/>
      <protection/>
    </xf>
    <xf numFmtId="49" fontId="7" fillId="0" borderId="15" xfId="0" applyNumberFormat="1" applyFont="1" applyFill="1" applyBorder="1" applyAlignment="1">
      <alignment horizontal="left" vertical="center" wrapText="1"/>
    </xf>
    <xf numFmtId="0" fontId="7" fillId="0" borderId="19" xfId="64" applyFont="1" applyFill="1" applyBorder="1" applyAlignment="1">
      <alignment horizontal="left" vertical="center"/>
      <protection/>
    </xf>
    <xf numFmtId="49" fontId="7" fillId="33" borderId="15"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4" applyFont="1" applyFill="1" applyBorder="1" applyAlignment="1">
      <alignment horizontal="left" vertical="center"/>
      <protection/>
    </xf>
    <xf numFmtId="0" fontId="7" fillId="34" borderId="22" xfId="64" applyFont="1" applyFill="1" applyBorder="1" applyAlignment="1">
      <alignment horizontal="left" vertical="center"/>
      <protection/>
    </xf>
    <xf numFmtId="0" fontId="7" fillId="0" borderId="0" xfId="0" applyFont="1" applyFill="1" applyAlignment="1">
      <alignment vertical="center"/>
    </xf>
    <xf numFmtId="0" fontId="7" fillId="0" borderId="10" xfId="64" applyFont="1" applyFill="1" applyBorder="1" applyAlignment="1">
      <alignment horizontal="left" vertical="center"/>
      <protection/>
    </xf>
    <xf numFmtId="49" fontId="7" fillId="0" borderId="23" xfId="0" applyNumberFormat="1" applyFont="1" applyFill="1" applyBorder="1" applyAlignment="1">
      <alignment horizontal="center" vertical="center" wrapText="1"/>
    </xf>
    <xf numFmtId="0" fontId="6" fillId="0" borderId="24" xfId="64" applyFont="1" applyFill="1" applyBorder="1" applyAlignment="1">
      <alignment horizontal="left" vertical="center"/>
      <protection/>
    </xf>
    <xf numFmtId="49" fontId="7"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0" fontId="6" fillId="0" borderId="26" xfId="0" applyFont="1" applyFill="1" applyBorder="1" applyAlignment="1">
      <alignment vertical="center"/>
    </xf>
    <xf numFmtId="0" fontId="6" fillId="0" borderId="26" xfId="64" applyFont="1" applyFill="1" applyBorder="1" applyAlignment="1">
      <alignment horizontal="left" vertical="center"/>
      <protection/>
    </xf>
    <xf numFmtId="49" fontId="7" fillId="0" borderId="2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0" fontId="6" fillId="0" borderId="28" xfId="0" applyFont="1" applyFill="1" applyBorder="1" applyAlignment="1">
      <alignment vertical="center"/>
    </xf>
    <xf numFmtId="0" fontId="6" fillId="0" borderId="28" xfId="64" applyFont="1" applyFill="1" applyBorder="1" applyAlignment="1">
      <alignment horizontal="left" vertical="center"/>
      <protection/>
    </xf>
    <xf numFmtId="49" fontId="7" fillId="0" borderId="29" xfId="0" applyNumberFormat="1" applyFont="1" applyFill="1" applyBorder="1" applyAlignment="1">
      <alignment horizontal="center" vertical="center" wrapText="1"/>
    </xf>
    <xf numFmtId="0" fontId="6" fillId="0" borderId="30" xfId="64" applyFont="1" applyFill="1" applyBorder="1" applyAlignment="1">
      <alignment horizontal="left" vertical="center"/>
      <protection/>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6" fillId="0" borderId="32" xfId="0" applyFont="1" applyFill="1" applyBorder="1" applyAlignment="1">
      <alignment vertical="center"/>
    </xf>
    <xf numFmtId="0" fontId="6" fillId="0" borderId="32" xfId="64" applyFont="1" applyFill="1" applyBorder="1" applyAlignment="1">
      <alignment horizontal="left" vertical="center"/>
      <protection/>
    </xf>
    <xf numFmtId="0" fontId="6" fillId="0" borderId="0" xfId="64" applyFont="1" applyFill="1" applyBorder="1" applyAlignment="1">
      <alignment horizontal="left" vertical="center"/>
      <protection/>
    </xf>
    <xf numFmtId="49" fontId="6" fillId="0" borderId="0" xfId="64" applyNumberFormat="1" applyFont="1" applyFill="1" applyAlignment="1">
      <alignment vertical="center" wrapText="1"/>
      <protection/>
    </xf>
    <xf numFmtId="0" fontId="7" fillId="0" borderId="33" xfId="64" applyFont="1" applyFill="1" applyBorder="1" applyAlignment="1">
      <alignment horizontal="left"/>
      <protection/>
    </xf>
    <xf numFmtId="0" fontId="6" fillId="0" borderId="0" xfId="62"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4" applyNumberFormat="1" applyFont="1" applyFill="1" applyBorder="1" applyAlignment="1">
      <alignment horizontal="right"/>
      <protection/>
    </xf>
    <xf numFmtId="4" fontId="7" fillId="0" borderId="13" xfId="64"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4" xfId="64" applyNumberFormat="1" applyFont="1" applyFill="1" applyBorder="1" applyAlignment="1">
      <alignment horizontal="right"/>
      <protection/>
    </xf>
    <xf numFmtId="4" fontId="6" fillId="0" borderId="35" xfId="64" applyNumberFormat="1" applyFont="1" applyFill="1" applyBorder="1" applyAlignment="1">
      <alignment horizontal="right"/>
      <protection/>
    </xf>
    <xf numFmtId="4" fontId="6" fillId="0" borderId="34" xfId="64" applyNumberFormat="1" applyFont="1" applyFill="1" applyBorder="1" applyAlignment="1">
      <alignment horizontal="right"/>
      <protection/>
    </xf>
    <xf numFmtId="4" fontId="6" fillId="0" borderId="10" xfId="64"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33" borderId="13" xfId="64" applyNumberFormat="1" applyFont="1" applyFill="1" applyBorder="1" applyAlignment="1">
      <alignment horizontal="right"/>
      <protection/>
    </xf>
    <xf numFmtId="4" fontId="6" fillId="0" borderId="34" xfId="0" applyNumberFormat="1" applyFont="1" applyFill="1" applyBorder="1" applyAlignment="1">
      <alignment horizontal="right"/>
    </xf>
    <xf numFmtId="4" fontId="6" fillId="0" borderId="36" xfId="64" applyNumberFormat="1" applyFont="1" applyFill="1" applyBorder="1" applyAlignment="1">
      <alignment horizontal="right"/>
      <protection/>
    </xf>
    <xf numFmtId="4" fontId="6" fillId="0" borderId="37" xfId="64" applyNumberFormat="1" applyFont="1" applyFill="1" applyBorder="1" applyAlignment="1">
      <alignment horizontal="right"/>
      <protection/>
    </xf>
    <xf numFmtId="4" fontId="6" fillId="0" borderId="19" xfId="64" applyNumberFormat="1" applyFont="1" applyFill="1" applyBorder="1" applyAlignment="1">
      <alignment horizontal="right"/>
      <protection/>
    </xf>
    <xf numFmtId="4" fontId="6" fillId="0" borderId="38" xfId="64" applyNumberFormat="1" applyFont="1" applyFill="1" applyBorder="1" applyAlignment="1">
      <alignment horizontal="right"/>
      <protection/>
    </xf>
    <xf numFmtId="4" fontId="6" fillId="0" borderId="39" xfId="64" applyNumberFormat="1" applyFont="1" applyFill="1" applyBorder="1" applyAlignment="1">
      <alignment horizontal="right"/>
      <protection/>
    </xf>
    <xf numFmtId="4" fontId="6" fillId="0" borderId="24" xfId="64" applyNumberFormat="1" applyFont="1" applyFill="1" applyBorder="1" applyAlignment="1">
      <alignment horizontal="right"/>
      <protection/>
    </xf>
    <xf numFmtId="4" fontId="6" fillId="0" borderId="40" xfId="64" applyNumberFormat="1" applyFont="1" applyFill="1" applyBorder="1" applyAlignment="1">
      <alignment horizontal="right"/>
      <protection/>
    </xf>
    <xf numFmtId="4" fontId="6" fillId="0" borderId="32" xfId="64" applyNumberFormat="1" applyFont="1" applyFill="1" applyBorder="1" applyAlignment="1">
      <alignment horizontal="right"/>
      <protection/>
    </xf>
    <xf numFmtId="4" fontId="6" fillId="0" borderId="41" xfId="64" applyNumberFormat="1" applyFont="1" applyFill="1" applyBorder="1" applyAlignment="1">
      <alignment horizontal="right"/>
      <protection/>
    </xf>
    <xf numFmtId="4" fontId="6" fillId="0" borderId="42" xfId="64" applyNumberFormat="1" applyFont="1" applyFill="1" applyBorder="1" applyAlignment="1">
      <alignment horizontal="right"/>
      <protection/>
    </xf>
    <xf numFmtId="0" fontId="6" fillId="0" borderId="16" xfId="0" applyFont="1" applyFill="1" applyBorder="1" applyAlignment="1">
      <alignment wrapText="1"/>
    </xf>
    <xf numFmtId="0" fontId="6" fillId="0" borderId="0" xfId="64" applyFont="1" applyFill="1">
      <alignment/>
      <protection/>
    </xf>
    <xf numFmtId="1" fontId="6" fillId="0" borderId="0" xfId="62" applyNumberFormat="1" applyFont="1" applyFill="1">
      <alignment/>
      <protection/>
    </xf>
    <xf numFmtId="0" fontId="6" fillId="0" borderId="0" xfId="59" applyFont="1" applyFill="1">
      <alignment/>
      <protection/>
    </xf>
    <xf numFmtId="1" fontId="6" fillId="0" borderId="0" xfId="62" applyNumberFormat="1" applyFont="1" applyFill="1" applyAlignment="1">
      <alignment horizontal="center"/>
      <protection/>
    </xf>
    <xf numFmtId="1" fontId="7" fillId="0" borderId="43" xfId="62" applyNumberFormat="1" applyFont="1" applyFill="1" applyBorder="1" applyAlignment="1" quotePrefix="1">
      <alignment/>
      <protection/>
    </xf>
    <xf numFmtId="1" fontId="6" fillId="0" borderId="44" xfId="60" applyNumberFormat="1" applyFont="1" applyFill="1" applyBorder="1" applyAlignment="1">
      <alignment horizontal="center" vertical="center" wrapText="1"/>
      <protection/>
    </xf>
    <xf numFmtId="0" fontId="7" fillId="0" borderId="45" xfId="57" applyFont="1" applyFill="1" applyBorder="1" applyAlignment="1">
      <alignment horizontal="left"/>
      <protection/>
    </xf>
    <xf numFmtId="0" fontId="6" fillId="0" borderId="46" xfId="62" applyFont="1" applyBorder="1">
      <alignment/>
      <protection/>
    </xf>
    <xf numFmtId="1" fontId="6" fillId="0" borderId="47" xfId="62" applyNumberFormat="1" applyFont="1" applyBorder="1">
      <alignment/>
      <protection/>
    </xf>
    <xf numFmtId="49" fontId="6" fillId="0" borderId="36" xfId="60" applyNumberFormat="1" applyFont="1" applyBorder="1" applyAlignment="1">
      <alignment horizontal="left"/>
      <protection/>
    </xf>
    <xf numFmtId="0" fontId="7" fillId="0" borderId="15" xfId="57" applyFont="1" applyFill="1" applyBorder="1">
      <alignment/>
      <protection/>
    </xf>
    <xf numFmtId="0" fontId="6" fillId="0" borderId="48" xfId="62" applyFont="1" applyBorder="1">
      <alignment/>
      <protection/>
    </xf>
    <xf numFmtId="1" fontId="6" fillId="0" borderId="16" xfId="62" applyNumberFormat="1" applyFont="1" applyBorder="1">
      <alignment/>
      <protection/>
    </xf>
    <xf numFmtId="49" fontId="6" fillId="0" borderId="13" xfId="60" applyNumberFormat="1" applyFont="1" applyBorder="1" applyAlignment="1">
      <alignment horizontal="left"/>
      <protection/>
    </xf>
    <xf numFmtId="0" fontId="6" fillId="0" borderId="13" xfId="62" applyFont="1" applyBorder="1">
      <alignment/>
      <protection/>
    </xf>
    <xf numFmtId="0" fontId="6" fillId="0" borderId="13" xfId="0" applyFont="1" applyFill="1" applyBorder="1" applyAlignment="1">
      <alignment horizontal="center"/>
    </xf>
    <xf numFmtId="1" fontId="6" fillId="0" borderId="16" xfId="60" applyNumberFormat="1" applyFont="1" applyBorder="1" applyAlignment="1">
      <alignment horizontal="left" indent="2"/>
      <protection/>
    </xf>
    <xf numFmtId="1" fontId="6" fillId="0" borderId="13" xfId="62" applyNumberFormat="1" applyFont="1" applyBorder="1">
      <alignment/>
      <protection/>
    </xf>
    <xf numFmtId="3" fontId="7" fillId="0" borderId="15" xfId="57" applyNumberFormat="1" applyFont="1" applyFill="1" applyBorder="1">
      <alignment/>
      <protection/>
    </xf>
    <xf numFmtId="0" fontId="6" fillId="0" borderId="48" xfId="57" applyFont="1" applyFill="1" applyBorder="1" applyAlignment="1">
      <alignment wrapText="1"/>
      <protection/>
    </xf>
    <xf numFmtId="49" fontId="6" fillId="0" borderId="13" xfId="60" applyNumberFormat="1" applyFont="1" applyFill="1" applyBorder="1" applyAlignment="1">
      <alignment horizontal="left"/>
      <protection/>
    </xf>
    <xf numFmtId="0" fontId="6" fillId="0" borderId="15" xfId="62" applyFont="1" applyFill="1" applyBorder="1">
      <alignment/>
      <protection/>
    </xf>
    <xf numFmtId="0" fontId="6" fillId="0" borderId="16" xfId="57" applyFont="1" applyFill="1" applyBorder="1" applyAlignment="1">
      <alignment wrapText="1"/>
      <protection/>
    </xf>
    <xf numFmtId="1" fontId="6" fillId="0" borderId="13" xfId="62" applyNumberFormat="1" applyFont="1" applyFill="1" applyBorder="1">
      <alignment/>
      <protection/>
    </xf>
    <xf numFmtId="0" fontId="6" fillId="0" borderId="16" xfId="62" applyFont="1" applyBorder="1">
      <alignment/>
      <protection/>
    </xf>
    <xf numFmtId="0" fontId="6" fillId="0" borderId="15" xfId="62" applyFont="1" applyBorder="1">
      <alignment/>
      <protection/>
    </xf>
    <xf numFmtId="0" fontId="6" fillId="0" borderId="48" xfId="57" applyFont="1" applyFill="1" applyBorder="1" applyAlignment="1">
      <alignment/>
      <protection/>
    </xf>
    <xf numFmtId="0" fontId="6" fillId="0" borderId="16" xfId="57" applyFont="1" applyBorder="1" applyAlignment="1">
      <alignment horizontal="left" indent="2"/>
      <protection/>
    </xf>
    <xf numFmtId="0" fontId="6" fillId="0" borderId="49" xfId="62" applyFont="1" applyBorder="1">
      <alignment/>
      <protection/>
    </xf>
    <xf numFmtId="0" fontId="6" fillId="0" borderId="50" xfId="57" applyFont="1" applyFill="1" applyBorder="1" applyAlignment="1">
      <alignment/>
      <protection/>
    </xf>
    <xf numFmtId="0" fontId="6" fillId="0" borderId="51" xfId="62" applyFont="1" applyBorder="1">
      <alignment/>
      <protection/>
    </xf>
    <xf numFmtId="1" fontId="6" fillId="0" borderId="18" xfId="62" applyNumberFormat="1" applyFont="1" applyBorder="1">
      <alignment/>
      <protection/>
    </xf>
    <xf numFmtId="0" fontId="6" fillId="0" borderId="18" xfId="62" applyFont="1" applyBorder="1">
      <alignment/>
      <protection/>
    </xf>
    <xf numFmtId="0" fontId="6" fillId="0" borderId="12" xfId="62" applyFont="1" applyBorder="1">
      <alignment/>
      <protection/>
    </xf>
    <xf numFmtId="0" fontId="6" fillId="0" borderId="13" xfId="57" applyFont="1" applyFill="1" applyBorder="1" applyAlignment="1">
      <alignment/>
      <protection/>
    </xf>
    <xf numFmtId="0" fontId="6" fillId="0" borderId="17" xfId="62" applyFont="1" applyBorder="1">
      <alignment/>
      <protection/>
    </xf>
    <xf numFmtId="0" fontId="6" fillId="0" borderId="18" xfId="57" applyFont="1" applyFill="1" applyBorder="1" applyAlignment="1">
      <alignment/>
      <protection/>
    </xf>
    <xf numFmtId="49" fontId="6" fillId="0" borderId="18" xfId="60" applyNumberFormat="1" applyFont="1" applyBorder="1" applyAlignment="1">
      <alignment horizontal="left"/>
      <protection/>
    </xf>
    <xf numFmtId="0" fontId="6" fillId="33" borderId="17" xfId="62" applyFont="1" applyFill="1" applyBorder="1">
      <alignment/>
      <protection/>
    </xf>
    <xf numFmtId="0" fontId="6" fillId="33" borderId="52" xfId="57" applyFont="1" applyFill="1" applyBorder="1" applyAlignment="1">
      <alignment horizontal="left" vertical="center" wrapText="1"/>
      <protection/>
    </xf>
    <xf numFmtId="0" fontId="6" fillId="33" borderId="13" xfId="57" applyFont="1" applyFill="1" applyBorder="1" applyAlignment="1">
      <alignment horizontal="left" vertical="center" wrapText="1"/>
      <protection/>
    </xf>
    <xf numFmtId="49" fontId="6" fillId="33" borderId="18" xfId="60" applyNumberFormat="1" applyFont="1" applyFill="1" applyBorder="1" applyAlignment="1">
      <alignment horizontal="left"/>
      <protection/>
    </xf>
    <xf numFmtId="0" fontId="6" fillId="33" borderId="0" xfId="62" applyFont="1" applyFill="1">
      <alignment/>
      <protection/>
    </xf>
    <xf numFmtId="0" fontId="6" fillId="33" borderId="18" xfId="57" applyFont="1" applyFill="1" applyBorder="1" applyAlignment="1">
      <alignment/>
      <protection/>
    </xf>
    <xf numFmtId="0" fontId="6" fillId="33" borderId="18" xfId="62" applyFont="1" applyFill="1" applyBorder="1">
      <alignment/>
      <protection/>
    </xf>
    <xf numFmtId="49" fontId="7" fillId="0" borderId="23" xfId="0" applyNumberFormat="1" applyFont="1" applyFill="1" applyBorder="1" applyAlignment="1">
      <alignment horizontal="left" vertical="center" wrapText="1"/>
    </xf>
    <xf numFmtId="0" fontId="6" fillId="0" borderId="24" xfId="0" applyFont="1" applyBorder="1" applyAlignment="1">
      <alignment vertical="center" wrapText="1"/>
    </xf>
    <xf numFmtId="49" fontId="7" fillId="33" borderId="14" xfId="0" applyNumberFormat="1" applyFont="1" applyFill="1" applyBorder="1" applyAlignment="1">
      <alignment horizontal="center" vertical="center" wrapText="1"/>
    </xf>
    <xf numFmtId="0" fontId="6" fillId="33" borderId="10" xfId="64" applyFont="1" applyFill="1" applyBorder="1" applyAlignment="1">
      <alignment horizontal="left" vertical="center"/>
      <protection/>
    </xf>
    <xf numFmtId="49" fontId="7" fillId="33" borderId="53" xfId="0" applyNumberFormat="1" applyFont="1" applyFill="1" applyBorder="1" applyAlignment="1">
      <alignment horizontal="center" vertical="center" wrapText="1"/>
    </xf>
    <xf numFmtId="49" fontId="7" fillId="33" borderId="54" xfId="0" applyNumberFormat="1" applyFont="1" applyFill="1" applyBorder="1" applyAlignment="1">
      <alignment horizontal="center" vertical="center" wrapText="1"/>
    </xf>
    <xf numFmtId="0" fontId="6" fillId="33" borderId="55" xfId="0" applyFont="1" applyFill="1" applyBorder="1" applyAlignment="1">
      <alignment vertical="center" wrapText="1"/>
    </xf>
    <xf numFmtId="0" fontId="6" fillId="33" borderId="56" xfId="64" applyFont="1" applyFill="1" applyBorder="1" applyAlignment="1">
      <alignment horizontal="left" vertical="center"/>
      <protection/>
    </xf>
    <xf numFmtId="49" fontId="7" fillId="0" borderId="57"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58" xfId="64" applyFont="1" applyFill="1" applyBorder="1" applyAlignment="1">
      <alignment horizontal="left" vertical="center"/>
      <protection/>
    </xf>
    <xf numFmtId="0" fontId="7" fillId="0" borderId="0" xfId="64" applyFont="1" applyFill="1" applyAlignment="1">
      <alignment/>
      <protection/>
    </xf>
    <xf numFmtId="0" fontId="6" fillId="0" borderId="0" xfId="60" applyFont="1" applyFill="1" applyBorder="1" applyAlignment="1">
      <alignment/>
      <protection/>
    </xf>
    <xf numFmtId="0" fontId="6" fillId="0" borderId="0" xfId="57" applyFont="1" applyFill="1" applyAlignment="1">
      <alignment horizontal="left"/>
      <protection/>
    </xf>
    <xf numFmtId="0" fontId="6" fillId="0" borderId="0" xfId="57" applyFont="1" applyFill="1" applyAlignment="1">
      <alignment/>
      <protection/>
    </xf>
    <xf numFmtId="0" fontId="7" fillId="0" borderId="0" xfId="64" applyFont="1" applyFill="1" applyBorder="1" applyAlignment="1">
      <alignment horizontal="center"/>
      <protection/>
    </xf>
    <xf numFmtId="0" fontId="6" fillId="0" borderId="46" xfId="57" applyFont="1" applyFill="1" applyBorder="1" applyAlignment="1">
      <alignment/>
      <protection/>
    </xf>
    <xf numFmtId="0" fontId="6" fillId="0" borderId="47" xfId="57" applyFont="1" applyFill="1" applyBorder="1" applyAlignment="1">
      <alignment/>
      <protection/>
    </xf>
    <xf numFmtId="0" fontId="7" fillId="0" borderId="36" xfId="64" applyFont="1" applyFill="1" applyBorder="1" applyAlignment="1">
      <alignment horizontal="left" vertical="center"/>
      <protection/>
    </xf>
    <xf numFmtId="0" fontId="7" fillId="0" borderId="15" xfId="57" applyFont="1" applyFill="1" applyBorder="1" applyAlignment="1">
      <alignment/>
      <protection/>
    </xf>
    <xf numFmtId="0" fontId="7" fillId="0" borderId="48" xfId="57" applyFont="1" applyFill="1" applyBorder="1" applyAlignment="1">
      <alignment/>
      <protection/>
    </xf>
    <xf numFmtId="0" fontId="6" fillId="0" borderId="16" xfId="57" applyFont="1" applyFill="1" applyBorder="1" applyAlignment="1">
      <alignment horizontal="center"/>
      <protection/>
    </xf>
    <xf numFmtId="0" fontId="6" fillId="0" borderId="13" xfId="62" applyFont="1" applyFill="1" applyBorder="1">
      <alignment/>
      <protection/>
    </xf>
    <xf numFmtId="0" fontId="13" fillId="0" borderId="15" xfId="64" applyFont="1" applyFill="1" applyBorder="1" applyAlignment="1">
      <alignment horizontal="left" indent="2"/>
      <protection/>
    </xf>
    <xf numFmtId="0" fontId="13" fillId="0" borderId="48" xfId="64" applyFont="1" applyFill="1" applyBorder="1" applyAlignment="1">
      <alignment horizontal="left" indent="2"/>
      <protection/>
    </xf>
    <xf numFmtId="0" fontId="13" fillId="0" borderId="16" xfId="64" applyFont="1" applyFill="1" applyBorder="1" applyAlignment="1">
      <alignment horizontal="left" indent="2"/>
      <protection/>
    </xf>
    <xf numFmtId="0" fontId="6" fillId="0" borderId="13" xfId="64" applyFont="1" applyFill="1" applyBorder="1" applyAlignment="1">
      <alignment horizontal="left"/>
      <protection/>
    </xf>
    <xf numFmtId="0" fontId="7" fillId="0" borderId="15" xfId="57" applyFont="1" applyFill="1" applyBorder="1" applyAlignment="1">
      <alignment horizontal="left"/>
      <protection/>
    </xf>
    <xf numFmtId="0" fontId="6" fillId="0" borderId="48" xfId="57" applyFont="1" applyFill="1" applyBorder="1" applyAlignment="1">
      <alignment horizontal="left"/>
      <protection/>
    </xf>
    <xf numFmtId="0" fontId="6" fillId="0" borderId="16" xfId="57" applyFont="1" applyFill="1" applyBorder="1" applyAlignment="1">
      <alignment horizontal="left"/>
      <protection/>
    </xf>
    <xf numFmtId="0" fontId="7" fillId="0" borderId="13" xfId="64" applyFont="1" applyFill="1" applyBorder="1" applyAlignment="1">
      <alignment horizontal="left"/>
      <protection/>
    </xf>
    <xf numFmtId="49" fontId="7" fillId="0" borderId="15" xfId="57" applyNumberFormat="1" applyFont="1" applyFill="1" applyBorder="1" applyAlignment="1">
      <alignment/>
      <protection/>
    </xf>
    <xf numFmtId="0" fontId="6" fillId="0" borderId="48" xfId="62" applyFont="1" applyFill="1" applyBorder="1">
      <alignment/>
      <protection/>
    </xf>
    <xf numFmtId="1" fontId="7" fillId="0" borderId="16" xfId="62" applyNumberFormat="1" applyFont="1" applyFill="1" applyBorder="1">
      <alignment/>
      <protection/>
    </xf>
    <xf numFmtId="1" fontId="6" fillId="0" borderId="16" xfId="62" applyNumberFormat="1" applyFont="1" applyFill="1" applyBorder="1">
      <alignment/>
      <protection/>
    </xf>
    <xf numFmtId="1" fontId="6" fillId="0" borderId="13" xfId="60" applyNumberFormat="1" applyFont="1" applyFill="1" applyBorder="1" applyAlignment="1">
      <alignment horizontal="left"/>
      <protection/>
    </xf>
    <xf numFmtId="0" fontId="6" fillId="0" borderId="15" xfId="57" applyNumberFormat="1" applyFont="1" applyFill="1" applyBorder="1" applyAlignment="1">
      <alignment horizontal="center"/>
      <protection/>
    </xf>
    <xf numFmtId="0" fontId="6" fillId="0" borderId="16" xfId="57" applyFont="1" applyFill="1" applyBorder="1" applyAlignment="1">
      <alignment horizontal="left" wrapText="1"/>
      <protection/>
    </xf>
    <xf numFmtId="0" fontId="7" fillId="0" borderId="16" xfId="57" applyFont="1" applyFill="1" applyBorder="1" applyAlignment="1">
      <alignment horizontal="left"/>
      <protection/>
    </xf>
    <xf numFmtId="0" fontId="6" fillId="0" borderId="16" xfId="57" applyFont="1" applyFill="1" applyBorder="1" applyAlignment="1">
      <alignment/>
      <protection/>
    </xf>
    <xf numFmtId="0" fontId="6" fillId="0" borderId="16" xfId="64" applyFont="1" applyFill="1" applyBorder="1" applyAlignment="1">
      <alignment/>
      <protection/>
    </xf>
    <xf numFmtId="0" fontId="13" fillId="0" borderId="48" xfId="57" applyFont="1" applyFill="1" applyBorder="1" applyAlignment="1">
      <alignment/>
      <protection/>
    </xf>
    <xf numFmtId="0" fontId="6" fillId="0" borderId="15" xfId="57" applyFont="1" applyFill="1" applyBorder="1" applyAlignment="1">
      <alignment/>
      <protection/>
    </xf>
    <xf numFmtId="0" fontId="6" fillId="0" borderId="13" xfId="57" applyNumberFormat="1" applyFont="1" applyFill="1" applyBorder="1" applyAlignment="1">
      <alignment horizontal="left"/>
      <protection/>
    </xf>
    <xf numFmtId="0" fontId="6" fillId="0" borderId="48" xfId="64" applyFont="1" applyFill="1" applyBorder="1" applyAlignment="1">
      <alignment/>
      <protection/>
    </xf>
    <xf numFmtId="0" fontId="6" fillId="0" borderId="16" xfId="64" applyFont="1" applyFill="1" applyBorder="1" applyAlignment="1">
      <alignment horizontal="left" indent="6"/>
      <protection/>
    </xf>
    <xf numFmtId="0" fontId="6" fillId="0" borderId="15" xfId="0" applyNumberFormat="1" applyFont="1" applyFill="1" applyBorder="1" applyAlignment="1">
      <alignment horizontal="center" vertical="center"/>
    </xf>
    <xf numFmtId="0" fontId="6" fillId="0" borderId="48" xfId="0" applyFont="1" applyFill="1" applyBorder="1" applyAlignment="1">
      <alignment horizontal="left" vertical="center"/>
    </xf>
    <xf numFmtId="0" fontId="6" fillId="0" borderId="16" xfId="0" applyFont="1" applyFill="1" applyBorder="1" applyAlignment="1">
      <alignment vertical="center"/>
    </xf>
    <xf numFmtId="1" fontId="7" fillId="0" borderId="13" xfId="62" applyNumberFormat="1" applyFont="1" applyFill="1" applyBorder="1">
      <alignment/>
      <protection/>
    </xf>
    <xf numFmtId="0" fontId="14" fillId="0" borderId="16" xfId="57" applyFont="1" applyFill="1" applyBorder="1" applyAlignment="1">
      <alignment horizontal="left"/>
      <protection/>
    </xf>
    <xf numFmtId="0" fontId="13" fillId="0" borderId="48" xfId="57" applyFont="1" applyFill="1" applyBorder="1" applyAlignment="1">
      <alignment horizontal="left"/>
      <protection/>
    </xf>
    <xf numFmtId="49" fontId="6" fillId="0" borderId="16" xfId="57" applyNumberFormat="1" applyFont="1" applyFill="1" applyBorder="1" applyAlignment="1">
      <alignment/>
      <protection/>
    </xf>
    <xf numFmtId="0" fontId="6" fillId="0" borderId="13" xfId="57" applyFont="1" applyFill="1" applyBorder="1" applyAlignment="1">
      <alignment horizontal="left"/>
      <protection/>
    </xf>
    <xf numFmtId="0" fontId="6" fillId="0" borderId="15" xfId="57" applyFont="1" applyFill="1" applyBorder="1" applyAlignment="1">
      <alignment horizontal="left" indent="3"/>
      <protection/>
    </xf>
    <xf numFmtId="0" fontId="10" fillId="0" borderId="15" xfId="57" applyFont="1" applyFill="1" applyBorder="1" applyAlignment="1">
      <alignment horizontal="left"/>
      <protection/>
    </xf>
    <xf numFmtId="0" fontId="7" fillId="0" borderId="15" xfId="64" applyFont="1" applyFill="1" applyBorder="1" applyAlignment="1">
      <alignment/>
      <protection/>
    </xf>
    <xf numFmtId="0" fontId="7" fillId="0" borderId="48" xfId="64" applyFont="1" applyFill="1" applyBorder="1" applyAlignment="1">
      <alignment horizontal="left" indent="2"/>
      <protection/>
    </xf>
    <xf numFmtId="0" fontId="7" fillId="0" borderId="16" xfId="64" applyFont="1" applyFill="1" applyBorder="1" applyAlignment="1">
      <alignment horizontal="left" indent="2"/>
      <protection/>
    </xf>
    <xf numFmtId="0" fontId="6" fillId="0" borderId="15" xfId="64" applyFont="1" applyFill="1" applyBorder="1" applyAlignment="1">
      <alignment horizontal="left" indent="3"/>
      <protection/>
    </xf>
    <xf numFmtId="0" fontId="6" fillId="0" borderId="48" xfId="64" applyFont="1" applyFill="1" applyBorder="1" applyAlignment="1">
      <alignment horizontal="left" indent="3"/>
      <protection/>
    </xf>
    <xf numFmtId="0" fontId="6" fillId="0" borderId="16" xfId="64" applyFont="1" applyFill="1" applyBorder="1" applyAlignment="1">
      <alignment horizontal="left" indent="3"/>
      <protection/>
    </xf>
    <xf numFmtId="0" fontId="6" fillId="0" borderId="49" xfId="64" applyFont="1" applyFill="1" applyBorder="1" applyAlignment="1">
      <alignment horizontal="left" indent="3"/>
      <protection/>
    </xf>
    <xf numFmtId="0" fontId="6" fillId="0" borderId="50" xfId="64" applyFont="1" applyFill="1" applyBorder="1" applyAlignment="1">
      <alignment horizontal="left" indent="3"/>
      <protection/>
    </xf>
    <xf numFmtId="0" fontId="6" fillId="0" borderId="51" xfId="64" applyFont="1" applyFill="1" applyBorder="1" applyAlignment="1">
      <alignment horizontal="left" indent="3"/>
      <protection/>
    </xf>
    <xf numFmtId="0" fontId="6" fillId="0" borderId="18" xfId="64" applyFont="1" applyFill="1" applyBorder="1" applyAlignment="1">
      <alignment horizontal="left"/>
      <protection/>
    </xf>
    <xf numFmtId="0" fontId="6" fillId="0" borderId="59" xfId="64" applyFont="1" applyFill="1" applyBorder="1" applyAlignment="1">
      <alignment horizontal="left" indent="3"/>
      <protection/>
    </xf>
    <xf numFmtId="0" fontId="6" fillId="0" borderId="60" xfId="64" applyFont="1" applyFill="1" applyBorder="1" applyAlignment="1">
      <alignment horizontal="left" indent="3"/>
      <protection/>
    </xf>
    <xf numFmtId="0" fontId="6" fillId="0" borderId="61" xfId="64" applyFont="1" applyFill="1" applyBorder="1" applyAlignment="1">
      <alignment horizontal="left" indent="3"/>
      <protection/>
    </xf>
    <xf numFmtId="0" fontId="6" fillId="0" borderId="32" xfId="64" applyFont="1" applyFill="1" applyBorder="1" applyAlignment="1">
      <alignment horizontal="left"/>
      <protection/>
    </xf>
    <xf numFmtId="0" fontId="15" fillId="0" borderId="0" xfId="64" applyFont="1" applyFill="1" applyBorder="1" applyAlignment="1">
      <alignment/>
      <protection/>
    </xf>
    <xf numFmtId="3" fontId="7" fillId="0" borderId="12"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0" xfId="0" applyFont="1" applyFill="1" applyBorder="1" applyAlignment="1">
      <alignment vertical="center"/>
    </xf>
    <xf numFmtId="49" fontId="6" fillId="0" borderId="18" xfId="60" applyNumberFormat="1" applyFont="1" applyFill="1" applyBorder="1" applyAlignment="1">
      <alignment horizontal="left"/>
      <protection/>
    </xf>
    <xf numFmtId="0" fontId="6" fillId="0" borderId="0" xfId="64" applyFont="1" applyFill="1" applyAlignment="1" quotePrefix="1">
      <alignment horizontal="center"/>
      <protection/>
    </xf>
    <xf numFmtId="0" fontId="7" fillId="0" borderId="0" xfId="64" applyFont="1" applyFill="1" applyBorder="1" applyAlignment="1" quotePrefix="1">
      <alignment horizontal="center"/>
      <protection/>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7" fillId="0" borderId="48" xfId="0" applyFont="1" applyFill="1" applyBorder="1" applyAlignment="1">
      <alignment vertical="center"/>
    </xf>
    <xf numFmtId="0" fontId="6" fillId="0" borderId="16"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48" xfId="0" applyFont="1" applyFill="1" applyBorder="1" applyAlignment="1">
      <alignment vertical="center"/>
    </xf>
    <xf numFmtId="49" fontId="6" fillId="0" borderId="16" xfId="0" applyNumberFormat="1" applyFont="1" applyFill="1" applyBorder="1" applyAlignment="1">
      <alignment horizontal="left" vertical="center"/>
    </xf>
    <xf numFmtId="0" fontId="6" fillId="0" borderId="16" xfId="64" applyFont="1" applyFill="1" applyBorder="1" applyAlignment="1">
      <alignment horizontal="left" vertical="center"/>
      <protection/>
    </xf>
    <xf numFmtId="0" fontId="6" fillId="0" borderId="48" xfId="0" applyFont="1" applyFill="1" applyBorder="1" applyAlignment="1">
      <alignment horizontal="center" vertical="center"/>
    </xf>
    <xf numFmtId="0" fontId="7" fillId="0" borderId="16" xfId="0" applyFont="1" applyFill="1" applyBorder="1" applyAlignment="1">
      <alignment horizontal="left" vertical="center"/>
    </xf>
    <xf numFmtId="0" fontId="6" fillId="0" borderId="15" xfId="64" applyFont="1" applyFill="1" applyBorder="1" applyAlignment="1">
      <alignment horizontal="left" vertical="center"/>
      <protection/>
    </xf>
    <xf numFmtId="0" fontId="6" fillId="0" borderId="48" xfId="64" applyFont="1" applyFill="1" applyBorder="1" applyAlignment="1">
      <alignment horizontal="left" vertical="center"/>
      <protection/>
    </xf>
    <xf numFmtId="49" fontId="6" fillId="0" borderId="4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6" xfId="0" applyFont="1" applyFill="1" applyBorder="1" applyAlignment="1">
      <alignment horizontal="left"/>
    </xf>
    <xf numFmtId="0" fontId="6" fillId="0" borderId="15"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48" xfId="64" applyFont="1" applyFill="1" applyBorder="1" applyAlignment="1">
      <alignment vertical="center"/>
      <protection/>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7" fillId="0" borderId="12" xfId="64" applyFont="1" applyFill="1" applyBorder="1" applyAlignment="1">
      <alignment/>
      <protection/>
    </xf>
    <xf numFmtId="0" fontId="7" fillId="0" borderId="13" xfId="64" applyFont="1" applyFill="1" applyBorder="1" applyAlignment="1">
      <alignment horizontal="left" indent="2"/>
      <protection/>
    </xf>
    <xf numFmtId="0" fontId="6" fillId="0" borderId="13" xfId="64" applyFont="1" applyFill="1" applyBorder="1" applyAlignment="1">
      <alignment/>
      <protection/>
    </xf>
    <xf numFmtId="0" fontId="6" fillId="0" borderId="0" xfId="64" applyFont="1" applyFill="1" applyBorder="1" applyAlignment="1">
      <alignment/>
      <protection/>
    </xf>
    <xf numFmtId="0" fontId="6" fillId="0" borderId="0" xfId="0" applyFont="1" applyFill="1" applyBorder="1" applyAlignment="1">
      <alignment/>
    </xf>
    <xf numFmtId="0" fontId="7" fillId="0" borderId="0" xfId="64" applyFont="1" applyFill="1" applyBorder="1" applyAlignment="1">
      <alignment vertical="center"/>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62" xfId="64" applyFont="1" applyFill="1" applyBorder="1" applyAlignment="1">
      <alignment horizontal="left" vertical="center"/>
      <protection/>
    </xf>
    <xf numFmtId="0" fontId="6" fillId="0" borderId="43" xfId="64" applyFont="1" applyFill="1" applyBorder="1" applyAlignment="1">
      <alignment vertical="center"/>
      <protection/>
    </xf>
    <xf numFmtId="0" fontId="6" fillId="0" borderId="43" xfId="64" applyFont="1" applyFill="1" applyBorder="1" applyAlignment="1" quotePrefix="1">
      <alignment horizontal="center" vertical="center"/>
      <protection/>
    </xf>
    <xf numFmtId="0" fontId="7" fillId="0" borderId="43" xfId="64" applyFont="1" applyFill="1" applyBorder="1" applyAlignment="1" quotePrefix="1">
      <alignment horizontal="center" vertical="center"/>
      <protection/>
    </xf>
    <xf numFmtId="49" fontId="7" fillId="0" borderId="15" xfId="0" applyNumberFormat="1" applyFont="1" applyFill="1" applyBorder="1" applyAlignment="1">
      <alignment vertical="center"/>
    </xf>
    <xf numFmtId="49" fontId="6" fillId="0" borderId="48" xfId="0" applyNumberFormat="1" applyFont="1" applyFill="1" applyBorder="1" applyAlignment="1">
      <alignment vertical="center"/>
    </xf>
    <xf numFmtId="0" fontId="6" fillId="0" borderId="15" xfId="0" applyNumberFormat="1" applyFont="1" applyFill="1" applyBorder="1" applyAlignment="1">
      <alignment horizontal="fill" vertical="center" wrapText="1"/>
    </xf>
    <xf numFmtId="0" fontId="6" fillId="0" borderId="15" xfId="0" applyFont="1" applyFill="1" applyBorder="1" applyAlignment="1">
      <alignment vertical="center" wrapText="1"/>
    </xf>
    <xf numFmtId="0" fontId="10" fillId="0" borderId="15" xfId="0" applyFont="1" applyFill="1" applyBorder="1" applyAlignment="1">
      <alignment horizontal="left" vertical="center"/>
    </xf>
    <xf numFmtId="0" fontId="7" fillId="0" borderId="15" xfId="64" applyFont="1" applyFill="1" applyBorder="1" applyAlignment="1">
      <alignment vertical="center"/>
      <protection/>
    </xf>
    <xf numFmtId="0" fontId="7" fillId="0" borderId="48" xfId="64" applyFont="1" applyFill="1" applyBorder="1" applyAlignment="1">
      <alignment horizontal="left" vertical="center"/>
      <protection/>
    </xf>
    <xf numFmtId="0" fontId="7" fillId="0" borderId="16" xfId="64" applyFont="1" applyFill="1" applyBorder="1" applyAlignment="1">
      <alignment horizontal="left" vertical="center"/>
      <protection/>
    </xf>
    <xf numFmtId="0" fontId="6" fillId="0" borderId="49" xfId="64" applyFont="1" applyFill="1" applyBorder="1" applyAlignment="1">
      <alignment horizontal="left" vertical="center"/>
      <protection/>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7" fillId="0" borderId="15" xfId="64" applyFont="1" applyFill="1" applyBorder="1" applyAlignment="1">
      <alignment horizontal="left" vertical="center"/>
      <protection/>
    </xf>
    <xf numFmtId="0" fontId="6" fillId="0" borderId="49" xfId="64" applyFont="1" applyFill="1" applyBorder="1" applyAlignment="1">
      <alignment horizontal="left" vertical="center" wrapText="1"/>
      <protection/>
    </xf>
    <xf numFmtId="0" fontId="6" fillId="0" borderId="59" xfId="0" applyFont="1" applyFill="1" applyBorder="1" applyAlignment="1">
      <alignment vertical="center"/>
    </xf>
    <xf numFmtId="0" fontId="8" fillId="0" borderId="0" xfId="64" applyFont="1" applyFill="1" applyBorder="1" applyAlignment="1">
      <alignment vertical="center"/>
      <protection/>
    </xf>
    <xf numFmtId="0" fontId="7" fillId="0" borderId="0" xfId="64" applyFont="1" applyFill="1" applyBorder="1" applyAlignment="1">
      <alignment horizontal="left"/>
      <protection/>
    </xf>
    <xf numFmtId="0" fontId="7" fillId="0" borderId="0" xfId="64" applyFont="1" applyFill="1">
      <alignment/>
      <protection/>
    </xf>
    <xf numFmtId="49" fontId="7" fillId="0" borderId="0" xfId="64" applyNumberFormat="1" applyFont="1" applyFill="1" applyBorder="1" applyAlignment="1">
      <alignment/>
      <protection/>
    </xf>
    <xf numFmtId="0" fontId="7" fillId="0" borderId="0" xfId="64" applyFont="1" applyFill="1" applyAlignment="1">
      <alignment horizontal="left" vertical="top"/>
      <protection/>
    </xf>
    <xf numFmtId="0" fontId="7" fillId="0" borderId="43" xfId="64" applyFont="1" applyFill="1" applyBorder="1" applyAlignment="1">
      <alignment horizontal="center"/>
      <protection/>
    </xf>
    <xf numFmtId="49" fontId="7" fillId="0" borderId="36" xfId="60" applyNumberFormat="1" applyFont="1" applyFill="1" applyBorder="1" applyAlignment="1">
      <alignment vertical="center"/>
      <protection/>
    </xf>
    <xf numFmtId="0" fontId="6" fillId="0" borderId="36"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4" applyFont="1" applyFill="1" applyBorder="1" applyAlignment="1">
      <alignment vertical="center"/>
      <protection/>
    </xf>
    <xf numFmtId="0" fontId="6" fillId="0" borderId="12" xfId="64" applyFont="1" applyFill="1" applyBorder="1" applyAlignment="1">
      <alignment horizontal="left" indent="2"/>
      <protection/>
    </xf>
    <xf numFmtId="0" fontId="6" fillId="0" borderId="13" xfId="64"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4" applyFont="1" applyFill="1" applyBorder="1" applyAlignment="1">
      <alignment horizontal="left" indent="4"/>
      <protection/>
    </xf>
    <xf numFmtId="0" fontId="7" fillId="0" borderId="13" xfId="64"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60" applyNumberFormat="1" applyFont="1" applyFill="1" applyBorder="1" applyAlignment="1">
      <alignment/>
      <protection/>
    </xf>
    <xf numFmtId="1" fontId="6" fillId="0" borderId="13" xfId="60"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4" applyFont="1" applyFill="1" applyBorder="1" applyAlignment="1">
      <alignment horizontal="left" indent="6"/>
      <protection/>
    </xf>
    <xf numFmtId="0" fontId="6" fillId="0" borderId="12" xfId="64" applyFont="1" applyFill="1" applyBorder="1" applyAlignment="1">
      <alignment/>
      <protection/>
    </xf>
    <xf numFmtId="0" fontId="6" fillId="0" borderId="13" xfId="64" applyFont="1" applyFill="1" applyBorder="1" applyAlignment="1">
      <alignment horizontal="left" indent="3"/>
      <protection/>
    </xf>
    <xf numFmtId="0" fontId="6" fillId="0" borderId="12" xfId="0" applyFont="1" applyFill="1" applyBorder="1" applyAlignment="1">
      <alignment/>
    </xf>
    <xf numFmtId="0" fontId="6" fillId="0" borderId="17" xfId="0" applyFont="1" applyFill="1" applyBorder="1" applyAlignment="1">
      <alignment vertical="center"/>
    </xf>
    <xf numFmtId="0" fontId="6" fillId="0" borderId="12" xfId="64" applyFont="1" applyFill="1" applyBorder="1" applyAlignment="1">
      <alignment horizontal="left" vertical="center"/>
      <protection/>
    </xf>
    <xf numFmtId="0" fontId="6" fillId="0" borderId="0" xfId="64" applyFont="1" applyFill="1" applyBorder="1" applyAlignment="1">
      <alignment horizontal="left"/>
      <protection/>
    </xf>
    <xf numFmtId="49" fontId="6" fillId="0" borderId="0" xfId="64" applyNumberFormat="1" applyFont="1" applyFill="1" applyAlignment="1">
      <alignment horizontal="left" wrapText="1"/>
      <protection/>
    </xf>
    <xf numFmtId="49" fontId="6" fillId="0" borderId="0" xfId="64" applyNumberFormat="1" applyFont="1" applyFill="1" applyAlignment="1">
      <alignment horizontal="left" vertical="center" wrapText="1"/>
      <protection/>
    </xf>
    <xf numFmtId="0" fontId="6" fillId="0" borderId="0" xfId="62" applyFont="1" applyFill="1" applyAlignment="1">
      <alignment/>
      <protection/>
    </xf>
    <xf numFmtId="49" fontId="7" fillId="34" borderId="22" xfId="60" applyNumberFormat="1" applyFont="1" applyFill="1" applyBorder="1" applyAlignment="1">
      <alignment horizontal="left"/>
      <protection/>
    </xf>
    <xf numFmtId="0" fontId="7" fillId="0" borderId="20" xfId="0" applyFont="1" applyFill="1" applyBorder="1" applyAlignment="1">
      <alignment horizontal="left"/>
    </xf>
    <xf numFmtId="0" fontId="6" fillId="0" borderId="36" xfId="0" applyFont="1" applyFill="1" applyBorder="1" applyAlignment="1">
      <alignment horizontal="center"/>
    </xf>
    <xf numFmtId="0" fontId="6" fillId="0" borderId="36" xfId="0" applyFont="1" applyFill="1" applyBorder="1" applyAlignment="1">
      <alignment horizontal="center" wrapText="1"/>
    </xf>
    <xf numFmtId="49" fontId="6" fillId="0" borderId="36" xfId="60"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60" applyNumberFormat="1" applyFont="1" applyFill="1" applyBorder="1" applyAlignment="1">
      <alignment horizontal="left"/>
      <protection/>
    </xf>
    <xf numFmtId="0" fontId="7" fillId="0" borderId="13" xfId="64" applyFont="1" applyFill="1" applyBorder="1">
      <alignment/>
      <protection/>
    </xf>
    <xf numFmtId="0" fontId="6" fillId="0" borderId="13" xfId="64"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4" applyNumberFormat="1" applyFont="1" applyFill="1" applyBorder="1">
      <alignment/>
      <protection/>
    </xf>
    <xf numFmtId="223" fontId="6" fillId="0" borderId="13" xfId="64"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35" xfId="0" applyNumberFormat="1" applyFont="1" applyFill="1" applyBorder="1" applyAlignment="1">
      <alignment horizontal="left" vertical="center" wrapText="1"/>
    </xf>
    <xf numFmtId="0" fontId="12" fillId="0" borderId="48" xfId="0" applyFont="1" applyFill="1" applyBorder="1" applyAlignment="1">
      <alignment vertical="center" wrapText="1"/>
    </xf>
    <xf numFmtId="0" fontId="7" fillId="0" borderId="15" xfId="0" applyFont="1" applyFill="1" applyBorder="1" applyAlignment="1">
      <alignment/>
    </xf>
    <xf numFmtId="49" fontId="7" fillId="0" borderId="12" xfId="0" applyNumberFormat="1" applyFont="1" applyFill="1" applyBorder="1" applyAlignment="1">
      <alignment horizontal="left"/>
    </xf>
    <xf numFmtId="49" fontId="7" fillId="33" borderId="12" xfId="0" applyNumberFormat="1" applyFont="1" applyFill="1" applyBorder="1" applyAlignment="1">
      <alignment horizontal="left"/>
    </xf>
    <xf numFmtId="0" fontId="6" fillId="33" borderId="13" xfId="0" applyFont="1" applyFill="1" applyBorder="1" applyAlignment="1">
      <alignment horizontal="left" wrapText="1"/>
    </xf>
    <xf numFmtId="0" fontId="6" fillId="33" borderId="13" xfId="64" applyFont="1" applyFill="1" applyBorder="1" applyAlignment="1">
      <alignment horizontal="left"/>
      <protection/>
    </xf>
    <xf numFmtId="0" fontId="6" fillId="33" borderId="0" xfId="0" applyFont="1" applyFill="1" applyAlignment="1">
      <alignment/>
    </xf>
    <xf numFmtId="0" fontId="6" fillId="33" borderId="13" xfId="0" applyFont="1" applyFill="1" applyBorder="1" applyAlignment="1">
      <alignment/>
    </xf>
    <xf numFmtId="49" fontId="7" fillId="0" borderId="13" xfId="0" applyNumberFormat="1" applyFont="1" applyFill="1" applyBorder="1" applyAlignment="1">
      <alignment horizontal="center" wrapText="1"/>
    </xf>
    <xf numFmtId="49" fontId="7" fillId="0" borderId="5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55" xfId="64" applyFont="1" applyFill="1" applyBorder="1" applyAlignment="1">
      <alignment horizontal="left" vertical="center"/>
      <protection/>
    </xf>
    <xf numFmtId="49" fontId="7" fillId="0" borderId="63" xfId="0" applyNumberFormat="1" applyFont="1" applyFill="1" applyBorder="1" applyAlignment="1">
      <alignment horizontal="center" vertical="center" wrapText="1"/>
    </xf>
    <xf numFmtId="0" fontId="6" fillId="0" borderId="64" xfId="64" applyFont="1" applyFill="1" applyBorder="1" applyAlignment="1">
      <alignment horizontal="left" vertical="center"/>
      <protection/>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6" fillId="0" borderId="66" xfId="0" applyFont="1" applyFill="1" applyBorder="1" applyAlignment="1">
      <alignment vertical="center"/>
    </xf>
    <xf numFmtId="0" fontId="6" fillId="0" borderId="66" xfId="64" applyFont="1" applyFill="1" applyBorder="1" applyAlignment="1">
      <alignment horizontal="left" vertical="center"/>
      <protection/>
    </xf>
    <xf numFmtId="0" fontId="7" fillId="34" borderId="22" xfId="64" applyFont="1" applyFill="1" applyBorder="1" applyAlignment="1">
      <alignment horizontal="left"/>
      <protection/>
    </xf>
    <xf numFmtId="0" fontId="7" fillId="0" borderId="17" xfId="0" applyFont="1" applyFill="1" applyBorder="1" applyAlignment="1">
      <alignment/>
    </xf>
    <xf numFmtId="0" fontId="6" fillId="0" borderId="18" xfId="0" applyFont="1" applyFill="1" applyBorder="1" applyAlignment="1">
      <alignment horizontal="left" wrapText="1"/>
    </xf>
    <xf numFmtId="49" fontId="7" fillId="0" borderId="20" xfId="0" applyNumberFormat="1" applyFont="1" applyFill="1" applyBorder="1" applyAlignment="1">
      <alignment horizontal="left"/>
    </xf>
    <xf numFmtId="49" fontId="7" fillId="0" borderId="36" xfId="0" applyNumberFormat="1" applyFont="1" applyFill="1" applyBorder="1" applyAlignment="1">
      <alignment horizontal="center" wrapText="1"/>
    </xf>
    <xf numFmtId="0" fontId="6" fillId="0" borderId="36" xfId="64" applyFont="1" applyFill="1" applyBorder="1" applyAlignment="1">
      <alignment horizontal="left"/>
      <protection/>
    </xf>
    <xf numFmtId="49" fontId="7" fillId="0" borderId="17" xfId="0" applyNumberFormat="1" applyFont="1" applyFill="1" applyBorder="1" applyAlignment="1">
      <alignment horizontal="left"/>
    </xf>
    <xf numFmtId="0" fontId="6" fillId="0" borderId="0" xfId="64" applyFont="1" applyFill="1" applyBorder="1">
      <alignment/>
      <protection/>
    </xf>
    <xf numFmtId="49" fontId="6" fillId="0" borderId="0" xfId="64" applyNumberFormat="1" applyFont="1" applyFill="1" applyBorder="1" applyAlignment="1">
      <alignment horizontal="left" vertical="center" wrapText="1"/>
      <protection/>
    </xf>
    <xf numFmtId="0" fontId="7" fillId="0" borderId="0" xfId="64" applyFont="1" applyFill="1" applyBorder="1" applyAlignment="1">
      <alignment/>
      <protection/>
    </xf>
    <xf numFmtId="0" fontId="6" fillId="0" borderId="0" xfId="62" applyFont="1" applyFill="1" applyBorder="1">
      <alignment/>
      <protection/>
    </xf>
    <xf numFmtId="4" fontId="7" fillId="0" borderId="36" xfId="64" applyNumberFormat="1" applyFont="1" applyFill="1" applyBorder="1" applyAlignment="1">
      <alignment horizontal="right"/>
      <protection/>
    </xf>
    <xf numFmtId="4" fontId="7" fillId="0" borderId="37" xfId="64" applyNumberFormat="1" applyFont="1" applyFill="1" applyBorder="1" applyAlignment="1">
      <alignment horizontal="right"/>
      <protection/>
    </xf>
    <xf numFmtId="4" fontId="6" fillId="0" borderId="13" xfId="64" applyNumberFormat="1" applyFont="1" applyFill="1" applyBorder="1" applyAlignment="1">
      <alignment/>
      <protection/>
    </xf>
    <xf numFmtId="4" fontId="6" fillId="0" borderId="13" xfId="64" applyNumberFormat="1" applyFont="1" applyFill="1" applyBorder="1" applyAlignment="1">
      <alignment vertical="center"/>
      <protection/>
    </xf>
    <xf numFmtId="4" fontId="6" fillId="0" borderId="67" xfId="64" applyNumberFormat="1" applyFont="1" applyFill="1" applyBorder="1" applyAlignment="1">
      <alignment vertical="center"/>
      <protection/>
    </xf>
    <xf numFmtId="4" fontId="6" fillId="0" borderId="68" xfId="64" applyNumberFormat="1" applyFont="1" applyFill="1" applyBorder="1" applyAlignment="1">
      <alignment vertical="center"/>
      <protection/>
    </xf>
    <xf numFmtId="4" fontId="6" fillId="0" borderId="69" xfId="64" applyNumberFormat="1" applyFont="1" applyFill="1" applyBorder="1" applyAlignment="1">
      <alignment vertical="center"/>
      <protection/>
    </xf>
    <xf numFmtId="4" fontId="6" fillId="0" borderId="36" xfId="0" applyNumberFormat="1" applyFont="1" applyFill="1" applyBorder="1" applyAlignment="1">
      <alignment/>
    </xf>
    <xf numFmtId="4" fontId="6" fillId="0" borderId="37" xfId="0" applyNumberFormat="1" applyFont="1" applyFill="1" applyBorder="1" applyAlignment="1">
      <alignment/>
    </xf>
    <xf numFmtId="4" fontId="6" fillId="0" borderId="13" xfId="0" applyNumberFormat="1" applyFont="1" applyFill="1" applyBorder="1" applyAlignment="1">
      <alignment/>
    </xf>
    <xf numFmtId="4" fontId="6" fillId="0" borderId="34" xfId="0" applyNumberFormat="1" applyFont="1" applyFill="1" applyBorder="1" applyAlignment="1">
      <alignment/>
    </xf>
    <xf numFmtId="4" fontId="6" fillId="0" borderId="13"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13" xfId="64" applyNumberFormat="1" applyFont="1" applyFill="1" applyBorder="1" applyAlignment="1">
      <alignment horizontal="center" vertical="center"/>
      <protection/>
    </xf>
    <xf numFmtId="4" fontId="6" fillId="0" borderId="34" xfId="64" applyNumberFormat="1" applyFont="1" applyFill="1" applyBorder="1" applyAlignment="1">
      <alignment horizontal="center" vertical="center"/>
      <protection/>
    </xf>
    <xf numFmtId="4" fontId="6" fillId="0" borderId="13" xfId="64" applyNumberFormat="1" applyFont="1" applyFill="1" applyBorder="1" applyAlignment="1">
      <alignment horizontal="right" vertical="center"/>
      <protection/>
    </xf>
    <xf numFmtId="4" fontId="6" fillId="0" borderId="34" xfId="64" applyNumberFormat="1" applyFont="1" applyFill="1" applyBorder="1" applyAlignment="1">
      <alignment horizontal="right" vertical="center"/>
      <protection/>
    </xf>
    <xf numFmtId="4" fontId="6" fillId="0" borderId="35" xfId="0" applyNumberFormat="1" applyFont="1" applyFill="1" applyBorder="1" applyAlignment="1">
      <alignment/>
    </xf>
    <xf numFmtId="4" fontId="7" fillId="0" borderId="13" xfId="64" applyNumberFormat="1" applyFont="1" applyFill="1" applyBorder="1" applyAlignment="1">
      <alignment horizontal="center"/>
      <protection/>
    </xf>
    <xf numFmtId="4" fontId="7" fillId="0" borderId="36" xfId="64" applyNumberFormat="1" applyFont="1" applyFill="1" applyBorder="1" applyAlignment="1">
      <alignment horizontal="center"/>
      <protection/>
    </xf>
    <xf numFmtId="4" fontId="6" fillId="0" borderId="37" xfId="0" applyNumberFormat="1" applyFont="1" applyFill="1" applyBorder="1" applyAlignment="1">
      <alignment horizontal="center"/>
    </xf>
    <xf numFmtId="4" fontId="6" fillId="0" borderId="13" xfId="64" applyNumberFormat="1" applyFont="1" applyFill="1" applyBorder="1" applyAlignment="1">
      <alignment horizontal="center"/>
      <protection/>
    </xf>
    <xf numFmtId="4" fontId="6" fillId="0" borderId="34" xfId="64" applyNumberFormat="1" applyFont="1" applyFill="1" applyBorder="1" applyAlignment="1">
      <alignment horizontal="center"/>
      <protection/>
    </xf>
    <xf numFmtId="4" fontId="6" fillId="33" borderId="13" xfId="64" applyNumberFormat="1" applyFont="1" applyFill="1" applyBorder="1" applyAlignment="1">
      <alignment horizontal="center"/>
      <protection/>
    </xf>
    <xf numFmtId="4" fontId="6" fillId="33" borderId="13" xfId="0" applyNumberFormat="1" applyFont="1" applyFill="1" applyBorder="1" applyAlignment="1">
      <alignment horizontal="center"/>
    </xf>
    <xf numFmtId="4" fontId="6" fillId="33" borderId="34" xfId="64" applyNumberFormat="1" applyFont="1" applyFill="1" applyBorder="1" applyAlignment="1">
      <alignment horizontal="center"/>
      <protection/>
    </xf>
    <xf numFmtId="4" fontId="7" fillId="33" borderId="13" xfId="64" applyNumberFormat="1" applyFont="1" applyFill="1" applyBorder="1" applyAlignment="1">
      <alignment horizontal="center"/>
      <protection/>
    </xf>
    <xf numFmtId="4" fontId="6" fillId="33" borderId="13" xfId="64" applyNumberFormat="1" applyFont="1" applyFill="1" applyBorder="1" applyAlignment="1">
      <alignment horizontal="center" vertical="center"/>
      <protection/>
    </xf>
    <xf numFmtId="4" fontId="6" fillId="33" borderId="13" xfId="0" applyNumberFormat="1" applyFont="1" applyFill="1" applyBorder="1" applyAlignment="1">
      <alignment/>
    </xf>
    <xf numFmtId="4" fontId="6" fillId="33" borderId="34" xfId="64" applyNumberFormat="1" applyFont="1" applyFill="1" applyBorder="1" applyAlignment="1">
      <alignment horizontal="center" vertical="center"/>
      <protection/>
    </xf>
    <xf numFmtId="4" fontId="7" fillId="0" borderId="13" xfId="64" applyNumberFormat="1" applyFont="1" applyFill="1" applyBorder="1" applyAlignment="1">
      <alignment horizontal="center" vertical="center"/>
      <protection/>
    </xf>
    <xf numFmtId="4" fontId="6" fillId="0" borderId="18" xfId="64" applyNumberFormat="1" applyFont="1" applyFill="1" applyBorder="1" applyAlignment="1">
      <alignment horizontal="center" vertical="center"/>
      <protection/>
    </xf>
    <xf numFmtId="4" fontId="6" fillId="0" borderId="70" xfId="64" applyNumberFormat="1" applyFont="1" applyFill="1" applyBorder="1" applyAlignment="1">
      <alignment horizontal="center" vertical="center"/>
      <protection/>
    </xf>
    <xf numFmtId="4" fontId="6" fillId="0" borderId="19" xfId="64" applyNumberFormat="1" applyFont="1" applyFill="1" applyBorder="1" applyAlignment="1">
      <alignment horizontal="center" vertical="center"/>
      <protection/>
    </xf>
    <xf numFmtId="4" fontId="6" fillId="0" borderId="71" xfId="64" applyNumberFormat="1" applyFont="1" applyFill="1" applyBorder="1" applyAlignment="1">
      <alignment horizontal="center" vertical="center"/>
      <protection/>
    </xf>
    <xf numFmtId="4" fontId="6" fillId="0" borderId="38" xfId="64" applyNumberFormat="1" applyFont="1" applyFill="1" applyBorder="1" applyAlignment="1">
      <alignment horizontal="center" vertical="center"/>
      <protection/>
    </xf>
    <xf numFmtId="4" fontId="6" fillId="0" borderId="35" xfId="64" applyNumberFormat="1" applyFont="1" applyFill="1" applyBorder="1" applyAlignment="1">
      <alignment horizontal="center" vertical="center"/>
      <protection/>
    </xf>
    <xf numFmtId="4" fontId="6" fillId="0" borderId="52" xfId="64" applyNumberFormat="1" applyFont="1" applyFill="1" applyBorder="1" applyAlignment="1">
      <alignment horizontal="center" vertical="center"/>
      <protection/>
    </xf>
    <xf numFmtId="4" fontId="6" fillId="0" borderId="26" xfId="64" applyNumberFormat="1" applyFont="1" applyFill="1" applyBorder="1" applyAlignment="1">
      <alignment horizontal="center" vertical="center"/>
      <protection/>
    </xf>
    <xf numFmtId="4" fontId="6" fillId="0" borderId="72" xfId="64" applyNumberFormat="1" applyFont="1" applyFill="1" applyBorder="1" applyAlignment="1">
      <alignment horizontal="center" vertical="center"/>
      <protection/>
    </xf>
    <xf numFmtId="4" fontId="6" fillId="0" borderId="28" xfId="64" applyNumberFormat="1" applyFont="1" applyFill="1" applyBorder="1" applyAlignment="1">
      <alignment horizontal="center" vertical="center"/>
      <protection/>
    </xf>
    <xf numFmtId="4" fontId="6" fillId="0" borderId="73" xfId="64" applyNumberFormat="1" applyFont="1" applyFill="1" applyBorder="1" applyAlignment="1">
      <alignment horizontal="center" vertical="center"/>
      <protection/>
    </xf>
    <xf numFmtId="4" fontId="6" fillId="0" borderId="55" xfId="64" applyNumberFormat="1" applyFont="1" applyFill="1" applyBorder="1" applyAlignment="1">
      <alignment horizontal="center" vertical="center"/>
      <protection/>
    </xf>
    <xf numFmtId="4" fontId="6" fillId="0" borderId="74" xfId="64" applyNumberFormat="1" applyFont="1" applyFill="1" applyBorder="1" applyAlignment="1">
      <alignment horizontal="center" vertical="center"/>
      <protection/>
    </xf>
    <xf numFmtId="4" fontId="6" fillId="0" borderId="10" xfId="64" applyNumberFormat="1" applyFont="1" applyFill="1" applyBorder="1" applyAlignment="1">
      <alignment horizontal="center" vertical="center"/>
      <protection/>
    </xf>
    <xf numFmtId="4" fontId="6" fillId="0" borderId="39" xfId="64" applyNumberFormat="1" applyFont="1" applyFill="1" applyBorder="1" applyAlignment="1">
      <alignment horizontal="center" vertical="center"/>
      <protection/>
    </xf>
    <xf numFmtId="4" fontId="6" fillId="0" borderId="64" xfId="64" applyNumberFormat="1" applyFont="1" applyFill="1" applyBorder="1" applyAlignment="1">
      <alignment horizontal="right"/>
      <protection/>
    </xf>
    <xf numFmtId="4" fontId="6" fillId="0" borderId="75" xfId="64" applyNumberFormat="1" applyFont="1" applyFill="1" applyBorder="1" applyAlignment="1">
      <alignment horizontal="right"/>
      <protection/>
    </xf>
    <xf numFmtId="4" fontId="6" fillId="0" borderId="66" xfId="64" applyNumberFormat="1" applyFont="1" applyFill="1" applyBorder="1" applyAlignment="1">
      <alignment horizontal="center" vertical="center"/>
      <protection/>
    </xf>
    <xf numFmtId="4" fontId="6" fillId="0" borderId="76" xfId="64" applyNumberFormat="1" applyFont="1" applyFill="1" applyBorder="1" applyAlignment="1">
      <alignment horizontal="center" vertical="center"/>
      <protection/>
    </xf>
    <xf numFmtId="4" fontId="6" fillId="0" borderId="77" xfId="64"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4" xfId="0" applyNumberFormat="1" applyFont="1" applyFill="1" applyBorder="1" applyAlignment="1">
      <alignment/>
    </xf>
    <xf numFmtId="4" fontId="6" fillId="0" borderId="18" xfId="0" applyNumberFormat="1" applyFont="1" applyFill="1" applyBorder="1" applyAlignment="1">
      <alignment/>
    </xf>
    <xf numFmtId="4" fontId="7" fillId="0" borderId="34" xfId="64" applyNumberFormat="1" applyFont="1" applyFill="1" applyBorder="1" applyAlignment="1">
      <alignment horizontal="center"/>
      <protection/>
    </xf>
    <xf numFmtId="4" fontId="6" fillId="33" borderId="34" xfId="0" applyNumberFormat="1" applyFont="1" applyFill="1" applyBorder="1" applyAlignment="1">
      <alignment horizontal="center"/>
    </xf>
    <xf numFmtId="4" fontId="6" fillId="0" borderId="36" xfId="64" applyNumberFormat="1" applyFont="1" applyFill="1" applyBorder="1" applyAlignment="1">
      <alignment horizontal="center"/>
      <protection/>
    </xf>
    <xf numFmtId="4" fontId="6" fillId="0" borderId="37" xfId="64" applyNumberFormat="1" applyFont="1" applyFill="1" applyBorder="1" applyAlignment="1">
      <alignment horizontal="center"/>
      <protection/>
    </xf>
    <xf numFmtId="4" fontId="6" fillId="0" borderId="18" xfId="64" applyNumberFormat="1" applyFont="1" applyFill="1" applyBorder="1" applyAlignment="1">
      <alignment horizontal="center"/>
      <protection/>
    </xf>
    <xf numFmtId="4" fontId="6" fillId="0" borderId="70" xfId="64" applyNumberFormat="1" applyFont="1" applyFill="1" applyBorder="1" applyAlignment="1">
      <alignment horizontal="center"/>
      <protection/>
    </xf>
    <xf numFmtId="4" fontId="7" fillId="0" borderId="36" xfId="64" applyNumberFormat="1" applyFont="1" applyFill="1" applyBorder="1" applyAlignment="1">
      <alignment horizontal="right" vertical="center"/>
      <protection/>
    </xf>
    <xf numFmtId="4" fontId="7" fillId="0" borderId="37" xfId="64" applyNumberFormat="1" applyFont="1" applyFill="1" applyBorder="1" applyAlignment="1">
      <alignment horizontal="right" vertical="center"/>
      <protection/>
    </xf>
    <xf numFmtId="4" fontId="6" fillId="0" borderId="36" xfId="64" applyNumberFormat="1" applyFont="1" applyFill="1" applyBorder="1" applyAlignment="1">
      <alignment horizontal="right" vertical="center"/>
      <protection/>
    </xf>
    <xf numFmtId="4" fontId="6" fillId="0" borderId="19" xfId="64" applyNumberFormat="1" applyFont="1" applyFill="1" applyBorder="1" applyAlignment="1">
      <alignment horizontal="right" vertical="center"/>
      <protection/>
    </xf>
    <xf numFmtId="4" fontId="6" fillId="0" borderId="71" xfId="64" applyNumberFormat="1" applyFont="1" applyFill="1" applyBorder="1" applyAlignment="1">
      <alignment horizontal="right" vertical="center"/>
      <protection/>
    </xf>
    <xf numFmtId="4" fontId="6" fillId="0" borderId="38" xfId="64" applyNumberFormat="1" applyFont="1" applyFill="1" applyBorder="1" applyAlignment="1">
      <alignment horizontal="right" vertical="center"/>
      <protection/>
    </xf>
    <xf numFmtId="4" fontId="6" fillId="33" borderId="13" xfId="64" applyNumberFormat="1" applyFont="1" applyFill="1" applyBorder="1" applyAlignment="1">
      <alignment horizontal="right" vertical="center"/>
      <protection/>
    </xf>
    <xf numFmtId="4" fontId="6" fillId="33" borderId="34" xfId="64" applyNumberFormat="1" applyFont="1" applyFill="1" applyBorder="1" applyAlignment="1">
      <alignment horizontal="right" vertical="center"/>
      <protection/>
    </xf>
    <xf numFmtId="4" fontId="6" fillId="0" borderId="36" xfId="64" applyNumberFormat="1" applyFont="1" applyFill="1" applyBorder="1" applyAlignment="1">
      <alignment/>
      <protection/>
    </xf>
    <xf numFmtId="4" fontId="6" fillId="0" borderId="10" xfId="64" applyNumberFormat="1" applyFont="1" applyFill="1" applyBorder="1" applyAlignment="1">
      <alignment/>
      <protection/>
    </xf>
    <xf numFmtId="4" fontId="6" fillId="0" borderId="39" xfId="64" applyNumberFormat="1" applyFont="1" applyFill="1" applyBorder="1" applyAlignment="1">
      <alignment/>
      <protection/>
    </xf>
    <xf numFmtId="4" fontId="6" fillId="0" borderId="37" xfId="64" applyNumberFormat="1" applyFont="1" applyFill="1" applyBorder="1" applyAlignment="1">
      <alignment/>
      <protection/>
    </xf>
    <xf numFmtId="4" fontId="6" fillId="0" borderId="35" xfId="64" applyNumberFormat="1" applyFont="1" applyFill="1" applyBorder="1" applyAlignment="1">
      <alignment horizontal="right" vertical="center"/>
      <protection/>
    </xf>
    <xf numFmtId="4" fontId="6" fillId="0" borderId="18" xfId="64" applyNumberFormat="1" applyFont="1" applyFill="1" applyBorder="1" applyAlignment="1">
      <alignment horizontal="right" vertical="center"/>
      <protection/>
    </xf>
    <xf numFmtId="4" fontId="6" fillId="0" borderId="52" xfId="64" applyNumberFormat="1" applyFont="1" applyFill="1" applyBorder="1" applyAlignment="1">
      <alignment horizontal="right" vertical="center"/>
      <protection/>
    </xf>
    <xf numFmtId="4" fontId="6" fillId="0" borderId="70" xfId="64" applyNumberFormat="1" applyFont="1" applyFill="1" applyBorder="1" applyAlignment="1">
      <alignment horizontal="right" vertical="center"/>
      <protection/>
    </xf>
    <xf numFmtId="4" fontId="6" fillId="0" borderId="19" xfId="64" applyNumberFormat="1" applyFont="1" applyFill="1" applyBorder="1" applyAlignment="1">
      <alignment/>
      <protection/>
    </xf>
    <xf numFmtId="4" fontId="6" fillId="0" borderId="38" xfId="64" applyNumberFormat="1" applyFont="1" applyFill="1" applyBorder="1" applyAlignment="1">
      <alignment/>
      <protection/>
    </xf>
    <xf numFmtId="4" fontId="6" fillId="0" borderId="30" xfId="64" applyNumberFormat="1" applyFont="1" applyFill="1" applyBorder="1" applyAlignment="1">
      <alignment horizontal="right" vertical="center"/>
      <protection/>
    </xf>
    <xf numFmtId="4" fontId="6" fillId="0" borderId="78" xfId="64" applyNumberFormat="1" applyFont="1" applyFill="1" applyBorder="1" applyAlignment="1">
      <alignment horizontal="right" vertical="center"/>
      <protection/>
    </xf>
    <xf numFmtId="4" fontId="6" fillId="0" borderId="26" xfId="64" applyNumberFormat="1" applyFont="1" applyFill="1" applyBorder="1" applyAlignment="1">
      <alignment horizontal="right" vertical="center"/>
      <protection/>
    </xf>
    <xf numFmtId="4" fontId="6" fillId="0" borderId="72" xfId="64" applyNumberFormat="1" applyFont="1" applyFill="1" applyBorder="1" applyAlignment="1">
      <alignment horizontal="right" vertical="center"/>
      <protection/>
    </xf>
    <xf numFmtId="4" fontId="6" fillId="0" borderId="28" xfId="64" applyNumberFormat="1" applyFont="1" applyFill="1" applyBorder="1" applyAlignment="1">
      <alignment horizontal="right" vertical="center"/>
      <protection/>
    </xf>
    <xf numFmtId="4" fontId="6" fillId="0" borderId="73" xfId="64" applyNumberFormat="1" applyFont="1" applyFill="1" applyBorder="1" applyAlignment="1">
      <alignment horizontal="right" vertical="center"/>
      <protection/>
    </xf>
    <xf numFmtId="4" fontId="6" fillId="0" borderId="55" xfId="64" applyNumberFormat="1" applyFont="1" applyFill="1" applyBorder="1" applyAlignment="1">
      <alignment horizontal="right" vertical="center"/>
      <protection/>
    </xf>
    <xf numFmtId="4" fontId="6" fillId="0" borderId="74" xfId="64" applyNumberFormat="1" applyFont="1" applyFill="1" applyBorder="1" applyAlignment="1">
      <alignment horizontal="right" vertical="center"/>
      <protection/>
    </xf>
    <xf numFmtId="4" fontId="6" fillId="0" borderId="10" xfId="64" applyNumberFormat="1" applyFont="1" applyFill="1" applyBorder="1" applyAlignment="1">
      <alignment horizontal="right" vertical="center"/>
      <protection/>
    </xf>
    <xf numFmtId="4" fontId="6" fillId="0" borderId="39" xfId="64" applyNumberFormat="1" applyFont="1" applyFill="1" applyBorder="1" applyAlignment="1">
      <alignment horizontal="right" vertical="center"/>
      <protection/>
    </xf>
    <xf numFmtId="4" fontId="6" fillId="0" borderId="79" xfId="64" applyNumberFormat="1" applyFont="1" applyFill="1" applyBorder="1" applyAlignment="1">
      <alignment horizontal="right" vertical="center"/>
      <protection/>
    </xf>
    <xf numFmtId="4" fontId="6" fillId="0" borderId="32" xfId="64" applyNumberFormat="1" applyFont="1" applyFill="1" applyBorder="1" applyAlignment="1">
      <alignment horizontal="right" vertical="center"/>
      <protection/>
    </xf>
    <xf numFmtId="4" fontId="6" fillId="0" borderId="41" xfId="64" applyNumberFormat="1" applyFont="1" applyFill="1" applyBorder="1" applyAlignment="1">
      <alignment horizontal="right" vertical="center"/>
      <protection/>
    </xf>
    <xf numFmtId="4" fontId="6" fillId="0" borderId="42" xfId="64" applyNumberFormat="1" applyFont="1" applyFill="1" applyBorder="1" applyAlignment="1">
      <alignment horizontal="right" vertical="center"/>
      <protection/>
    </xf>
    <xf numFmtId="4" fontId="6" fillId="0" borderId="36" xfId="0" applyNumberFormat="1" applyFont="1" applyFill="1" applyBorder="1" applyAlignment="1">
      <alignment horizontal="right"/>
    </xf>
    <xf numFmtId="4" fontId="6" fillId="0" borderId="37" xfId="0" applyNumberFormat="1" applyFont="1" applyFill="1" applyBorder="1" applyAlignment="1">
      <alignment horizontal="right"/>
    </xf>
    <xf numFmtId="4" fontId="6" fillId="0" borderId="18" xfId="0" applyNumberFormat="1" applyFont="1" applyFill="1" applyBorder="1" applyAlignment="1">
      <alignment horizontal="right"/>
    </xf>
    <xf numFmtId="4" fontId="6" fillId="0" borderId="67" xfId="0" applyNumberFormat="1" applyFont="1" applyFill="1" applyBorder="1" applyAlignment="1">
      <alignment/>
    </xf>
    <xf numFmtId="4" fontId="6" fillId="0" borderId="18" xfId="64" applyNumberFormat="1" applyFont="1" applyFill="1" applyBorder="1" applyAlignment="1">
      <alignment vertical="center"/>
      <protection/>
    </xf>
    <xf numFmtId="4" fontId="6" fillId="0" borderId="80" xfId="64" applyNumberFormat="1" applyFont="1" applyFill="1" applyBorder="1" applyAlignment="1">
      <alignment vertical="center"/>
      <protection/>
    </xf>
    <xf numFmtId="4" fontId="6" fillId="0" borderId="67" xfId="64" applyNumberFormat="1" applyFont="1" applyFill="1" applyBorder="1" applyAlignment="1">
      <alignment horizontal="right" vertical="center"/>
      <protection/>
    </xf>
    <xf numFmtId="4" fontId="6" fillId="0" borderId="81" xfId="0" applyNumberFormat="1" applyFont="1" applyFill="1" applyBorder="1" applyAlignment="1">
      <alignment/>
    </xf>
    <xf numFmtId="4" fontId="6" fillId="0" borderId="80" xfId="64" applyNumberFormat="1" applyFont="1" applyFill="1" applyBorder="1" applyAlignment="1">
      <alignment horizontal="right" vertical="center"/>
      <protection/>
    </xf>
    <xf numFmtId="4" fontId="6" fillId="0" borderId="68" xfId="0" applyNumberFormat="1" applyFont="1" applyFill="1" applyBorder="1" applyAlignment="1">
      <alignment/>
    </xf>
    <xf numFmtId="49" fontId="7" fillId="34" borderId="82" xfId="60" applyNumberFormat="1" applyFont="1" applyFill="1" applyBorder="1" applyAlignment="1">
      <alignment vertical="center"/>
      <protection/>
    </xf>
    <xf numFmtId="4" fontId="7" fillId="35" borderId="82" xfId="0" applyNumberFormat="1" applyFont="1" applyFill="1" applyBorder="1" applyAlignment="1">
      <alignment/>
    </xf>
    <xf numFmtId="4" fontId="7" fillId="34" borderId="82" xfId="0" applyNumberFormat="1" applyFont="1" applyFill="1" applyBorder="1" applyAlignment="1">
      <alignment/>
    </xf>
    <xf numFmtId="4" fontId="7" fillId="34" borderId="83" xfId="0" applyNumberFormat="1" applyFont="1" applyFill="1" applyBorder="1" applyAlignment="1">
      <alignment/>
    </xf>
    <xf numFmtId="49" fontId="7" fillId="34" borderId="84" xfId="60" applyNumberFormat="1" applyFont="1" applyFill="1" applyBorder="1" applyAlignment="1">
      <alignment vertical="center"/>
      <protection/>
    </xf>
    <xf numFmtId="0" fontId="7" fillId="0" borderId="20" xfId="0" applyFont="1" applyFill="1" applyBorder="1" applyAlignment="1">
      <alignment vertical="center"/>
    </xf>
    <xf numFmtId="0" fontId="7" fillId="0" borderId="36" xfId="0" applyFont="1" applyFill="1" applyBorder="1" applyAlignment="1">
      <alignment vertical="center"/>
    </xf>
    <xf numFmtId="223" fontId="7" fillId="34" borderId="84" xfId="64" applyNumberFormat="1" applyFont="1" applyFill="1" applyBorder="1" applyAlignment="1">
      <alignment horizontal="center" vertical="center"/>
      <protection/>
    </xf>
    <xf numFmtId="4" fontId="7" fillId="34" borderId="84" xfId="64" applyNumberFormat="1" applyFont="1" applyFill="1" applyBorder="1" applyAlignment="1">
      <alignment horizontal="center" vertical="center"/>
      <protection/>
    </xf>
    <xf numFmtId="4" fontId="7" fillId="34" borderId="85" xfId="64" applyNumberFormat="1" applyFont="1" applyFill="1" applyBorder="1" applyAlignment="1">
      <alignment horizontal="center" vertical="center"/>
      <protection/>
    </xf>
    <xf numFmtId="0" fontId="6" fillId="0" borderId="36" xfId="0" applyFont="1" applyFill="1" applyBorder="1" applyAlignment="1">
      <alignment horizontal="left" vertical="center" wrapText="1"/>
    </xf>
    <xf numFmtId="0" fontId="6" fillId="0" borderId="36" xfId="0" applyFont="1" applyFill="1" applyBorder="1" applyAlignment="1">
      <alignment vertical="center"/>
    </xf>
    <xf numFmtId="4" fontId="7" fillId="34" borderId="82" xfId="64" applyNumberFormat="1" applyFont="1" applyFill="1" applyBorder="1" applyAlignment="1">
      <alignment horizontal="right" vertical="center"/>
      <protection/>
    </xf>
    <xf numFmtId="4" fontId="7" fillId="34" borderId="86" xfId="64" applyNumberFormat="1" applyFont="1" applyFill="1" applyBorder="1" applyAlignment="1">
      <alignment horizontal="right" vertical="center"/>
      <protection/>
    </xf>
    <xf numFmtId="4" fontId="6" fillId="0" borderId="67" xfId="64" applyNumberFormat="1" applyFont="1" applyFill="1" applyBorder="1" applyAlignment="1">
      <alignment horizontal="right"/>
      <protection/>
    </xf>
    <xf numFmtId="4" fontId="6" fillId="0" borderId="81" xfId="64" applyNumberFormat="1" applyFont="1" applyFill="1" applyBorder="1" applyAlignment="1">
      <alignment/>
      <protection/>
    </xf>
    <xf numFmtId="4" fontId="6" fillId="0" borderId="35" xfId="64"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67" xfId="0" applyNumberFormat="1" applyFont="1" applyFill="1" applyBorder="1" applyAlignment="1">
      <alignment vertical="center"/>
    </xf>
    <xf numFmtId="4" fontId="6" fillId="0" borderId="67" xfId="64" applyNumberFormat="1" applyFont="1" applyFill="1" applyBorder="1" applyAlignment="1">
      <alignment/>
      <protection/>
    </xf>
    <xf numFmtId="4" fontId="7" fillId="34" borderId="22" xfId="64" applyNumberFormat="1" applyFont="1" applyFill="1" applyBorder="1" applyAlignment="1" applyProtection="1">
      <alignment horizontal="right" vertical="center"/>
      <protection/>
    </xf>
    <xf numFmtId="4" fontId="7" fillId="34" borderId="87" xfId="64" applyNumberFormat="1" applyFont="1" applyFill="1" applyBorder="1" applyAlignment="1" applyProtection="1">
      <alignment horizontal="right" vertical="center"/>
      <protection/>
    </xf>
    <xf numFmtId="4" fontId="6" fillId="0" borderId="68" xfId="64"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67" xfId="0" applyNumberFormat="1" applyFont="1" applyFill="1" applyBorder="1" applyAlignment="1">
      <alignment horizontal="right" vertical="center"/>
    </xf>
    <xf numFmtId="4" fontId="7" fillId="34" borderId="88" xfId="0" applyNumberFormat="1" applyFont="1" applyFill="1" applyBorder="1" applyAlignment="1">
      <alignment/>
    </xf>
    <xf numFmtId="4" fontId="7" fillId="34" borderId="89" xfId="0" applyNumberFormat="1" applyFont="1" applyFill="1" applyBorder="1" applyAlignment="1">
      <alignment/>
    </xf>
    <xf numFmtId="4" fontId="6" fillId="0" borderId="36" xfId="62" applyNumberFormat="1" applyFont="1" applyBorder="1">
      <alignment/>
      <protection/>
    </xf>
    <xf numFmtId="4" fontId="6" fillId="0" borderId="37" xfId="62" applyNumberFormat="1" applyFont="1" applyBorder="1">
      <alignment/>
      <protection/>
    </xf>
    <xf numFmtId="4" fontId="6" fillId="0" borderId="13" xfId="62" applyNumberFormat="1" applyFont="1" applyBorder="1">
      <alignment/>
      <protection/>
    </xf>
    <xf numFmtId="4" fontId="6" fillId="0" borderId="34" xfId="62" applyNumberFormat="1" applyFont="1" applyBorder="1">
      <alignment/>
      <protection/>
    </xf>
    <xf numFmtId="4" fontId="6" fillId="0" borderId="36" xfId="62" applyNumberFormat="1" applyFont="1" applyBorder="1" applyAlignment="1">
      <alignment horizontal="right"/>
      <protection/>
    </xf>
    <xf numFmtId="4" fontId="6" fillId="0" borderId="13" xfId="62" applyNumberFormat="1" applyFont="1" applyBorder="1" applyAlignment="1">
      <alignment horizontal="right"/>
      <protection/>
    </xf>
    <xf numFmtId="4" fontId="6" fillId="0" borderId="34" xfId="62" applyNumberFormat="1" applyFont="1" applyBorder="1" applyAlignment="1">
      <alignment horizontal="right"/>
      <protection/>
    </xf>
    <xf numFmtId="4" fontId="6" fillId="0" borderId="18" xfId="62" applyNumberFormat="1" applyFont="1" applyBorder="1" applyAlignment="1">
      <alignment horizontal="right"/>
      <protection/>
    </xf>
    <xf numFmtId="4" fontId="6" fillId="0" borderId="36" xfId="62" applyNumberFormat="1" applyFont="1" applyBorder="1" applyAlignment="1">
      <alignment/>
      <protection/>
    </xf>
    <xf numFmtId="4" fontId="6" fillId="0" borderId="13" xfId="62" applyNumberFormat="1" applyFont="1" applyBorder="1" applyAlignment="1">
      <alignment/>
      <protection/>
    </xf>
    <xf numFmtId="4" fontId="6" fillId="0" borderId="34" xfId="62" applyNumberFormat="1" applyFont="1" applyBorder="1" applyAlignment="1">
      <alignment/>
      <protection/>
    </xf>
    <xf numFmtId="4" fontId="6" fillId="0" borderId="70" xfId="64" applyNumberFormat="1" applyFont="1" applyFill="1" applyBorder="1" applyAlignment="1">
      <alignment vertical="center"/>
      <protection/>
    </xf>
    <xf numFmtId="4" fontId="6" fillId="0" borderId="24" xfId="64" applyNumberFormat="1" applyFont="1" applyFill="1" applyBorder="1" applyAlignment="1">
      <alignment/>
      <protection/>
    </xf>
    <xf numFmtId="4" fontId="6" fillId="0" borderId="40" xfId="64" applyNumberFormat="1" applyFont="1" applyFill="1" applyBorder="1" applyAlignment="1">
      <alignment/>
      <protection/>
    </xf>
    <xf numFmtId="4" fontId="6" fillId="0" borderId="24" xfId="64" applyNumberFormat="1" applyFont="1" applyFill="1" applyBorder="1" applyAlignment="1">
      <alignment vertical="center"/>
      <protection/>
    </xf>
    <xf numFmtId="4" fontId="6" fillId="0" borderId="40" xfId="64" applyNumberFormat="1" applyFont="1" applyFill="1" applyBorder="1" applyAlignment="1">
      <alignment vertical="center"/>
      <protection/>
    </xf>
    <xf numFmtId="4" fontId="6" fillId="33" borderId="24" xfId="64" applyNumberFormat="1" applyFont="1" applyFill="1" applyBorder="1" applyAlignment="1">
      <alignment/>
      <protection/>
    </xf>
    <xf numFmtId="4" fontId="6" fillId="33" borderId="40" xfId="64" applyNumberFormat="1" applyFont="1" applyFill="1" applyBorder="1" applyAlignment="1">
      <alignment/>
      <protection/>
    </xf>
    <xf numFmtId="4" fontId="6" fillId="33" borderId="18" xfId="64" applyNumberFormat="1" applyFont="1" applyFill="1" applyBorder="1" applyAlignment="1">
      <alignment vertical="center"/>
      <protection/>
    </xf>
    <xf numFmtId="4" fontId="6" fillId="33" borderId="52" xfId="42" applyNumberFormat="1" applyFont="1" applyFill="1" applyBorder="1" applyAlignment="1">
      <alignment vertical="center"/>
    </xf>
    <xf numFmtId="4" fontId="6" fillId="33" borderId="10" xfId="42" applyNumberFormat="1" applyFont="1" applyFill="1" applyBorder="1" applyAlignment="1">
      <alignment vertical="center"/>
    </xf>
    <xf numFmtId="4" fontId="6" fillId="33" borderId="39" xfId="42" applyNumberFormat="1" applyFont="1" applyFill="1" applyBorder="1" applyAlignment="1">
      <alignment vertical="center"/>
    </xf>
    <xf numFmtId="4" fontId="6" fillId="0" borderId="11" xfId="64" applyNumberFormat="1" applyFont="1" applyFill="1" applyBorder="1" applyAlignment="1">
      <alignment horizontal="right"/>
      <protection/>
    </xf>
    <xf numFmtId="4" fontId="6" fillId="0" borderId="32" xfId="64" applyNumberFormat="1" applyFont="1" applyFill="1" applyBorder="1" applyAlignment="1">
      <alignment horizontal="center" vertical="center"/>
      <protection/>
    </xf>
    <xf numFmtId="4" fontId="6" fillId="0" borderId="42" xfId="64" applyNumberFormat="1" applyFont="1" applyFill="1" applyBorder="1" applyAlignment="1">
      <alignment horizontal="center" vertical="center"/>
      <protection/>
    </xf>
    <xf numFmtId="4" fontId="6" fillId="0" borderId="36" xfId="62" applyNumberFormat="1" applyFont="1" applyFill="1" applyBorder="1">
      <alignment/>
      <protection/>
    </xf>
    <xf numFmtId="4" fontId="6" fillId="0" borderId="81" xfId="62" applyNumberFormat="1" applyFont="1" applyFill="1" applyBorder="1">
      <alignment/>
      <protection/>
    </xf>
    <xf numFmtId="4" fontId="6" fillId="0" borderId="13" xfId="62" applyNumberFormat="1" applyFont="1" applyFill="1" applyBorder="1">
      <alignment/>
      <protection/>
    </xf>
    <xf numFmtId="4" fontId="6" fillId="0" borderId="67" xfId="62" applyNumberFormat="1" applyFont="1" applyFill="1" applyBorder="1">
      <alignment/>
      <protection/>
    </xf>
    <xf numFmtId="4" fontId="6" fillId="0" borderId="18" xfId="62" applyNumberFormat="1" applyFont="1" applyFill="1" applyBorder="1">
      <alignment/>
      <protection/>
    </xf>
    <xf numFmtId="4" fontId="6" fillId="0" borderId="52" xfId="62" applyNumberFormat="1" applyFont="1" applyFill="1" applyBorder="1">
      <alignment/>
      <protection/>
    </xf>
    <xf numFmtId="4" fontId="6" fillId="0" borderId="80" xfId="62" applyNumberFormat="1" applyFont="1" applyFill="1" applyBorder="1">
      <alignment/>
      <protection/>
    </xf>
    <xf numFmtId="4" fontId="6" fillId="0" borderId="90" xfId="62" applyNumberFormat="1" applyFont="1" applyFill="1" applyBorder="1">
      <alignment/>
      <protection/>
    </xf>
    <xf numFmtId="4" fontId="6" fillId="0" borderId="68" xfId="62" applyNumberFormat="1" applyFont="1" applyFill="1" applyBorder="1">
      <alignment/>
      <protection/>
    </xf>
    <xf numFmtId="4" fontId="6" fillId="0" borderId="91" xfId="62" applyNumberFormat="1" applyFont="1" applyFill="1" applyBorder="1">
      <alignment/>
      <protection/>
    </xf>
    <xf numFmtId="4" fontId="6" fillId="0" borderId="69" xfId="62" applyNumberFormat="1" applyFont="1" applyFill="1" applyBorder="1">
      <alignment/>
      <protection/>
    </xf>
    <xf numFmtId="1" fontId="7" fillId="34" borderId="13" xfId="62" applyNumberFormat="1" applyFont="1" applyFill="1" applyBorder="1" applyAlignment="1">
      <alignment vertical="center"/>
      <protection/>
    </xf>
    <xf numFmtId="4" fontId="7" fillId="34" borderId="88" xfId="62" applyNumberFormat="1" applyFont="1" applyFill="1" applyBorder="1" applyAlignment="1">
      <alignment vertical="center"/>
      <protection/>
    </xf>
    <xf numFmtId="4" fontId="7" fillId="34" borderId="89" xfId="62" applyNumberFormat="1" applyFont="1" applyFill="1" applyBorder="1" applyAlignment="1">
      <alignment vertical="center"/>
      <protection/>
    </xf>
    <xf numFmtId="1" fontId="7" fillId="35" borderId="36" xfId="62" applyNumberFormat="1" applyFont="1" applyFill="1" applyBorder="1" applyAlignment="1">
      <alignment vertical="center"/>
      <protection/>
    </xf>
    <xf numFmtId="4" fontId="7" fillId="35" borderId="88" xfId="62" applyNumberFormat="1" applyFont="1" applyFill="1" applyBorder="1" applyAlignment="1">
      <alignment vertical="center"/>
      <protection/>
    </xf>
    <xf numFmtId="4" fontId="7" fillId="35" borderId="92" xfId="62" applyNumberFormat="1" applyFont="1" applyFill="1" applyBorder="1" applyAlignment="1">
      <alignment vertical="center"/>
      <protection/>
    </xf>
    <xf numFmtId="4" fontId="7" fillId="34" borderId="22" xfId="0" applyNumberFormat="1" applyFont="1" applyFill="1" applyBorder="1" applyAlignment="1">
      <alignment/>
    </xf>
    <xf numFmtId="4" fontId="7" fillId="34" borderId="93" xfId="0" applyNumberFormat="1" applyFont="1" applyFill="1" applyBorder="1" applyAlignment="1">
      <alignment/>
    </xf>
    <xf numFmtId="4" fontId="7" fillId="36" borderId="22" xfId="64" applyNumberFormat="1" applyFont="1" applyFill="1" applyBorder="1" applyAlignment="1" applyProtection="1">
      <alignment horizontal="right" vertical="center"/>
      <protection/>
    </xf>
    <xf numFmtId="0" fontId="7" fillId="33" borderId="13" xfId="64" applyFont="1" applyFill="1" applyBorder="1" applyAlignment="1">
      <alignment horizontal="left" vertical="center"/>
      <protection/>
    </xf>
    <xf numFmtId="0" fontId="6" fillId="33" borderId="13" xfId="0" applyNumberFormat="1" applyFont="1" applyFill="1" applyBorder="1" applyAlignment="1">
      <alignment horizontal="left" vertical="center"/>
    </xf>
    <xf numFmtId="0" fontId="6" fillId="33" borderId="13" xfId="0" applyFont="1" applyFill="1" applyBorder="1" applyAlignment="1">
      <alignment horizontal="left" vertical="center"/>
    </xf>
    <xf numFmtId="0" fontId="6" fillId="33" borderId="18" xfId="64" applyFont="1" applyFill="1" applyBorder="1" applyAlignment="1">
      <alignment horizontal="left" vertical="center"/>
      <protection/>
    </xf>
    <xf numFmtId="4" fontId="6" fillId="0" borderId="94" xfId="64" applyNumberFormat="1" applyFont="1" applyFill="1" applyBorder="1" applyAlignment="1">
      <alignment vertical="center"/>
      <protection/>
    </xf>
    <xf numFmtId="0" fontId="7" fillId="34" borderId="95" xfId="64" applyFont="1" applyFill="1" applyBorder="1" applyAlignment="1">
      <alignment horizontal="left" vertical="center"/>
      <protection/>
    </xf>
    <xf numFmtId="4" fontId="7" fillId="34" borderId="95" xfId="64" applyNumberFormat="1" applyFont="1" applyFill="1" applyBorder="1" applyAlignment="1">
      <alignment vertical="center"/>
      <protection/>
    </xf>
    <xf numFmtId="4" fontId="7" fillId="34" borderId="96" xfId="64" applyNumberFormat="1" applyFont="1" applyFill="1" applyBorder="1" applyAlignment="1">
      <alignment vertical="center"/>
      <protection/>
    </xf>
    <xf numFmtId="4" fontId="7" fillId="34" borderId="84" xfId="0" applyNumberFormat="1" applyFont="1" applyFill="1" applyBorder="1" applyAlignment="1">
      <alignment vertical="center"/>
    </xf>
    <xf numFmtId="4" fontId="7" fillId="34" borderId="97" xfId="0" applyNumberFormat="1" applyFont="1" applyFill="1" applyBorder="1" applyAlignment="1">
      <alignment vertical="center"/>
    </xf>
    <xf numFmtId="4" fontId="6" fillId="33" borderId="10" xfId="64" applyNumberFormat="1" applyFont="1" applyFill="1" applyBorder="1" applyAlignment="1">
      <alignment horizontal="right"/>
      <protection/>
    </xf>
    <xf numFmtId="4" fontId="6" fillId="33" borderId="10" xfId="0" applyNumberFormat="1" applyFont="1" applyFill="1" applyBorder="1" applyAlignment="1">
      <alignment horizontal="right"/>
    </xf>
    <xf numFmtId="4" fontId="6" fillId="33" borderId="30" xfId="64" applyNumberFormat="1" applyFont="1" applyFill="1" applyBorder="1" applyAlignment="1">
      <alignment horizontal="right"/>
      <protection/>
    </xf>
    <xf numFmtId="4" fontId="7" fillId="33" borderId="10" xfId="64" applyNumberFormat="1" applyFont="1" applyFill="1" applyBorder="1" applyAlignment="1">
      <alignment horizontal="right"/>
      <protection/>
    </xf>
    <xf numFmtId="0" fontId="6" fillId="0" borderId="10" xfId="0" applyFont="1" applyFill="1" applyBorder="1" applyAlignment="1">
      <alignment horizontal="center" vertical="center"/>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4" fontId="7" fillId="0" borderId="98" xfId="64" applyNumberFormat="1" applyFont="1" applyFill="1" applyBorder="1" applyAlignment="1">
      <alignment horizontal="right"/>
      <protection/>
    </xf>
    <xf numFmtId="4" fontId="6" fillId="0" borderId="98" xfId="64" applyNumberFormat="1" applyFont="1" applyFill="1" applyBorder="1" applyAlignment="1">
      <alignment horizontal="right"/>
      <protection/>
    </xf>
    <xf numFmtId="4" fontId="6" fillId="33" borderId="98" xfId="64" applyNumberFormat="1" applyFont="1" applyFill="1" applyBorder="1" applyAlignment="1">
      <alignment horizontal="right"/>
      <protection/>
    </xf>
    <xf numFmtId="4" fontId="7" fillId="33" borderId="98" xfId="64" applyNumberFormat="1" applyFont="1" applyFill="1" applyBorder="1" applyAlignment="1">
      <alignment horizontal="right"/>
      <protection/>
    </xf>
    <xf numFmtId="4" fontId="6" fillId="37" borderId="98" xfId="64" applyNumberFormat="1" applyFont="1" applyFill="1" applyBorder="1" applyAlignment="1">
      <alignment horizontal="right"/>
      <protection/>
    </xf>
    <xf numFmtId="4" fontId="6" fillId="33" borderId="99" xfId="0" applyNumberFormat="1" applyFont="1" applyFill="1" applyBorder="1" applyAlignment="1">
      <alignment horizontal="right"/>
    </xf>
    <xf numFmtId="4" fontId="6" fillId="33" borderId="100" xfId="64" applyNumberFormat="1" applyFont="1" applyFill="1" applyBorder="1" applyAlignment="1">
      <alignment horizontal="right"/>
      <protection/>
    </xf>
    <xf numFmtId="4" fontId="7" fillId="33" borderId="100" xfId="64" applyNumberFormat="1" applyFont="1" applyFill="1" applyBorder="1" applyAlignment="1">
      <alignment horizontal="right"/>
      <protection/>
    </xf>
    <xf numFmtId="4" fontId="6" fillId="33" borderId="101" xfId="0" applyNumberFormat="1" applyFont="1" applyFill="1" applyBorder="1" applyAlignment="1">
      <alignment horizontal="right"/>
    </xf>
    <xf numFmtId="4" fontId="6" fillId="0" borderId="102" xfId="64" applyNumberFormat="1" applyFont="1" applyFill="1" applyBorder="1" applyAlignment="1">
      <alignment horizontal="right"/>
      <protection/>
    </xf>
    <xf numFmtId="49" fontId="7" fillId="0" borderId="45" xfId="0" applyNumberFormat="1" applyFont="1" applyFill="1" applyBorder="1" applyAlignment="1">
      <alignment horizontal="left" vertical="center" wrapText="1"/>
    </xf>
    <xf numFmtId="0" fontId="6" fillId="0" borderId="36" xfId="64" applyFont="1" applyFill="1" applyBorder="1" applyAlignment="1">
      <alignment horizontal="left" vertical="center"/>
      <protection/>
    </xf>
    <xf numFmtId="4" fontId="6" fillId="0" borderId="103" xfId="64" applyNumberFormat="1" applyFont="1" applyFill="1" applyBorder="1" applyAlignment="1">
      <alignment horizontal="right"/>
      <protection/>
    </xf>
    <xf numFmtId="0" fontId="7" fillId="0" borderId="104" xfId="0" applyFont="1" applyFill="1" applyBorder="1" applyAlignment="1">
      <alignment horizontal="left" vertical="center"/>
    </xf>
    <xf numFmtId="0" fontId="6" fillId="0" borderId="105" xfId="0" applyFont="1" applyFill="1" applyBorder="1" applyAlignment="1">
      <alignment horizontal="center" vertical="center"/>
    </xf>
    <xf numFmtId="0" fontId="6" fillId="0" borderId="105" xfId="0" applyFont="1" applyFill="1" applyBorder="1" applyAlignment="1">
      <alignment horizontal="center" vertical="center" wrapText="1"/>
    </xf>
    <xf numFmtId="4" fontId="7" fillId="0" borderId="105" xfId="64" applyNumberFormat="1" applyFont="1" applyFill="1" applyBorder="1" applyAlignment="1">
      <alignment horizontal="right"/>
      <protection/>
    </xf>
    <xf numFmtId="0" fontId="7" fillId="0" borderId="14" xfId="0" applyFont="1" applyFill="1" applyBorder="1" applyAlignment="1">
      <alignment vertical="center"/>
    </xf>
    <xf numFmtId="4" fontId="7" fillId="0" borderId="10" xfId="64" applyNumberFormat="1" applyFont="1" applyFill="1" applyBorder="1" applyAlignment="1">
      <alignment horizontal="right"/>
      <protection/>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horizontal="left" vertical="center" wrapText="1"/>
    </xf>
    <xf numFmtId="0" fontId="6" fillId="33" borderId="10" xfId="64" applyFont="1" applyFill="1" applyBorder="1" applyAlignment="1">
      <alignment vertical="center"/>
      <protection/>
    </xf>
    <xf numFmtId="4" fontId="6" fillId="37" borderId="10" xfId="64" applyNumberFormat="1" applyFont="1" applyFill="1" applyBorder="1" applyAlignment="1">
      <alignment horizontal="right"/>
      <protection/>
    </xf>
    <xf numFmtId="0" fontId="9" fillId="0" borderId="10" xfId="64" applyFont="1" applyFill="1" applyBorder="1" applyAlignment="1">
      <alignment vertical="center"/>
      <protection/>
    </xf>
    <xf numFmtId="0" fontId="6" fillId="0" borderId="10" xfId="64" applyFont="1" applyFill="1" applyBorder="1" applyAlignment="1">
      <alignment vertical="center" wrapText="1"/>
      <protection/>
    </xf>
    <xf numFmtId="3" fontId="6" fillId="0" borderId="10" xfId="0" applyNumberFormat="1" applyFont="1" applyFill="1" applyBorder="1" applyAlignment="1">
      <alignment vertical="center"/>
    </xf>
    <xf numFmtId="0" fontId="9" fillId="0" borderId="10" xfId="0" applyFont="1" applyFill="1" applyBorder="1" applyAlignment="1">
      <alignment vertical="center"/>
    </xf>
    <xf numFmtId="49" fontId="6" fillId="0" borderId="10" xfId="0" applyNumberFormat="1" applyFont="1" applyFill="1" applyBorder="1" applyAlignment="1">
      <alignment horizontal="left" vertical="center"/>
    </xf>
    <xf numFmtId="3" fontId="10" fillId="0" borderId="14" xfId="0" applyNumberFormat="1" applyFont="1" applyFill="1" applyBorder="1" applyAlignment="1">
      <alignment vertical="center"/>
    </xf>
    <xf numFmtId="0" fontId="6" fillId="33" borderId="10" xfId="0" applyFont="1" applyFill="1" applyBorder="1" applyAlignment="1">
      <alignment vertical="center"/>
    </xf>
    <xf numFmtId="3" fontId="11" fillId="0" borderId="14" xfId="0" applyNumberFormat="1" applyFont="1" applyFill="1" applyBorder="1" applyAlignment="1">
      <alignment vertical="center"/>
    </xf>
    <xf numFmtId="1" fontId="6" fillId="0" borderId="10" xfId="63" applyNumberFormat="1" applyFont="1" applyFill="1" applyBorder="1" applyAlignment="1">
      <alignment horizontal="left" vertical="center" wrapText="1"/>
      <protection/>
    </xf>
    <xf numFmtId="0" fontId="6" fillId="0" borderId="10" xfId="0" applyFont="1" applyFill="1" applyBorder="1" applyAlignment="1">
      <alignment wrapText="1"/>
    </xf>
    <xf numFmtId="0" fontId="6" fillId="0" borderId="10" xfId="0" applyNumberFormat="1" applyFont="1" applyFill="1" applyBorder="1" applyAlignment="1">
      <alignment wrapText="1"/>
    </xf>
    <xf numFmtId="0" fontId="12" fillId="0" borderId="10" xfId="0" applyFont="1" applyFill="1" applyBorder="1" applyAlignment="1">
      <alignment/>
    </xf>
    <xf numFmtId="49" fontId="7" fillId="0" borderId="14" xfId="0" applyNumberFormat="1" applyFont="1" applyFill="1" applyBorder="1" applyAlignment="1">
      <alignment horizontal="left" vertical="center"/>
    </xf>
    <xf numFmtId="4" fontId="6" fillId="0" borderId="99" xfId="0" applyNumberFormat="1" applyFont="1" applyFill="1" applyBorder="1" applyAlignment="1">
      <alignment horizontal="right"/>
    </xf>
    <xf numFmtId="4" fontId="6" fillId="0" borderId="101" xfId="0" applyNumberFormat="1" applyFont="1" applyFill="1" applyBorder="1" applyAlignment="1">
      <alignment horizontal="right"/>
    </xf>
    <xf numFmtId="4" fontId="6" fillId="0" borderId="106" xfId="0" applyNumberFormat="1" applyFont="1" applyFill="1" applyBorder="1" applyAlignment="1">
      <alignment horizontal="right"/>
    </xf>
    <xf numFmtId="4" fontId="6" fillId="0" borderId="98" xfId="0" applyNumberFormat="1" applyFont="1" applyFill="1" applyBorder="1" applyAlignment="1">
      <alignment horizontal="right"/>
    </xf>
    <xf numFmtId="4" fontId="6" fillId="0" borderId="107" xfId="64" applyNumberFormat="1" applyFont="1" applyFill="1" applyBorder="1" applyAlignment="1">
      <alignment horizontal="right"/>
      <protection/>
    </xf>
    <xf numFmtId="4" fontId="6" fillId="0" borderId="108" xfId="64" applyNumberFormat="1" applyFont="1" applyFill="1" applyBorder="1" applyAlignment="1">
      <alignment horizontal="right"/>
      <protection/>
    </xf>
    <xf numFmtId="4" fontId="6" fillId="0" borderId="109" xfId="64" applyNumberFormat="1" applyFont="1" applyFill="1" applyBorder="1" applyAlignment="1">
      <alignment horizontal="right"/>
      <protection/>
    </xf>
    <xf numFmtId="4" fontId="6" fillId="33" borderId="106" xfId="64" applyNumberFormat="1" applyFont="1" applyFill="1" applyBorder="1" applyAlignment="1">
      <alignment horizontal="right"/>
      <protection/>
    </xf>
    <xf numFmtId="4" fontId="7" fillId="0" borderId="99" xfId="64" applyNumberFormat="1" applyFont="1" applyFill="1" applyBorder="1" applyAlignment="1">
      <alignment horizontal="right"/>
      <protection/>
    </xf>
    <xf numFmtId="4" fontId="6" fillId="0" borderId="101" xfId="64" applyNumberFormat="1" applyFont="1" applyFill="1" applyBorder="1" applyAlignment="1">
      <alignment horizontal="right"/>
      <protection/>
    </xf>
    <xf numFmtId="4" fontId="6" fillId="0" borderId="99" xfId="64" applyNumberFormat="1" applyFont="1" applyFill="1" applyBorder="1" applyAlignment="1">
      <alignment horizontal="right"/>
      <protection/>
    </xf>
    <xf numFmtId="0" fontId="7" fillId="0" borderId="104" xfId="0" applyFont="1" applyFill="1" applyBorder="1" applyAlignment="1">
      <alignment vertical="center"/>
    </xf>
    <xf numFmtId="0" fontId="6" fillId="0" borderId="105" xfId="0" applyFont="1" applyFill="1" applyBorder="1" applyAlignment="1">
      <alignment vertical="center"/>
    </xf>
    <xf numFmtId="4" fontId="7" fillId="0" borderId="10" xfId="0" applyNumberFormat="1" applyFont="1" applyFill="1" applyBorder="1" applyAlignment="1">
      <alignment horizontal="right"/>
    </xf>
    <xf numFmtId="49" fontId="6" fillId="0" borderId="14" xfId="0" applyNumberFormat="1" applyFont="1" applyFill="1" applyBorder="1" applyAlignment="1">
      <alignment horizontal="left" vertical="center"/>
    </xf>
    <xf numFmtId="3" fontId="7" fillId="0" borderId="10" xfId="0" applyNumberFormat="1" applyFont="1" applyFill="1" applyBorder="1" applyAlignment="1">
      <alignment vertical="center"/>
    </xf>
    <xf numFmtId="3" fontId="7" fillId="33" borderId="14" xfId="0" applyNumberFormat="1" applyFont="1" applyFill="1" applyBorder="1" applyAlignment="1">
      <alignment vertical="center"/>
    </xf>
    <xf numFmtId="0" fontId="6" fillId="0" borderId="10" xfId="58" applyFont="1" applyFill="1" applyBorder="1" applyAlignment="1">
      <alignment wrapText="1"/>
      <protection/>
    </xf>
    <xf numFmtId="0" fontId="7" fillId="33" borderId="14" xfId="0" applyFont="1" applyFill="1" applyBorder="1" applyAlignment="1">
      <alignment vertical="center"/>
    </xf>
    <xf numFmtId="49" fontId="7" fillId="33" borderId="14" xfId="0" applyNumberFormat="1" applyFont="1" applyFill="1" applyBorder="1" applyAlignment="1">
      <alignment horizontal="left" vertical="center"/>
    </xf>
    <xf numFmtId="0" fontId="6" fillId="33" borderId="10" xfId="0" applyFont="1" applyFill="1" applyBorder="1" applyAlignment="1">
      <alignment horizontal="left" vertical="center" wrapText="1"/>
    </xf>
    <xf numFmtId="49" fontId="7" fillId="33" borderId="14" xfId="0" applyNumberFormat="1" applyFont="1" applyFill="1" applyBorder="1" applyAlignment="1">
      <alignment horizontal="left" vertical="center" wrapText="1"/>
    </xf>
    <xf numFmtId="0" fontId="7" fillId="0" borderId="21" xfId="0" applyFont="1" applyFill="1" applyBorder="1" applyAlignment="1">
      <alignment vertical="center"/>
    </xf>
    <xf numFmtId="0" fontId="7" fillId="0" borderId="19" xfId="0" applyFont="1" applyFill="1" applyBorder="1" applyAlignment="1">
      <alignment vertical="center"/>
    </xf>
    <xf numFmtId="0" fontId="7" fillId="0" borderId="14" xfId="0" applyFont="1" applyFill="1" applyBorder="1" applyAlignment="1">
      <alignment horizontal="left" vertical="center"/>
    </xf>
    <xf numFmtId="0" fontId="6" fillId="0" borderId="10" xfId="0" applyFont="1" applyFill="1" applyBorder="1" applyAlignment="1">
      <alignment horizontal="center" vertical="center" wrapText="1"/>
    </xf>
    <xf numFmtId="3" fontId="6" fillId="0" borderId="14" xfId="0" applyNumberFormat="1" applyFont="1" applyFill="1" applyBorder="1" applyAlignment="1">
      <alignment vertical="center"/>
    </xf>
    <xf numFmtId="0" fontId="6" fillId="0" borderId="10" xfId="0" applyNumberFormat="1" applyFont="1" applyFill="1" applyBorder="1" applyAlignment="1">
      <alignment vertical="top" wrapText="1"/>
    </xf>
    <xf numFmtId="4" fontId="6" fillId="33" borderId="10" xfId="64" applyNumberFormat="1" applyFont="1" applyFill="1" applyBorder="1" applyAlignment="1">
      <alignment/>
      <protection/>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vertical="center" wrapText="1"/>
    </xf>
    <xf numFmtId="0" fontId="6" fillId="33" borderId="10" xfId="58" applyFont="1" applyFill="1" applyBorder="1" applyAlignment="1">
      <alignment wrapText="1"/>
      <protection/>
    </xf>
    <xf numFmtId="0" fontId="6" fillId="0" borderId="10" xfId="0" applyFont="1" applyFill="1" applyBorder="1" applyAlignment="1">
      <alignment/>
    </xf>
    <xf numFmtId="4" fontId="6" fillId="0" borderId="30" xfId="64" applyNumberFormat="1" applyFont="1" applyFill="1" applyBorder="1" applyAlignment="1">
      <alignment horizontal="right"/>
      <protection/>
    </xf>
    <xf numFmtId="4" fontId="6" fillId="0" borderId="98" xfId="64" applyNumberFormat="1" applyFont="1" applyFill="1" applyBorder="1" applyAlignment="1">
      <alignment/>
      <protection/>
    </xf>
    <xf numFmtId="4" fontId="7" fillId="0" borderId="108" xfId="64" applyNumberFormat="1" applyFont="1" applyFill="1" applyBorder="1" applyAlignment="1">
      <alignment horizontal="right"/>
      <protection/>
    </xf>
    <xf numFmtId="4" fontId="7" fillId="0" borderId="102" xfId="64" applyNumberFormat="1" applyFont="1" applyFill="1" applyBorder="1" applyAlignment="1">
      <alignment horizontal="right"/>
      <protection/>
    </xf>
    <xf numFmtId="4" fontId="6" fillId="0" borderId="67" xfId="0" applyNumberFormat="1" applyFont="1" applyFill="1" applyBorder="1" applyAlignment="1">
      <alignment horizontal="right"/>
    </xf>
    <xf numFmtId="0" fontId="6" fillId="0" borderId="10" xfId="0" applyFont="1" applyBorder="1" applyAlignment="1">
      <alignment horizontal="left" vertical="center" wrapText="1"/>
    </xf>
    <xf numFmtId="0" fontId="6" fillId="0" borderId="16" xfId="0" applyFont="1" applyBorder="1" applyAlignment="1">
      <alignment vertical="center" wrapText="1"/>
    </xf>
    <xf numFmtId="0" fontId="6" fillId="0" borderId="16" xfId="0" applyFont="1" applyBorder="1" applyAlignment="1">
      <alignment horizontal="left" wrapText="1"/>
    </xf>
    <xf numFmtId="0" fontId="6" fillId="0" borderId="110" xfId="0" applyFont="1" applyBorder="1" applyAlignment="1">
      <alignment horizontal="left" vertical="center" wrapText="1"/>
    </xf>
    <xf numFmtId="0" fontId="6" fillId="0" borderId="0" xfId="0" applyFont="1" applyAlignment="1">
      <alignment/>
    </xf>
    <xf numFmtId="0" fontId="6" fillId="0" borderId="0" xfId="62" applyFont="1">
      <alignment/>
      <protection/>
    </xf>
    <xf numFmtId="0" fontId="6" fillId="0" borderId="0" xfId="0" applyFont="1" applyAlignment="1">
      <alignment horizontal="left"/>
    </xf>
    <xf numFmtId="1" fontId="6" fillId="0" borderId="0" xfId="62" applyNumberFormat="1" applyFont="1">
      <alignment/>
      <protection/>
    </xf>
    <xf numFmtId="0" fontId="7" fillId="0" borderId="33" xfId="64" applyFont="1" applyBorder="1" applyAlignment="1">
      <alignment horizontal="left"/>
      <protection/>
    </xf>
    <xf numFmtId="0" fontId="6" fillId="0" borderId="0" xfId="60" applyFont="1">
      <alignment/>
      <protection/>
    </xf>
    <xf numFmtId="49" fontId="6" fillId="0" borderId="0" xfId="64" applyNumberFormat="1" applyFont="1" applyAlignment="1">
      <alignment vertical="center" wrapText="1"/>
      <protection/>
    </xf>
    <xf numFmtId="0" fontId="7" fillId="0" borderId="0" xfId="64" applyFont="1">
      <alignment/>
      <protection/>
    </xf>
    <xf numFmtId="1" fontId="6" fillId="0" borderId="0" xfId="61" applyNumberFormat="1" applyFont="1">
      <alignment/>
      <protection/>
    </xf>
    <xf numFmtId="0" fontId="6" fillId="0" borderId="0" xfId="61" applyFont="1">
      <alignment/>
      <protection/>
    </xf>
    <xf numFmtId="0" fontId="6" fillId="0" borderId="0" xfId="64" applyFont="1">
      <alignment/>
      <protection/>
    </xf>
    <xf numFmtId="4" fontId="6" fillId="0" borderId="42" xfId="0" applyNumberFormat="1" applyFont="1" applyBorder="1" applyAlignment="1">
      <alignment/>
    </xf>
    <xf numFmtId="4" fontId="6" fillId="0" borderId="32" xfId="0" applyNumberFormat="1" applyFont="1" applyBorder="1" applyAlignment="1">
      <alignment/>
    </xf>
    <xf numFmtId="4" fontId="6" fillId="0" borderId="61" xfId="0" applyNumberFormat="1" applyFont="1" applyBorder="1" applyAlignment="1">
      <alignment/>
    </xf>
    <xf numFmtId="1" fontId="6" fillId="0" borderId="32" xfId="61" applyNumberFormat="1" applyFont="1" applyBorder="1" applyAlignment="1">
      <alignment horizontal="left"/>
      <protection/>
    </xf>
    <xf numFmtId="4" fontId="6" fillId="0" borderId="34" xfId="0" applyNumberFormat="1" applyFont="1" applyBorder="1" applyAlignment="1">
      <alignment/>
    </xf>
    <xf numFmtId="4" fontId="6" fillId="0" borderId="13" xfId="0" applyNumberFormat="1" applyFont="1" applyBorder="1" applyAlignment="1">
      <alignment/>
    </xf>
    <xf numFmtId="1" fontId="6" fillId="0" borderId="13" xfId="61" applyNumberFormat="1" applyFont="1" applyBorder="1" applyAlignment="1">
      <alignment horizontal="left"/>
      <protection/>
    </xf>
    <xf numFmtId="0" fontId="7" fillId="0" borderId="15" xfId="64" applyFont="1" applyBorder="1">
      <alignment/>
      <protection/>
    </xf>
    <xf numFmtId="4" fontId="6" fillId="0" borderId="16" xfId="0" applyNumberFormat="1" applyFont="1" applyBorder="1" applyAlignment="1">
      <alignment/>
    </xf>
    <xf numFmtId="0" fontId="6" fillId="0" borderId="13" xfId="64" applyFont="1" applyBorder="1" applyAlignment="1">
      <alignment horizontal="left"/>
      <protection/>
    </xf>
    <xf numFmtId="0" fontId="6" fillId="0" borderId="48" xfId="0" applyFont="1" applyBorder="1" applyAlignment="1">
      <alignment horizontal="left"/>
    </xf>
    <xf numFmtId="0" fontId="13" fillId="0" borderId="15" xfId="64" applyFont="1" applyBorder="1" applyAlignment="1">
      <alignment horizontal="left" indent="2"/>
      <protection/>
    </xf>
    <xf numFmtId="0" fontId="6" fillId="0" borderId="16" xfId="0" applyFont="1" applyBorder="1" applyAlignment="1">
      <alignment horizontal="left"/>
    </xf>
    <xf numFmtId="0" fontId="6" fillId="0" borderId="47" xfId="0" applyFont="1" applyBorder="1" applyAlignment="1">
      <alignment/>
    </xf>
    <xf numFmtId="0" fontId="6" fillId="0" borderId="46" xfId="0" applyFont="1" applyBorder="1" applyAlignment="1">
      <alignment horizontal="left"/>
    </xf>
    <xf numFmtId="0" fontId="13" fillId="0" borderId="45" xfId="64" applyFont="1" applyBorder="1" applyAlignment="1">
      <alignment horizontal="left" indent="2"/>
      <protection/>
    </xf>
    <xf numFmtId="0" fontId="6" fillId="0" borderId="16" xfId="0" applyFont="1" applyBorder="1" applyAlignment="1">
      <alignment/>
    </xf>
    <xf numFmtId="0" fontId="7" fillId="0" borderId="16" xfId="0" applyFont="1" applyBorder="1" applyAlignment="1">
      <alignment horizontal="left"/>
    </xf>
    <xf numFmtId="0" fontId="6" fillId="0" borderId="13" xfId="64" applyFont="1" applyBorder="1" applyAlignment="1">
      <alignment horizontal="left" vertical="center"/>
      <protection/>
    </xf>
    <xf numFmtId="1" fontId="6" fillId="0" borderId="16" xfId="61" applyNumberFormat="1" applyFont="1" applyBorder="1">
      <alignment/>
      <protection/>
    </xf>
    <xf numFmtId="0" fontId="6" fillId="0" borderId="48" xfId="61" applyFont="1" applyBorder="1">
      <alignment/>
      <protection/>
    </xf>
    <xf numFmtId="0" fontId="14" fillId="0" borderId="16" xfId="64" applyFont="1" applyBorder="1" applyAlignment="1">
      <alignment horizontal="left" indent="2"/>
      <protection/>
    </xf>
    <xf numFmtId="0" fontId="7" fillId="0" borderId="15" xfId="61" applyFont="1" applyBorder="1">
      <alignment/>
      <protection/>
    </xf>
    <xf numFmtId="0" fontId="6" fillId="0" borderId="0" xfId="0" applyFont="1" applyAlignment="1">
      <alignment vertical="center"/>
    </xf>
    <xf numFmtId="4" fontId="6" fillId="0" borderId="34" xfId="64" applyNumberFormat="1" applyFont="1" applyBorder="1" applyAlignment="1">
      <alignment vertical="center"/>
      <protection/>
    </xf>
    <xf numFmtId="4" fontId="6" fillId="0" borderId="13" xfId="64" applyNumberFormat="1" applyFont="1" applyBorder="1" applyAlignment="1">
      <alignment vertical="center"/>
      <protection/>
    </xf>
    <xf numFmtId="4" fontId="6" fillId="0" borderId="16" xfId="64" applyNumberFormat="1" applyFont="1" applyBorder="1" applyAlignment="1">
      <alignment horizontal="right" vertical="center"/>
      <protection/>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4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left" vertical="center"/>
    </xf>
    <xf numFmtId="0" fontId="7" fillId="0" borderId="16" xfId="0" applyFont="1" applyBorder="1" applyAlignment="1">
      <alignment horizontal="left" vertical="center"/>
    </xf>
    <xf numFmtId="0" fontId="6" fillId="0" borderId="16" xfId="64" applyFont="1" applyBorder="1" applyAlignment="1">
      <alignment horizontal="left" vertical="center"/>
      <protection/>
    </xf>
    <xf numFmtId="0" fontId="6" fillId="0" borderId="48" xfId="64" applyFont="1" applyBorder="1" applyAlignment="1">
      <alignment horizontal="left" vertical="center"/>
      <protection/>
    </xf>
    <xf numFmtId="0" fontId="6" fillId="0" borderId="15" xfId="64" applyFont="1" applyBorder="1" applyAlignment="1">
      <alignment horizontal="left" vertical="center"/>
      <protection/>
    </xf>
    <xf numFmtId="0" fontId="7" fillId="0" borderId="13" xfId="64" applyFont="1" applyBorder="1" applyAlignment="1">
      <alignment horizontal="left" vertical="center"/>
      <protection/>
    </xf>
    <xf numFmtId="0" fontId="7" fillId="0" borderId="15" xfId="0" applyFont="1" applyBorder="1" applyAlignment="1">
      <alignment vertical="center"/>
    </xf>
    <xf numFmtId="0" fontId="7" fillId="0" borderId="12" xfId="64" applyFont="1" applyBorder="1">
      <alignment/>
      <protection/>
    </xf>
    <xf numFmtId="0" fontId="6" fillId="0" borderId="48" xfId="64" applyFont="1" applyBorder="1" applyAlignment="1">
      <alignment vertical="center"/>
      <protection/>
    </xf>
    <xf numFmtId="0" fontId="6" fillId="0" borderId="48" xfId="0" applyFont="1" applyBorder="1" applyAlignment="1">
      <alignment/>
    </xf>
    <xf numFmtId="4" fontId="6" fillId="0" borderId="34" xfId="0" applyNumberFormat="1" applyFont="1" applyBorder="1" applyAlignment="1">
      <alignment horizontal="right"/>
    </xf>
    <xf numFmtId="4" fontId="6" fillId="0" borderId="13" xfId="0" applyNumberFormat="1" applyFont="1" applyBorder="1" applyAlignment="1">
      <alignment horizontal="right"/>
    </xf>
    <xf numFmtId="0" fontId="6" fillId="0" borderId="15" xfId="61" applyFont="1" applyBorder="1">
      <alignment/>
      <protection/>
    </xf>
    <xf numFmtId="1" fontId="6" fillId="0" borderId="16" xfId="61" applyNumberFormat="1" applyFont="1" applyBorder="1" applyAlignment="1">
      <alignment horizontal="left" indent="2"/>
      <protection/>
    </xf>
    <xf numFmtId="4" fontId="6" fillId="0" borderId="34" xfId="64" applyNumberFormat="1" applyFont="1" applyBorder="1" applyAlignment="1">
      <alignment horizontal="center" vertical="center"/>
      <protection/>
    </xf>
    <xf numFmtId="4" fontId="6" fillId="0" borderId="13" xfId="64" applyNumberFormat="1" applyFont="1" applyBorder="1" applyAlignment="1">
      <alignment horizontal="center" vertical="center"/>
      <protection/>
    </xf>
    <xf numFmtId="0" fontId="6" fillId="0" borderId="48" xfId="0" applyFont="1" applyBorder="1" applyAlignment="1">
      <alignment horizontal="left" vertical="center"/>
    </xf>
    <xf numFmtId="4" fontId="6" fillId="0" borderId="34" xfId="64" applyNumberFormat="1" applyFont="1" applyBorder="1" applyAlignment="1">
      <alignment horizontal="right"/>
      <protection/>
    </xf>
    <xf numFmtId="4" fontId="6" fillId="0" borderId="13" xfId="64" applyNumberFormat="1" applyFont="1" applyBorder="1" applyAlignment="1">
      <alignment horizontal="right"/>
      <protection/>
    </xf>
    <xf numFmtId="1" fontId="6" fillId="0" borderId="47" xfId="61" applyNumberFormat="1" applyFont="1" applyBorder="1">
      <alignment/>
      <protection/>
    </xf>
    <xf numFmtId="0" fontId="6" fillId="0" borderId="46" xfId="61" applyFont="1" applyBorder="1">
      <alignment/>
      <protection/>
    </xf>
    <xf numFmtId="0" fontId="6" fillId="0" borderId="15" xfId="0" applyFont="1" applyBorder="1" applyAlignment="1">
      <alignment horizontal="center" vertical="center"/>
    </xf>
    <xf numFmtId="0" fontId="7" fillId="0" borderId="13" xfId="64" applyFont="1" applyBorder="1" applyAlignment="1">
      <alignment horizontal="left"/>
      <protection/>
    </xf>
    <xf numFmtId="0" fontId="6" fillId="0" borderId="48" xfId="64" applyFont="1" applyBorder="1">
      <alignment/>
      <protection/>
    </xf>
    <xf numFmtId="49" fontId="6" fillId="0" borderId="48" xfId="0" applyNumberFormat="1" applyFont="1" applyBorder="1" applyAlignment="1">
      <alignment horizontal="left" vertical="center"/>
    </xf>
    <xf numFmtId="0" fontId="6" fillId="0" borderId="16" xfId="0" applyFont="1" applyBorder="1" applyAlignment="1">
      <alignment horizontal="center" vertical="center"/>
    </xf>
    <xf numFmtId="49" fontId="6" fillId="0" borderId="16" xfId="0" applyNumberFormat="1"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vertical="center"/>
    </xf>
    <xf numFmtId="4" fontId="6" fillId="0" borderId="70"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horizontal="center"/>
    </xf>
    <xf numFmtId="0" fontId="6" fillId="0" borderId="18" xfId="64" applyFont="1" applyBorder="1" applyAlignment="1">
      <alignment horizontal="left" vertical="center"/>
      <protection/>
    </xf>
    <xf numFmtId="0" fontId="7" fillId="0" borderId="17" xfId="0" applyFont="1" applyBorder="1" applyAlignment="1">
      <alignment horizontal="left" vertical="center"/>
    </xf>
    <xf numFmtId="4" fontId="6" fillId="0" borderId="13" xfId="0" applyNumberFormat="1" applyFont="1" applyBorder="1" applyAlignment="1">
      <alignment horizontal="center"/>
    </xf>
    <xf numFmtId="0" fontId="6" fillId="0" borderId="13" xfId="0" applyFont="1" applyBorder="1" applyAlignment="1">
      <alignment horizontal="left" vertical="center" wrapText="1"/>
    </xf>
    <xf numFmtId="3" fontId="7" fillId="0" borderId="12" xfId="0" applyNumberFormat="1" applyFont="1" applyBorder="1" applyAlignment="1">
      <alignment vertical="center"/>
    </xf>
    <xf numFmtId="0" fontId="7" fillId="0" borderId="13" xfId="0" applyFont="1" applyBorder="1" applyAlignment="1">
      <alignment vertical="center" wrapText="1"/>
    </xf>
    <xf numFmtId="3" fontId="6" fillId="0" borderId="13" xfId="0" applyNumberFormat="1" applyFont="1" applyBorder="1" applyAlignment="1">
      <alignment vertical="center"/>
    </xf>
    <xf numFmtId="4" fontId="7" fillId="34" borderId="111" xfId="0" applyNumberFormat="1" applyFont="1" applyFill="1" applyBorder="1" applyAlignment="1">
      <alignment/>
    </xf>
    <xf numFmtId="49" fontId="7" fillId="34" borderId="111" xfId="60" applyNumberFormat="1" applyFont="1" applyFill="1" applyBorder="1" applyAlignment="1">
      <alignment horizontal="left"/>
      <protection/>
    </xf>
    <xf numFmtId="0" fontId="6" fillId="34" borderId="111" xfId="0" applyFont="1" applyFill="1" applyBorder="1" applyAlignment="1">
      <alignment horizontal="center" wrapText="1"/>
    </xf>
    <xf numFmtId="4" fontId="6" fillId="0" borderId="19" xfId="0" applyNumberFormat="1" applyFont="1" applyBorder="1" applyAlignment="1">
      <alignment/>
    </xf>
    <xf numFmtId="0" fontId="6" fillId="0" borderId="19" xfId="64" applyFont="1" applyBorder="1" applyAlignment="1">
      <alignment horizontal="left" vertical="center"/>
      <protection/>
    </xf>
    <xf numFmtId="0" fontId="6" fillId="0" borderId="110" xfId="0" applyFont="1" applyBorder="1" applyAlignment="1">
      <alignment vertical="center"/>
    </xf>
    <xf numFmtId="0" fontId="7" fillId="0" borderId="21" xfId="0" applyFont="1" applyBorder="1" applyAlignment="1">
      <alignment horizontal="left" vertical="center"/>
    </xf>
    <xf numFmtId="4" fontId="6" fillId="0" borderId="39" xfId="0" applyNumberFormat="1" applyFont="1" applyBorder="1" applyAlignment="1">
      <alignment/>
    </xf>
    <xf numFmtId="4" fontId="6" fillId="0" borderId="10" xfId="0" applyNumberFormat="1" applyFont="1" applyBorder="1" applyAlignment="1">
      <alignment/>
    </xf>
    <xf numFmtId="4" fontId="6" fillId="0" borderId="10" xfId="0" applyNumberFormat="1" applyFont="1" applyBorder="1" applyAlignment="1">
      <alignment horizontal="center"/>
    </xf>
    <xf numFmtId="0" fontId="6" fillId="0" borderId="10" xfId="64" applyFont="1" applyBorder="1" applyAlignment="1">
      <alignment horizontal="left" vertical="center"/>
      <protection/>
    </xf>
    <xf numFmtId="0" fontId="6" fillId="0" borderId="10" xfId="0" applyFont="1" applyBorder="1" applyAlignment="1">
      <alignment vertical="center"/>
    </xf>
    <xf numFmtId="0" fontId="7" fillId="0" borderId="14" xfId="0" applyFont="1" applyBorder="1" applyAlignment="1">
      <alignment horizontal="left" vertical="center"/>
    </xf>
    <xf numFmtId="4" fontId="7" fillId="34" borderId="92" xfId="0" applyNumberFormat="1" applyFont="1" applyFill="1" applyBorder="1" applyAlignment="1">
      <alignment/>
    </xf>
    <xf numFmtId="1" fontId="6" fillId="0" borderId="44" xfId="60" applyNumberFormat="1" applyFont="1" applyBorder="1" applyAlignment="1">
      <alignment horizontal="center" vertical="center" wrapText="1"/>
      <protection/>
    </xf>
    <xf numFmtId="1" fontId="6" fillId="0" borderId="11" xfId="60" applyNumberFormat="1" applyFont="1" applyBorder="1" applyAlignment="1">
      <alignment horizontal="center" vertical="center" wrapText="1"/>
      <protection/>
    </xf>
    <xf numFmtId="0" fontId="7" fillId="0" borderId="0" xfId="64"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6" fillId="0" borderId="0" xfId="59" applyFont="1">
      <alignment/>
      <protection/>
    </xf>
    <xf numFmtId="0" fontId="7" fillId="0" borderId="0" xfId="0" applyFont="1" applyAlignment="1">
      <alignment/>
    </xf>
    <xf numFmtId="0" fontId="7" fillId="0" borderId="0" xfId="61" applyFont="1">
      <alignment/>
      <protection/>
    </xf>
    <xf numFmtId="0" fontId="7" fillId="0" borderId="0" xfId="59" applyFont="1">
      <alignment/>
      <protection/>
    </xf>
    <xf numFmtId="0" fontId="6" fillId="0" borderId="0" xfId="64" applyFont="1" applyAlignment="1">
      <alignment horizontal="left" vertical="center"/>
      <protection/>
    </xf>
    <xf numFmtId="1" fontId="6" fillId="0" borderId="32" xfId="61" applyNumberFormat="1" applyFont="1" applyBorder="1">
      <alignment/>
      <protection/>
    </xf>
    <xf numFmtId="0" fontId="6" fillId="0" borderId="32" xfId="61" applyFont="1" applyBorder="1">
      <alignment/>
      <protection/>
    </xf>
    <xf numFmtId="0" fontId="6" fillId="0" borderId="31" xfId="64" applyFont="1" applyBorder="1">
      <alignment/>
      <protection/>
    </xf>
    <xf numFmtId="0" fontId="7" fillId="0" borderId="13" xfId="64" applyFont="1" applyBorder="1" applyAlignment="1">
      <alignment horizontal="left" indent="2"/>
      <protection/>
    </xf>
    <xf numFmtId="4" fontId="6" fillId="0" borderId="13" xfId="64" applyNumberFormat="1" applyFont="1" applyBorder="1" applyAlignment="1">
      <alignment horizontal="right" vertical="center"/>
      <protection/>
    </xf>
    <xf numFmtId="4" fontId="6" fillId="0" borderId="34" xfId="64" applyNumberFormat="1" applyFont="1" applyBorder="1">
      <alignment/>
      <protection/>
    </xf>
    <xf numFmtId="4" fontId="6" fillId="0" borderId="13" xfId="64" applyNumberFormat="1" applyFont="1" applyBorder="1">
      <alignment/>
      <protection/>
    </xf>
    <xf numFmtId="0" fontId="6" fillId="0" borderId="15" xfId="0" applyFont="1" applyBorder="1" applyAlignment="1">
      <alignment horizontal="left" vertical="center"/>
    </xf>
    <xf numFmtId="0" fontId="6" fillId="0" borderId="13" xfId="0" applyFont="1" applyBorder="1" applyAlignment="1">
      <alignment horizontal="left"/>
    </xf>
    <xf numFmtId="0" fontId="7" fillId="0" borderId="48" xfId="0" applyFont="1" applyBorder="1" applyAlignment="1">
      <alignment horizontal="left"/>
    </xf>
    <xf numFmtId="1" fontId="6" fillId="0" borderId="16" xfId="61" applyNumberFormat="1" applyFont="1" applyBorder="1" applyAlignment="1">
      <alignment horizontal="left" vertical="center" wrapText="1"/>
      <protection/>
    </xf>
    <xf numFmtId="0" fontId="6" fillId="0" borderId="48" xfId="0" applyFont="1" applyBorder="1" applyAlignment="1">
      <alignment horizontal="center" vertical="center"/>
    </xf>
    <xf numFmtId="1" fontId="6" fillId="34" borderId="88" xfId="61" applyNumberFormat="1" applyFont="1" applyFill="1" applyBorder="1">
      <alignment/>
      <protection/>
    </xf>
    <xf numFmtId="4" fontId="6" fillId="0" borderId="34" xfId="64" applyNumberFormat="1" applyFont="1" applyBorder="1" applyAlignment="1">
      <alignment horizontal="right" vertical="center"/>
      <protection/>
    </xf>
    <xf numFmtId="4" fontId="7" fillId="34" borderId="37" xfId="0" applyNumberFormat="1" applyFont="1" applyFill="1" applyBorder="1" applyAlignment="1">
      <alignment/>
    </xf>
    <xf numFmtId="4" fontId="7" fillId="34" borderId="36" xfId="0" applyNumberFormat="1" applyFont="1" applyFill="1" applyBorder="1" applyAlignment="1">
      <alignment/>
    </xf>
    <xf numFmtId="1" fontId="6" fillId="34" borderId="111" xfId="61" applyNumberFormat="1" applyFont="1" applyFill="1" applyBorder="1">
      <alignment/>
      <protection/>
    </xf>
    <xf numFmtId="4" fontId="6" fillId="0" borderId="51" xfId="0" applyNumberFormat="1" applyFont="1" applyBorder="1" applyAlignment="1">
      <alignment/>
    </xf>
    <xf numFmtId="1" fontId="6" fillId="0" borderId="18" xfId="61" applyNumberFormat="1" applyFont="1" applyBorder="1" applyAlignment="1">
      <alignment horizontal="left"/>
      <protection/>
    </xf>
    <xf numFmtId="4" fontId="7" fillId="34" borderId="92" xfId="0" applyNumberFormat="1" applyFont="1" applyFill="1" applyBorder="1" applyAlignment="1">
      <alignment vertical="center"/>
    </xf>
    <xf numFmtId="4" fontId="7" fillId="34" borderId="88" xfId="0" applyNumberFormat="1" applyFont="1" applyFill="1" applyBorder="1" applyAlignment="1">
      <alignment vertical="center"/>
    </xf>
    <xf numFmtId="1" fontId="6" fillId="34" borderId="88" xfId="61" applyNumberFormat="1" applyFont="1" applyFill="1" applyBorder="1" applyAlignment="1">
      <alignment vertical="center"/>
      <protection/>
    </xf>
    <xf numFmtId="4" fontId="6" fillId="0" borderId="112" xfId="0" applyNumberFormat="1" applyFont="1" applyBorder="1" applyAlignment="1">
      <alignment/>
    </xf>
    <xf numFmtId="4" fontId="6" fillId="0" borderId="113" xfId="0" applyNumberFormat="1" applyFont="1" applyBorder="1" applyAlignment="1">
      <alignment/>
    </xf>
    <xf numFmtId="4" fontId="6" fillId="0" borderId="113" xfId="0" applyNumberFormat="1" applyFont="1" applyBorder="1" applyAlignment="1">
      <alignment horizontal="center"/>
    </xf>
    <xf numFmtId="4" fontId="6" fillId="0" borderId="114" xfId="0" applyNumberFormat="1" applyFont="1" applyBorder="1" applyAlignment="1">
      <alignment horizontal="center"/>
    </xf>
    <xf numFmtId="0" fontId="6" fillId="0" borderId="115" xfId="64" applyFont="1" applyBorder="1" applyAlignment="1">
      <alignment horizontal="left" vertical="center"/>
      <protection/>
    </xf>
    <xf numFmtId="0" fontId="6" fillId="0" borderId="116" xfId="0" applyFont="1" applyBorder="1" applyAlignment="1">
      <alignment horizontal="left" vertical="center" wrapText="1"/>
    </xf>
    <xf numFmtId="0" fontId="6" fillId="0" borderId="116" xfId="0" applyFont="1" applyBorder="1" applyAlignment="1">
      <alignment vertical="center"/>
    </xf>
    <xf numFmtId="0" fontId="7" fillId="0" borderId="117" xfId="0" applyFont="1" applyBorder="1" applyAlignment="1">
      <alignment horizontal="left" vertical="center"/>
    </xf>
    <xf numFmtId="4" fontId="6" fillId="0" borderId="16" xfId="0" applyNumberFormat="1" applyFont="1" applyBorder="1" applyAlignment="1">
      <alignment horizontal="center"/>
    </xf>
    <xf numFmtId="4" fontId="6" fillId="0" borderId="39" xfId="0" applyNumberFormat="1" applyFont="1" applyBorder="1" applyAlignment="1">
      <alignment horizontal="right"/>
    </xf>
    <xf numFmtId="4" fontId="6" fillId="0" borderId="10" xfId="0" applyNumberFormat="1" applyFont="1" applyBorder="1" applyAlignment="1">
      <alignment horizontal="right"/>
    </xf>
    <xf numFmtId="4" fontId="7" fillId="34" borderId="118" xfId="0" applyNumberFormat="1" applyFont="1" applyFill="1" applyBorder="1" applyAlignment="1">
      <alignment/>
    </xf>
    <xf numFmtId="0" fontId="6" fillId="34" borderId="119" xfId="0" applyFont="1" applyFill="1" applyBorder="1" applyAlignment="1">
      <alignment horizontal="center"/>
    </xf>
    <xf numFmtId="0" fontId="7" fillId="34" borderId="120" xfId="0" applyFont="1" applyFill="1" applyBorder="1" applyAlignment="1">
      <alignment horizontal="left"/>
    </xf>
    <xf numFmtId="4" fontId="6" fillId="0" borderId="121" xfId="0" applyNumberFormat="1" applyFont="1" applyBorder="1" applyAlignment="1">
      <alignment/>
    </xf>
    <xf numFmtId="4" fontId="6" fillId="0" borderId="122" xfId="0" applyNumberFormat="1" applyFont="1" applyBorder="1" applyAlignment="1">
      <alignment/>
    </xf>
    <xf numFmtId="4" fontId="6" fillId="0" borderId="122" xfId="0" applyNumberFormat="1" applyFont="1" applyBorder="1" applyAlignment="1">
      <alignment horizontal="center"/>
    </xf>
    <xf numFmtId="4" fontId="6" fillId="0" borderId="123" xfId="0" applyNumberFormat="1" applyFont="1" applyBorder="1" applyAlignment="1">
      <alignment horizontal="center"/>
    </xf>
    <xf numFmtId="0" fontId="6" fillId="0" borderId="122" xfId="64" applyFont="1" applyBorder="1" applyAlignment="1">
      <alignment horizontal="left" vertical="center"/>
      <protection/>
    </xf>
    <xf numFmtId="0" fontId="6" fillId="0" borderId="122" xfId="0" applyFont="1" applyBorder="1" applyAlignment="1">
      <alignment horizontal="left" vertical="center" wrapText="1"/>
    </xf>
    <xf numFmtId="0" fontId="6" fillId="0" borderId="122" xfId="0" applyFont="1" applyBorder="1" applyAlignment="1">
      <alignment vertical="center"/>
    </xf>
    <xf numFmtId="0" fontId="7" fillId="0" borderId="124" xfId="0" applyFont="1" applyBorder="1" applyAlignment="1">
      <alignment horizontal="left" vertical="center"/>
    </xf>
    <xf numFmtId="4" fontId="6" fillId="0" borderId="38" xfId="0" applyNumberFormat="1" applyFont="1" applyBorder="1" applyAlignment="1">
      <alignment/>
    </xf>
    <xf numFmtId="4" fontId="6" fillId="0" borderId="19" xfId="0" applyNumberFormat="1" applyFont="1" applyBorder="1" applyAlignment="1">
      <alignment horizontal="center"/>
    </xf>
    <xf numFmtId="4" fontId="6" fillId="0" borderId="110" xfId="0" applyNumberFormat="1" applyFont="1" applyBorder="1" applyAlignment="1">
      <alignment horizontal="center"/>
    </xf>
    <xf numFmtId="0" fontId="6" fillId="0" borderId="18" xfId="0" applyFont="1" applyBorder="1" applyAlignment="1">
      <alignment horizontal="left" vertical="center" wrapText="1"/>
    </xf>
    <xf numFmtId="3" fontId="7" fillId="0" borderId="17" xfId="0" applyNumberFormat="1" applyFont="1" applyBorder="1" applyAlignment="1">
      <alignment vertical="center"/>
    </xf>
    <xf numFmtId="0" fontId="6" fillId="34" borderId="119" xfId="0" applyFont="1" applyFill="1" applyBorder="1" applyAlignment="1">
      <alignment horizontal="center" wrapText="1"/>
    </xf>
    <xf numFmtId="4" fontId="6" fillId="0" borderId="125" xfId="0" applyNumberFormat="1" applyFont="1" applyBorder="1" applyAlignment="1">
      <alignment horizontal="center"/>
    </xf>
    <xf numFmtId="0" fontId="6" fillId="0" borderId="126" xfId="64" applyFont="1" applyBorder="1" applyAlignment="1">
      <alignment horizontal="left" vertical="center"/>
      <protection/>
    </xf>
    <xf numFmtId="4" fontId="6" fillId="0" borderId="75" xfId="0" applyNumberFormat="1" applyFont="1" applyBorder="1" applyAlignment="1">
      <alignment/>
    </xf>
    <xf numFmtId="4" fontId="6" fillId="0" borderId="64" xfId="0" applyNumberFormat="1" applyFont="1" applyBorder="1" applyAlignment="1">
      <alignment/>
    </xf>
    <xf numFmtId="4" fontId="6" fillId="0" borderId="127" xfId="0" applyNumberFormat="1" applyFont="1" applyBorder="1" applyAlignment="1">
      <alignment horizontal="center"/>
    </xf>
    <xf numFmtId="0" fontId="6" fillId="0" borderId="128" xfId="0" applyFont="1" applyBorder="1" applyAlignment="1">
      <alignment horizontal="left" vertical="center" wrapText="1"/>
    </xf>
    <xf numFmtId="0" fontId="6" fillId="0" borderId="128" xfId="0" applyFont="1" applyBorder="1" applyAlignment="1">
      <alignment vertical="center"/>
    </xf>
    <xf numFmtId="0" fontId="7" fillId="0" borderId="129" xfId="0" applyFont="1" applyBorder="1" applyAlignment="1">
      <alignment horizontal="left" vertical="center"/>
    </xf>
    <xf numFmtId="4" fontId="6" fillId="0" borderId="130" xfId="0" applyNumberFormat="1" applyFont="1" applyBorder="1" applyAlignment="1">
      <alignment/>
    </xf>
    <xf numFmtId="4" fontId="6" fillId="0" borderId="131" xfId="0" applyNumberFormat="1" applyFont="1" applyBorder="1" applyAlignment="1">
      <alignment/>
    </xf>
    <xf numFmtId="4" fontId="6" fillId="0" borderId="128" xfId="0" applyNumberFormat="1" applyFont="1" applyBorder="1" applyAlignment="1">
      <alignment horizontal="center"/>
    </xf>
    <xf numFmtId="4" fontId="6" fillId="0" borderId="51" xfId="0" applyNumberFormat="1" applyFont="1" applyBorder="1" applyAlignment="1">
      <alignment horizontal="center"/>
    </xf>
    <xf numFmtId="49" fontId="6" fillId="0" borderId="52" xfId="60" applyNumberFormat="1" applyFont="1" applyBorder="1" applyAlignment="1">
      <alignment horizontal="left"/>
      <protection/>
    </xf>
    <xf numFmtId="0" fontId="7" fillId="0" borderId="35" xfId="64" applyFont="1" applyBorder="1" applyAlignment="1">
      <alignment horizontal="left" vertical="center"/>
      <protection/>
    </xf>
    <xf numFmtId="4" fontId="7" fillId="34" borderId="132" xfId="0" applyNumberFormat="1" applyFont="1" applyFill="1" applyBorder="1" applyAlignment="1">
      <alignment vertical="center"/>
    </xf>
    <xf numFmtId="4" fontId="7" fillId="34" borderId="133" xfId="0" applyNumberFormat="1" applyFont="1" applyFill="1" applyBorder="1" applyAlignment="1">
      <alignment vertical="center"/>
    </xf>
    <xf numFmtId="49" fontId="7" fillId="34" borderId="133" xfId="60" applyNumberFormat="1" applyFont="1" applyFill="1" applyBorder="1" applyAlignment="1">
      <alignment horizontal="left" vertical="center"/>
      <protection/>
    </xf>
    <xf numFmtId="49" fontId="7" fillId="0" borderId="104" xfId="0" applyNumberFormat="1" applyFont="1" applyFill="1" applyBorder="1" applyAlignment="1">
      <alignment horizontal="center" vertical="center" wrapText="1"/>
    </xf>
    <xf numFmtId="49" fontId="7" fillId="0" borderId="105" xfId="0" applyNumberFormat="1" applyFont="1" applyFill="1" applyBorder="1" applyAlignment="1">
      <alignment horizontal="center" vertical="center" wrapText="1"/>
    </xf>
    <xf numFmtId="0" fontId="6" fillId="0" borderId="105" xfId="64" applyFont="1" applyFill="1" applyBorder="1" applyAlignment="1">
      <alignment horizontal="left" vertical="center"/>
      <protection/>
    </xf>
    <xf numFmtId="4" fontId="6" fillId="0" borderId="105" xfId="64" applyNumberFormat="1" applyFont="1" applyFill="1" applyBorder="1" applyAlignment="1">
      <alignment horizontal="right"/>
      <protection/>
    </xf>
    <xf numFmtId="4" fontId="6" fillId="0" borderId="105" xfId="64" applyNumberFormat="1" applyFont="1" applyFill="1" applyBorder="1" applyAlignment="1">
      <alignment horizontal="center" vertical="center"/>
      <protection/>
    </xf>
    <xf numFmtId="4" fontId="6" fillId="0" borderId="134" xfId="64" applyNumberFormat="1" applyFont="1" applyFill="1" applyBorder="1" applyAlignment="1">
      <alignment horizontal="center" vertical="center"/>
      <protection/>
    </xf>
    <xf numFmtId="49" fontId="7" fillId="0" borderId="2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 fontId="6" fillId="0" borderId="36" xfId="64" applyNumberFormat="1" applyFont="1" applyFill="1" applyBorder="1" applyAlignment="1">
      <alignment horizontal="center" vertical="center"/>
      <protection/>
    </xf>
    <xf numFmtId="4" fontId="6" fillId="0" borderId="103" xfId="64" applyNumberFormat="1" applyFont="1" applyFill="1" applyBorder="1" applyAlignment="1">
      <alignment horizontal="center" vertical="center"/>
      <protection/>
    </xf>
    <xf numFmtId="4" fontId="6" fillId="0" borderId="37" xfId="64" applyNumberFormat="1" applyFont="1" applyFill="1" applyBorder="1" applyAlignment="1">
      <alignment horizontal="center" vertical="center"/>
      <protection/>
    </xf>
    <xf numFmtId="4" fontId="6" fillId="0" borderId="135" xfId="0" applyNumberFormat="1" applyFont="1" applyFill="1" applyBorder="1" applyAlignment="1">
      <alignment horizontal="right" vertical="center"/>
    </xf>
    <xf numFmtId="4" fontId="6" fillId="0" borderId="67" xfId="64" applyNumberFormat="1" applyFont="1" applyFill="1" applyBorder="1" applyAlignment="1">
      <alignment horizontal="center" vertical="center"/>
      <protection/>
    </xf>
    <xf numFmtId="4" fontId="6" fillId="0" borderId="67" xfId="62" applyNumberFormat="1" applyFont="1" applyBorder="1" applyAlignment="1">
      <alignment horizontal="right"/>
      <protection/>
    </xf>
    <xf numFmtId="0" fontId="6" fillId="0" borderId="0" xfId="57" applyFont="1">
      <alignment/>
      <protection/>
    </xf>
    <xf numFmtId="0" fontId="6" fillId="0" borderId="0" xfId="57" applyFont="1" applyAlignment="1">
      <alignment horizontal="left"/>
      <protection/>
    </xf>
    <xf numFmtId="1" fontId="6" fillId="0" borderId="0" xfId="61" applyNumberFormat="1" applyFont="1" applyAlignment="1">
      <alignment horizontal="left"/>
      <protection/>
    </xf>
    <xf numFmtId="4" fontId="6" fillId="0" borderId="42" xfId="57" applyNumberFormat="1" applyFont="1" applyBorder="1">
      <alignment/>
      <protection/>
    </xf>
    <xf numFmtId="4" fontId="6" fillId="0" borderId="32" xfId="57" applyNumberFormat="1" applyFont="1" applyBorder="1">
      <alignment/>
      <protection/>
    </xf>
    <xf numFmtId="4" fontId="6" fillId="0" borderId="61" xfId="57" applyNumberFormat="1" applyFont="1" applyBorder="1">
      <alignment/>
      <protection/>
    </xf>
    <xf numFmtId="4" fontId="6" fillId="0" borderId="79" xfId="57" applyNumberFormat="1" applyFont="1" applyBorder="1">
      <alignment/>
      <protection/>
    </xf>
    <xf numFmtId="1" fontId="6" fillId="0" borderId="61" xfId="61" applyNumberFormat="1" applyFont="1" applyBorder="1">
      <alignment/>
      <protection/>
    </xf>
    <xf numFmtId="0" fontId="6" fillId="0" borderId="60" xfId="61" applyFont="1" applyBorder="1">
      <alignment/>
      <protection/>
    </xf>
    <xf numFmtId="0" fontId="6" fillId="0" borderId="59" xfId="64" applyFont="1" applyBorder="1">
      <alignment/>
      <protection/>
    </xf>
    <xf numFmtId="4" fontId="6" fillId="0" borderId="34" xfId="57" applyNumberFormat="1" applyFont="1" applyBorder="1">
      <alignment/>
      <protection/>
    </xf>
    <xf numFmtId="4" fontId="6" fillId="0" borderId="13" xfId="57" applyNumberFormat="1" applyFont="1" applyBorder="1">
      <alignment/>
      <protection/>
    </xf>
    <xf numFmtId="4" fontId="6" fillId="0" borderId="36" xfId="57" applyNumberFormat="1" applyFont="1" applyBorder="1">
      <alignment/>
      <protection/>
    </xf>
    <xf numFmtId="0" fontId="7" fillId="0" borderId="16" xfId="64" applyFont="1" applyBorder="1" applyAlignment="1">
      <alignment horizontal="left" indent="2"/>
      <protection/>
    </xf>
    <xf numFmtId="0" fontId="7" fillId="0" borderId="48" xfId="64" applyFont="1" applyBorder="1" applyAlignment="1">
      <alignment horizontal="left" indent="2"/>
      <protection/>
    </xf>
    <xf numFmtId="4" fontId="6" fillId="0" borderId="16" xfId="57" applyNumberFormat="1" applyFont="1" applyBorder="1">
      <alignment/>
      <protection/>
    </xf>
    <xf numFmtId="0" fontId="6" fillId="0" borderId="16" xfId="64" applyFont="1" applyBorder="1" applyAlignment="1">
      <alignment horizontal="left" indent="6"/>
      <protection/>
    </xf>
    <xf numFmtId="0" fontId="6" fillId="0" borderId="48" xfId="57" applyFont="1" applyBorder="1" applyAlignment="1">
      <alignment horizontal="left"/>
      <protection/>
    </xf>
    <xf numFmtId="0" fontId="6" fillId="0" borderId="16" xfId="57" applyFont="1" applyBorder="1" applyAlignment="1">
      <alignment horizontal="left"/>
      <protection/>
    </xf>
    <xf numFmtId="0" fontId="6" fillId="32" borderId="13" xfId="57" applyFont="1" applyFill="1" applyBorder="1" applyAlignment="1">
      <alignment horizontal="left"/>
      <protection/>
    </xf>
    <xf numFmtId="0" fontId="6" fillId="0" borderId="47" xfId="57" applyFont="1" applyBorder="1">
      <alignment/>
      <protection/>
    </xf>
    <xf numFmtId="0" fontId="6" fillId="0" borderId="46" xfId="57" applyFont="1" applyBorder="1" applyAlignment="1">
      <alignment horizontal="left"/>
      <protection/>
    </xf>
    <xf numFmtId="0" fontId="6" fillId="0" borderId="16" xfId="57" applyFont="1" applyBorder="1">
      <alignment/>
      <protection/>
    </xf>
    <xf numFmtId="0" fontId="7" fillId="0" borderId="16" xfId="57" applyFont="1" applyBorder="1" applyAlignment="1">
      <alignment horizontal="left"/>
      <protection/>
    </xf>
    <xf numFmtId="0" fontId="6" fillId="0" borderId="0" xfId="57" applyFont="1" applyAlignment="1">
      <alignment vertical="center"/>
      <protection/>
    </xf>
    <xf numFmtId="0" fontId="6" fillId="0" borderId="13" xfId="57" applyFont="1" applyBorder="1" applyAlignment="1">
      <alignment horizontal="left" vertical="center"/>
      <protection/>
    </xf>
    <xf numFmtId="0" fontId="6" fillId="0" borderId="16" xfId="57" applyFont="1" applyBorder="1" applyAlignment="1">
      <alignment vertical="center"/>
      <protection/>
    </xf>
    <xf numFmtId="0" fontId="6" fillId="0" borderId="48" xfId="57" applyFont="1" applyBorder="1" applyAlignment="1">
      <alignment vertical="center"/>
      <protection/>
    </xf>
    <xf numFmtId="0" fontId="6" fillId="0" borderId="15" xfId="57" applyFont="1" applyBorder="1" applyAlignment="1">
      <alignment vertical="center"/>
      <protection/>
    </xf>
    <xf numFmtId="0" fontId="6" fillId="0" borderId="16" xfId="57" applyFont="1" applyBorder="1" applyAlignment="1">
      <alignment horizontal="left" vertical="center"/>
      <protection/>
    </xf>
    <xf numFmtId="0" fontId="7" fillId="0" borderId="16" xfId="57" applyFont="1" applyBorder="1" applyAlignment="1">
      <alignment horizontal="left" vertical="center"/>
      <protection/>
    </xf>
    <xf numFmtId="0" fontId="7" fillId="0" borderId="15" xfId="57" applyFont="1" applyBorder="1" applyAlignment="1">
      <alignment vertical="center"/>
      <protection/>
    </xf>
    <xf numFmtId="1" fontId="6" fillId="0" borderId="13" xfId="61" applyNumberFormat="1" applyFont="1" applyBorder="1">
      <alignment/>
      <protection/>
    </xf>
    <xf numFmtId="0" fontId="6" fillId="0" borderId="13" xfId="61" applyFont="1" applyBorder="1">
      <alignment/>
      <protection/>
    </xf>
    <xf numFmtId="0" fontId="13" fillId="0" borderId="12" xfId="64" applyFont="1" applyBorder="1" applyAlignment="1">
      <alignment horizontal="left" indent="2"/>
      <protection/>
    </xf>
    <xf numFmtId="1" fontId="7" fillId="0" borderId="13" xfId="61" applyNumberFormat="1" applyFont="1" applyBorder="1">
      <alignment/>
      <protection/>
    </xf>
    <xf numFmtId="0" fontId="7" fillId="0" borderId="13" xfId="57" applyFont="1" applyBorder="1">
      <alignment/>
      <protection/>
    </xf>
    <xf numFmtId="1" fontId="7" fillId="0" borderId="12" xfId="61" applyNumberFormat="1" applyFont="1" applyBorder="1">
      <alignment/>
      <protection/>
    </xf>
    <xf numFmtId="0" fontId="7" fillId="0" borderId="13" xfId="61" applyFont="1" applyBorder="1">
      <alignment/>
      <protection/>
    </xf>
    <xf numFmtId="0" fontId="6" fillId="0" borderId="48" xfId="57" applyFont="1" applyBorder="1">
      <alignment/>
      <protection/>
    </xf>
    <xf numFmtId="0" fontId="6" fillId="0" borderId="16" xfId="57" applyFont="1" applyBorder="1" applyAlignment="1">
      <alignment horizontal="left" wrapText="1"/>
      <protection/>
    </xf>
    <xf numFmtId="4" fontId="6" fillId="0" borderId="34" xfId="57" applyNumberFormat="1" applyFont="1" applyBorder="1" applyAlignment="1">
      <alignment horizontal="right"/>
      <protection/>
    </xf>
    <xf numFmtId="4" fontId="6" fillId="0" borderId="13" xfId="57" applyNumberFormat="1" applyFont="1" applyBorder="1" applyAlignment="1">
      <alignment horizontal="right"/>
      <protection/>
    </xf>
    <xf numFmtId="1" fontId="7" fillId="0" borderId="13" xfId="61" applyNumberFormat="1" applyFont="1" applyBorder="1" applyAlignment="1">
      <alignment horizontal="left"/>
      <protection/>
    </xf>
    <xf numFmtId="0" fontId="6" fillId="0" borderId="16" xfId="57" applyFont="1" applyBorder="1" applyAlignment="1">
      <alignment vertical="center" wrapText="1"/>
      <protection/>
    </xf>
    <xf numFmtId="0" fontId="6" fillId="0" borderId="48" xfId="57" applyFont="1" applyBorder="1" applyAlignment="1">
      <alignment horizontal="left" vertical="center"/>
      <protection/>
    </xf>
    <xf numFmtId="1" fontId="6" fillId="0" borderId="13" xfId="64" applyNumberFormat="1" applyFont="1" applyBorder="1" applyAlignment="1">
      <alignment horizontal="left"/>
      <protection/>
    </xf>
    <xf numFmtId="0" fontId="6" fillId="0" borderId="15" xfId="57" applyFont="1" applyBorder="1" applyAlignment="1">
      <alignment horizontal="center" vertical="center"/>
      <protection/>
    </xf>
    <xf numFmtId="49" fontId="6" fillId="0" borderId="48" xfId="57" applyNumberFormat="1" applyFont="1" applyBorder="1" applyAlignment="1">
      <alignment horizontal="left" vertical="center"/>
      <protection/>
    </xf>
    <xf numFmtId="0" fontId="6" fillId="0" borderId="16" xfId="57" applyFont="1" applyBorder="1" applyAlignment="1">
      <alignment horizontal="center" vertical="center"/>
      <protection/>
    </xf>
    <xf numFmtId="49" fontId="6" fillId="0" borderId="16" xfId="57" applyNumberFormat="1" applyFont="1" applyBorder="1" applyAlignment="1">
      <alignment horizontal="left" vertical="center"/>
      <protection/>
    </xf>
    <xf numFmtId="0" fontId="7" fillId="0" borderId="15" xfId="57" applyFont="1" applyBorder="1" applyAlignment="1">
      <alignment horizontal="left" vertical="center"/>
      <protection/>
    </xf>
    <xf numFmtId="0" fontId="7" fillId="0" borderId="48" xfId="57" applyFont="1" applyBorder="1" applyAlignment="1">
      <alignment vertical="center"/>
      <protection/>
    </xf>
    <xf numFmtId="4" fontId="6" fillId="0" borderId="37" xfId="57" applyNumberFormat="1" applyFont="1" applyBorder="1">
      <alignment/>
      <protection/>
    </xf>
    <xf numFmtId="0" fontId="7" fillId="0" borderId="47" xfId="57" applyFont="1" applyBorder="1">
      <alignment/>
      <protection/>
    </xf>
    <xf numFmtId="4" fontId="7" fillId="34" borderId="136" xfId="57" applyNumberFormat="1" applyFont="1" applyFill="1" applyBorder="1" applyAlignment="1">
      <alignment vertical="center"/>
      <protection/>
    </xf>
    <xf numFmtId="4" fontId="7" fillId="34" borderId="137" xfId="57" applyNumberFormat="1" applyFont="1" applyFill="1" applyBorder="1" applyAlignment="1">
      <alignment vertical="center"/>
      <protection/>
    </xf>
    <xf numFmtId="1" fontId="6" fillId="34" borderId="137" xfId="61" applyNumberFormat="1" applyFont="1" applyFill="1" applyBorder="1">
      <alignment/>
      <protection/>
    </xf>
    <xf numFmtId="4" fontId="6" fillId="0" borderId="34" xfId="57" applyNumberFormat="1" applyFont="1" applyBorder="1" applyAlignment="1">
      <alignment horizontal="left"/>
      <protection/>
    </xf>
    <xf numFmtId="4" fontId="6" fillId="0" borderId="13" xfId="57" applyNumberFormat="1" applyFont="1" applyBorder="1" applyAlignment="1">
      <alignment horizontal="left"/>
      <protection/>
    </xf>
    <xf numFmtId="4" fontId="6" fillId="0" borderId="16" xfId="57" applyNumberFormat="1" applyFont="1" applyBorder="1" applyAlignment="1">
      <alignment horizontal="left"/>
      <protection/>
    </xf>
    <xf numFmtId="4" fontId="6" fillId="0" borderId="40" xfId="57" applyNumberFormat="1" applyFont="1" applyBorder="1" applyAlignment="1">
      <alignment horizontal="right"/>
      <protection/>
    </xf>
    <xf numFmtId="4" fontId="6" fillId="0" borderId="24" xfId="57" applyNumberFormat="1" applyFont="1" applyBorder="1" applyAlignment="1">
      <alignment horizontal="right"/>
      <protection/>
    </xf>
    <xf numFmtId="4" fontId="6" fillId="0" borderId="24" xfId="57" applyNumberFormat="1" applyFont="1" applyBorder="1">
      <alignment/>
      <protection/>
    </xf>
    <xf numFmtId="4" fontId="6" fillId="0" borderId="24" xfId="57" applyNumberFormat="1" applyFont="1" applyBorder="1" applyAlignment="1">
      <alignment horizontal="center"/>
      <protection/>
    </xf>
    <xf numFmtId="0" fontId="6" fillId="0" borderId="24" xfId="64" applyFont="1" applyBorder="1" applyAlignment="1">
      <alignment horizontal="left" vertical="center"/>
      <protection/>
    </xf>
    <xf numFmtId="0" fontId="6" fillId="0" borderId="24" xfId="57" applyFont="1" applyBorder="1" applyAlignment="1">
      <alignment horizontal="left" vertical="center" wrapText="1"/>
      <protection/>
    </xf>
    <xf numFmtId="0" fontId="6" fillId="0" borderId="24" xfId="57" applyFont="1" applyBorder="1" applyAlignment="1">
      <alignment vertical="center"/>
      <protection/>
    </xf>
    <xf numFmtId="0" fontId="7" fillId="0" borderId="23" xfId="57" applyFont="1" applyBorder="1" applyAlignment="1">
      <alignment horizontal="left" vertical="center"/>
      <protection/>
    </xf>
    <xf numFmtId="4" fontId="6" fillId="0" borderId="70" xfId="57" applyNumberFormat="1" applyFont="1" applyBorder="1">
      <alignment/>
      <protection/>
    </xf>
    <xf numFmtId="4" fontId="6" fillId="0" borderId="18" xfId="57" applyNumberFormat="1" applyFont="1" applyBorder="1">
      <alignment/>
      <protection/>
    </xf>
    <xf numFmtId="4" fontId="6" fillId="0" borderId="18" xfId="57" applyNumberFormat="1" applyFont="1" applyBorder="1" applyAlignment="1">
      <alignment horizontal="center"/>
      <protection/>
    </xf>
    <xf numFmtId="0" fontId="7" fillId="0" borderId="17" xfId="57" applyFont="1" applyBorder="1" applyAlignment="1">
      <alignment horizontal="left" vertical="center"/>
      <protection/>
    </xf>
    <xf numFmtId="4" fontId="6" fillId="0" borderId="13" xfId="57" applyNumberFormat="1" applyFont="1" applyBorder="1" applyAlignment="1">
      <alignment horizontal="center"/>
      <protection/>
    </xf>
    <xf numFmtId="0" fontId="6" fillId="0" borderId="13" xfId="57" applyFont="1" applyBorder="1" applyAlignment="1">
      <alignment horizontal="left" vertical="center" wrapText="1"/>
      <protection/>
    </xf>
    <xf numFmtId="3" fontId="7" fillId="0" borderId="12" xfId="57" applyNumberFormat="1" applyFont="1" applyBorder="1" applyAlignment="1">
      <alignment vertical="center"/>
      <protection/>
    </xf>
    <xf numFmtId="0" fontId="7" fillId="0" borderId="13" xfId="57" applyFont="1" applyBorder="1" applyAlignment="1">
      <alignment vertical="center" wrapText="1"/>
      <protection/>
    </xf>
    <xf numFmtId="3" fontId="6" fillId="0" borderId="13" xfId="57" applyNumberFormat="1" applyFont="1" applyBorder="1" applyAlignment="1">
      <alignment vertical="center"/>
      <protection/>
    </xf>
    <xf numFmtId="4" fontId="7" fillId="34" borderId="138" xfId="57" applyNumberFormat="1" applyFont="1" applyFill="1" applyBorder="1">
      <alignment/>
      <protection/>
    </xf>
    <xf numFmtId="4" fontId="7" fillId="34" borderId="111" xfId="57" applyNumberFormat="1" applyFont="1" applyFill="1" applyBorder="1">
      <alignment/>
      <protection/>
    </xf>
    <xf numFmtId="0" fontId="6" fillId="34" borderId="111" xfId="57" applyFont="1" applyFill="1" applyBorder="1" applyAlignment="1">
      <alignment horizontal="center" wrapText="1"/>
      <protection/>
    </xf>
    <xf numFmtId="0" fontId="6" fillId="34" borderId="111" xfId="57" applyFont="1" applyFill="1" applyBorder="1" applyAlignment="1">
      <alignment horizontal="center"/>
      <protection/>
    </xf>
    <xf numFmtId="0" fontId="7" fillId="34" borderId="139" xfId="57" applyFont="1" applyFill="1" applyBorder="1" applyAlignment="1">
      <alignment horizontal="left"/>
      <protection/>
    </xf>
    <xf numFmtId="4" fontId="6" fillId="0" borderId="140" xfId="57" applyNumberFormat="1" applyFont="1" applyBorder="1">
      <alignment/>
      <protection/>
    </xf>
    <xf numFmtId="4" fontId="6" fillId="0" borderId="141" xfId="57" applyNumberFormat="1" applyFont="1" applyBorder="1" applyAlignment="1">
      <alignment horizontal="center"/>
      <protection/>
    </xf>
    <xf numFmtId="4" fontId="6" fillId="0" borderId="142" xfId="57" applyNumberFormat="1" applyFont="1" applyBorder="1" applyAlignment="1">
      <alignment horizontal="center"/>
      <protection/>
    </xf>
    <xf numFmtId="4" fontId="6" fillId="0" borderId="141" xfId="57" applyNumberFormat="1" applyFont="1" applyBorder="1">
      <alignment/>
      <protection/>
    </xf>
    <xf numFmtId="0" fontId="6" fillId="0" borderId="141" xfId="64" applyFont="1" applyBorder="1" applyAlignment="1">
      <alignment horizontal="left" vertical="center"/>
      <protection/>
    </xf>
    <xf numFmtId="0" fontId="6" fillId="0" borderId="142" xfId="57" applyFont="1" applyBorder="1" applyAlignment="1">
      <alignment horizontal="left" vertical="center" wrapText="1"/>
      <protection/>
    </xf>
    <xf numFmtId="0" fontId="6" fillId="0" borderId="142" xfId="57" applyFont="1" applyBorder="1" applyAlignment="1">
      <alignment vertical="center"/>
      <protection/>
    </xf>
    <xf numFmtId="0" fontId="7" fillId="0" borderId="143" xfId="57" applyFont="1" applyBorder="1" applyAlignment="1">
      <alignment horizontal="left" vertical="center"/>
      <protection/>
    </xf>
    <xf numFmtId="4" fontId="6" fillId="0" borderId="144" xfId="57" applyNumberFormat="1" applyFont="1" applyBorder="1">
      <alignment/>
      <protection/>
    </xf>
    <xf numFmtId="4" fontId="6" fillId="0" borderId="19" xfId="57" applyNumberFormat="1" applyFont="1" applyBorder="1">
      <alignment/>
      <protection/>
    </xf>
    <xf numFmtId="4" fontId="6" fillId="0" borderId="145" xfId="57" applyNumberFormat="1" applyFont="1" applyBorder="1" applyAlignment="1">
      <alignment horizontal="center"/>
      <protection/>
    </xf>
    <xf numFmtId="0" fontId="6" fillId="0" borderId="110" xfId="57" applyFont="1" applyBorder="1" applyAlignment="1">
      <alignment horizontal="left" vertical="center" wrapText="1"/>
      <protection/>
    </xf>
    <xf numFmtId="0" fontId="6" fillId="0" borderId="110" xfId="57" applyFont="1" applyBorder="1" applyAlignment="1">
      <alignment vertical="center"/>
      <protection/>
    </xf>
    <xf numFmtId="0" fontId="7" fillId="0" borderId="21" xfId="57" applyFont="1" applyBorder="1" applyAlignment="1">
      <alignment horizontal="left" vertical="center"/>
      <protection/>
    </xf>
    <xf numFmtId="4" fontId="6" fillId="0" borderId="39" xfId="57" applyNumberFormat="1" applyFont="1" applyBorder="1">
      <alignment/>
      <protection/>
    </xf>
    <xf numFmtId="4" fontId="6" fillId="0" borderId="10" xfId="57" applyNumberFormat="1" applyFont="1" applyBorder="1">
      <alignment/>
      <protection/>
    </xf>
    <xf numFmtId="4" fontId="6" fillId="0" borderId="10" xfId="57" applyNumberFormat="1" applyFont="1" applyBorder="1" applyAlignment="1">
      <alignment horizontal="center"/>
      <protection/>
    </xf>
    <xf numFmtId="0" fontId="6" fillId="0" borderId="10" xfId="57" applyFont="1" applyBorder="1" applyAlignment="1">
      <alignment horizontal="left" vertical="center" wrapText="1"/>
      <protection/>
    </xf>
    <xf numFmtId="0" fontId="6" fillId="0" borderId="10" xfId="57" applyFont="1" applyBorder="1" applyAlignment="1">
      <alignment vertical="center"/>
      <protection/>
    </xf>
    <xf numFmtId="0" fontId="7" fillId="0" borderId="14" xfId="57" applyFont="1" applyBorder="1" applyAlignment="1">
      <alignment horizontal="left" vertical="center"/>
      <protection/>
    </xf>
    <xf numFmtId="4" fontId="7" fillId="34" borderId="92" xfId="57" applyNumberFormat="1" applyFont="1" applyFill="1" applyBorder="1">
      <alignment/>
      <protection/>
    </xf>
    <xf numFmtId="4" fontId="7" fillId="34" borderId="88" xfId="57" applyNumberFormat="1" applyFont="1" applyFill="1" applyBorder="1">
      <alignment/>
      <protection/>
    </xf>
    <xf numFmtId="0" fontId="6" fillId="0" borderId="11" xfId="57" applyFont="1" applyBorder="1" applyAlignment="1">
      <alignment horizontal="center" vertical="center"/>
      <protection/>
    </xf>
    <xf numFmtId="0" fontId="7" fillId="0" borderId="0" xfId="57" applyFont="1">
      <alignment/>
      <protection/>
    </xf>
    <xf numFmtId="4" fontId="6" fillId="33" borderId="36" xfId="64" applyNumberFormat="1" applyFont="1" applyFill="1" applyBorder="1" applyAlignment="1">
      <alignment horizontal="right" vertical="center"/>
      <protection/>
    </xf>
    <xf numFmtId="4" fontId="6" fillId="33" borderId="13" xfId="64" applyNumberFormat="1" applyFont="1" applyFill="1" applyBorder="1" applyAlignment="1">
      <alignment vertical="center"/>
      <protection/>
    </xf>
    <xf numFmtId="4" fontId="6" fillId="33" borderId="35" xfId="64" applyNumberFormat="1" applyFont="1" applyFill="1" applyBorder="1" applyAlignment="1">
      <alignment vertical="center"/>
      <protection/>
    </xf>
    <xf numFmtId="4" fontId="6" fillId="33" borderId="13" xfId="0" applyNumberFormat="1" applyFont="1" applyFill="1" applyBorder="1" applyAlignment="1">
      <alignment vertical="center"/>
    </xf>
    <xf numFmtId="0" fontId="6" fillId="33" borderId="10" xfId="64" applyFont="1" applyFill="1" applyBorder="1" applyAlignment="1">
      <alignment horizontal="center" vertical="center"/>
      <protection/>
    </xf>
    <xf numFmtId="0" fontId="6" fillId="33" borderId="10" xfId="64" applyFont="1" applyFill="1" applyBorder="1" applyAlignment="1" quotePrefix="1">
      <alignment horizontal="center" vertical="center"/>
      <protection/>
    </xf>
    <xf numFmtId="223" fontId="6" fillId="33" borderId="10" xfId="64" applyNumberFormat="1" applyFont="1" applyFill="1" applyBorder="1" applyAlignment="1">
      <alignment horizontal="center" vertical="center"/>
      <protection/>
    </xf>
    <xf numFmtId="14" fontId="6" fillId="33" borderId="10" xfId="64" applyNumberFormat="1" applyFont="1" applyFill="1" applyBorder="1" applyAlignment="1">
      <alignment horizontal="center" vertical="center"/>
      <protection/>
    </xf>
    <xf numFmtId="0" fontId="6" fillId="0" borderId="0" xfId="64" applyFont="1" applyFill="1" applyAlignment="1">
      <alignment horizontal="center" vertical="center"/>
      <protection/>
    </xf>
    <xf numFmtId="0" fontId="7" fillId="33" borderId="19" xfId="0" applyFont="1" applyFill="1" applyBorder="1" applyAlignment="1">
      <alignment horizontal="center" vertical="center"/>
    </xf>
    <xf numFmtId="0" fontId="6" fillId="0" borderId="10" xfId="64" applyFont="1" applyFill="1" applyBorder="1" applyAlignment="1">
      <alignment horizontal="center" vertical="center"/>
      <protection/>
    </xf>
    <xf numFmtId="223" fontId="6" fillId="0" borderId="10" xfId="64" applyNumberFormat="1" applyFont="1" applyFill="1" applyBorder="1" applyAlignment="1">
      <alignment horizontal="center" vertical="center"/>
      <protection/>
    </xf>
    <xf numFmtId="49" fontId="6" fillId="33" borderId="10" xfId="64" applyNumberFormat="1" applyFont="1" applyFill="1" applyBorder="1" applyAlignment="1">
      <alignment horizontal="center" vertical="center"/>
      <protection/>
    </xf>
    <xf numFmtId="223" fontId="6" fillId="37" borderId="10" xfId="64" applyNumberFormat="1" applyFont="1" applyFill="1" applyBorder="1" applyAlignment="1">
      <alignment horizontal="center" vertical="center"/>
      <protection/>
    </xf>
    <xf numFmtId="4" fontId="6" fillId="33" borderId="10" xfId="64" applyNumberFormat="1" applyFont="1" applyFill="1" applyBorder="1" applyAlignment="1">
      <alignment horizontal="center" vertical="center"/>
      <protection/>
    </xf>
    <xf numFmtId="1" fontId="6" fillId="33" borderId="10" xfId="63" applyNumberFormat="1" applyFont="1" applyFill="1" applyBorder="1" applyAlignment="1">
      <alignment horizontal="center" vertical="center"/>
      <protection/>
    </xf>
    <xf numFmtId="0" fontId="7" fillId="33" borderId="10" xfId="64" applyFont="1" applyFill="1" applyBorder="1" applyAlignment="1">
      <alignment horizontal="center" vertical="center"/>
      <protection/>
    </xf>
    <xf numFmtId="0" fontId="6" fillId="33" borderId="10" xfId="64" applyFont="1" applyFill="1" applyBorder="1" applyAlignment="1">
      <alignment horizontal="center"/>
      <protection/>
    </xf>
    <xf numFmtId="0" fontId="6" fillId="33" borderId="30"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7" fillId="34" borderId="82" xfId="64" applyFont="1" applyFill="1" applyBorder="1" applyAlignment="1">
      <alignment horizontal="center" vertical="center"/>
      <protection/>
    </xf>
    <xf numFmtId="0" fontId="7" fillId="0" borderId="36" xfId="0" applyFont="1" applyFill="1" applyBorder="1" applyAlignment="1">
      <alignment horizontal="center" vertical="center"/>
    </xf>
    <xf numFmtId="0" fontId="7" fillId="0" borderId="105" xfId="64" applyFont="1" applyFill="1" applyBorder="1" applyAlignment="1">
      <alignment horizontal="center" vertical="center"/>
      <protection/>
    </xf>
    <xf numFmtId="0" fontId="7" fillId="0" borderId="10" xfId="64" applyFont="1" applyFill="1" applyBorder="1" applyAlignment="1">
      <alignment horizontal="center" vertical="center"/>
      <protection/>
    </xf>
    <xf numFmtId="223" fontId="7" fillId="33" borderId="10" xfId="64" applyNumberFormat="1" applyFont="1" applyFill="1" applyBorder="1" applyAlignment="1">
      <alignment horizontal="center" vertical="center"/>
      <protection/>
    </xf>
    <xf numFmtId="223" fontId="7" fillId="33" borderId="10" xfId="64" applyNumberFormat="1" applyFont="1" applyFill="1" applyBorder="1" applyAlignment="1">
      <alignment horizontal="center"/>
      <protection/>
    </xf>
    <xf numFmtId="0" fontId="6" fillId="0" borderId="36" xfId="64" applyFont="1" applyFill="1" applyBorder="1" applyAlignment="1">
      <alignment horizontal="center" vertical="center"/>
      <protection/>
    </xf>
    <xf numFmtId="0" fontId="7" fillId="0" borderId="36"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223" fontId="7" fillId="0" borderId="105" xfId="64" applyNumberFormat="1" applyFont="1" applyFill="1" applyBorder="1" applyAlignment="1">
      <alignment horizontal="center" vertical="center"/>
      <protection/>
    </xf>
    <xf numFmtId="1" fontId="6" fillId="0" borderId="10" xfId="63" applyNumberFormat="1" applyFont="1" applyFill="1" applyBorder="1" applyAlignment="1">
      <alignment horizontal="center" vertical="center"/>
      <protection/>
    </xf>
    <xf numFmtId="14" fontId="6" fillId="0" borderId="10" xfId="64" applyNumberFormat="1" applyFont="1" applyFill="1" applyBorder="1" applyAlignment="1">
      <alignment horizontal="center" vertical="center"/>
      <protection/>
    </xf>
    <xf numFmtId="1" fontId="7" fillId="0" borderId="10" xfId="63" applyNumberFormat="1"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32" xfId="64" applyFont="1" applyFill="1" applyBorder="1" applyAlignment="1">
      <alignment horizontal="center" vertical="center"/>
      <protection/>
    </xf>
    <xf numFmtId="0" fontId="6" fillId="0" borderId="0" xfId="0" applyFont="1" applyFill="1" applyAlignment="1">
      <alignment horizontal="center" vertical="center"/>
    </xf>
    <xf numFmtId="225" fontId="6" fillId="33" borderId="10" xfId="64" applyNumberFormat="1" applyFont="1" applyFill="1" applyBorder="1" applyAlignment="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vertical="center" wrapText="1"/>
    </xf>
    <xf numFmtId="49" fontId="6" fillId="0" borderId="10" xfId="0" applyNumberFormat="1" applyFont="1" applyFill="1" applyBorder="1" applyAlignment="1">
      <alignment horizontal="left" vertical="justify" wrapText="1"/>
    </xf>
    <xf numFmtId="0" fontId="6" fillId="0" borderId="10" xfId="0" applyFont="1" applyBorder="1" applyAlignment="1">
      <alignment horizontal="left" vertical="justify" wrapText="1"/>
    </xf>
    <xf numFmtId="0" fontId="7" fillId="0" borderId="14"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vertical="center" wrapText="1"/>
    </xf>
    <xf numFmtId="49" fontId="7" fillId="34" borderId="146" xfId="0" applyNumberFormat="1" applyFont="1" applyFill="1" applyBorder="1" applyAlignment="1">
      <alignment horizontal="center" vertical="center" wrapText="1"/>
    </xf>
    <xf numFmtId="49" fontId="7" fillId="34" borderId="147" xfId="0" applyNumberFormat="1" applyFont="1" applyFill="1" applyBorder="1" applyAlignment="1">
      <alignment horizontal="center" vertical="center" wrapText="1"/>
    </xf>
    <xf numFmtId="0" fontId="6" fillId="0" borderId="10" xfId="64" applyFont="1" applyFill="1" applyBorder="1" applyAlignment="1">
      <alignment vertical="center" wrapText="1"/>
      <protection/>
    </xf>
    <xf numFmtId="49" fontId="6" fillId="0" borderId="10" xfId="0" applyNumberFormat="1" applyFont="1" applyFill="1" applyBorder="1" applyAlignment="1">
      <alignment horizontal="left" vertical="center" wrapText="1"/>
    </xf>
    <xf numFmtId="0" fontId="6" fillId="0" borderId="10" xfId="64" applyFont="1" applyFill="1" applyBorder="1" applyAlignment="1">
      <alignment horizontal="left" vertical="center" wrapText="1"/>
      <protection/>
    </xf>
    <xf numFmtId="49" fontId="6" fillId="0" borderId="30" xfId="0" applyNumberFormat="1" applyFont="1" applyFill="1" applyBorder="1" applyAlignment="1">
      <alignment horizontal="left" vertical="justify" wrapText="1"/>
    </xf>
    <xf numFmtId="0" fontId="6" fillId="0" borderId="30" xfId="0" applyFont="1" applyBorder="1" applyAlignment="1">
      <alignment horizontal="left" vertical="justify" wrapText="1"/>
    </xf>
    <xf numFmtId="0" fontId="7" fillId="32" borderId="14" xfId="0" applyFont="1" applyFill="1" applyBorder="1" applyAlignment="1">
      <alignment vertical="center" wrapText="1"/>
    </xf>
    <xf numFmtId="0" fontId="7" fillId="32" borderId="10" xfId="0" applyFont="1" applyFill="1" applyBorder="1" applyAlignment="1">
      <alignment vertical="center" wrapText="1"/>
    </xf>
    <xf numFmtId="0" fontId="6" fillId="33" borderId="10" xfId="0"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0" fontId="7" fillId="0" borderId="10" xfId="0" applyFont="1" applyFill="1" applyBorder="1" applyAlignment="1">
      <alignment vertical="center" wrapText="1"/>
    </xf>
    <xf numFmtId="49" fontId="7" fillId="0" borderId="14" xfId="0" applyNumberFormat="1"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49" fontId="7" fillId="0" borderId="10" xfId="0" applyNumberFormat="1" applyFont="1" applyFill="1" applyBorder="1" applyAlignment="1">
      <alignment horizontal="left" vertical="center" wrapText="1"/>
    </xf>
    <xf numFmtId="0" fontId="6" fillId="0" borderId="10" xfId="0" applyFont="1" applyFill="1" applyBorder="1" applyAlignment="1">
      <alignment wrapText="1"/>
    </xf>
    <xf numFmtId="0" fontId="6" fillId="0" borderId="148" xfId="0" applyFont="1" applyFill="1" applyBorder="1" applyAlignment="1">
      <alignment horizontal="center" vertical="center"/>
    </xf>
    <xf numFmtId="0" fontId="6" fillId="0" borderId="149" xfId="0" applyFont="1" applyFill="1" applyBorder="1" applyAlignment="1">
      <alignment horizontal="center" vertical="center"/>
    </xf>
    <xf numFmtId="0" fontId="6" fillId="0" borderId="150"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51" xfId="64" applyFont="1" applyFill="1" applyBorder="1" applyAlignment="1">
      <alignment horizontal="center" vertical="center" wrapText="1"/>
      <protection/>
    </xf>
    <xf numFmtId="0" fontId="6" fillId="0" borderId="148" xfId="64"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52" xfId="0" applyFont="1" applyFill="1" applyBorder="1" applyAlignment="1">
      <alignment horizontal="center" vertical="center"/>
    </xf>
    <xf numFmtId="49" fontId="6" fillId="0" borderId="0" xfId="64" applyNumberFormat="1" applyFont="1" applyFill="1" applyAlignment="1">
      <alignment horizontal="right" vertical="center"/>
      <protection/>
    </xf>
    <xf numFmtId="3" fontId="7" fillId="0" borderId="14"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0" fontId="6" fillId="0" borderId="10" xfId="0" applyFont="1" applyBorder="1" applyAlignment="1">
      <alignment horizontal="left" wrapText="1"/>
    </xf>
    <xf numFmtId="0" fontId="7" fillId="0" borderId="14" xfId="64" applyFont="1" applyFill="1" applyBorder="1" applyAlignment="1">
      <alignment horizontal="left" vertical="center" wrapText="1"/>
      <protection/>
    </xf>
    <xf numFmtId="0" fontId="7" fillId="0" borderId="10" xfId="64" applyFont="1" applyFill="1" applyBorder="1" applyAlignment="1">
      <alignment horizontal="left" vertical="center" wrapText="1"/>
      <protection/>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1" fontId="6" fillId="0" borderId="10" xfId="63" applyNumberFormat="1" applyFont="1" applyFill="1" applyBorder="1" applyAlignment="1">
      <alignment horizontal="left" vertical="center" wrapText="1"/>
      <protection/>
    </xf>
    <xf numFmtId="49" fontId="6" fillId="0" borderId="14" xfId="0" applyNumberFormat="1" applyFont="1" applyFill="1" applyBorder="1" applyAlignment="1">
      <alignment horizontal="left" vertical="center" wrapText="1"/>
    </xf>
    <xf numFmtId="0" fontId="7" fillId="0" borderId="0" xfId="64" applyFont="1" applyFill="1" applyAlignment="1">
      <alignment horizontal="center" vertical="center"/>
      <protection/>
    </xf>
    <xf numFmtId="1" fontId="6" fillId="0" borderId="10" xfId="60" applyNumberFormat="1" applyFont="1" applyFill="1" applyBorder="1" applyAlignment="1">
      <alignment horizontal="center" vertical="center" wrapText="1"/>
      <protection/>
    </xf>
    <xf numFmtId="0" fontId="7" fillId="0" borderId="153" xfId="64" applyFont="1" applyFill="1" applyBorder="1" applyAlignment="1">
      <alignment horizontal="center" vertical="center" wrapText="1"/>
      <protection/>
    </xf>
    <xf numFmtId="0" fontId="7" fillId="0" borderId="154" xfId="64" applyFont="1" applyFill="1" applyBorder="1" applyAlignment="1">
      <alignment horizontal="center" vertical="center" wrapText="1"/>
      <protection/>
    </xf>
    <xf numFmtId="0" fontId="7" fillId="0" borderId="155" xfId="64" applyFont="1" applyFill="1" applyBorder="1" applyAlignment="1">
      <alignment horizontal="center" vertical="center" wrapText="1"/>
      <protection/>
    </xf>
    <xf numFmtId="0" fontId="7" fillId="0" borderId="156"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33" xfId="64" applyFont="1" applyFill="1" applyBorder="1" applyAlignment="1">
      <alignment horizontal="center" vertical="center" wrapText="1"/>
      <protection/>
    </xf>
    <xf numFmtId="0" fontId="7" fillId="0" borderId="157" xfId="64" applyFont="1" applyFill="1" applyBorder="1" applyAlignment="1">
      <alignment horizontal="center" vertical="center" wrapText="1"/>
      <protection/>
    </xf>
    <xf numFmtId="0" fontId="7" fillId="0" borderId="62" xfId="64" applyFont="1" applyFill="1" applyBorder="1" applyAlignment="1">
      <alignment horizontal="center" vertical="center" wrapText="1"/>
      <protection/>
    </xf>
    <xf numFmtId="0" fontId="7" fillId="0" borderId="158" xfId="64" applyFont="1" applyFill="1" applyBorder="1" applyAlignment="1">
      <alignment horizontal="center" vertical="center" wrapText="1"/>
      <protection/>
    </xf>
    <xf numFmtId="1" fontId="6" fillId="0" borderId="10" xfId="63" applyNumberFormat="1" applyFont="1" applyFill="1" applyBorder="1" applyAlignment="1">
      <alignment horizontal="left" vertical="center"/>
      <protection/>
    </xf>
    <xf numFmtId="0" fontId="7" fillId="34" borderId="159" xfId="0" applyFont="1" applyFill="1" applyBorder="1" applyAlignment="1">
      <alignment horizontal="left" vertical="center" wrapText="1"/>
    </xf>
    <xf numFmtId="0" fontId="7" fillId="34" borderId="160" xfId="0" applyFont="1" applyFill="1" applyBorder="1" applyAlignment="1">
      <alignment horizontal="left" vertical="center" wrapText="1"/>
    </xf>
    <xf numFmtId="0" fontId="12" fillId="0" borderId="10" xfId="0" applyFont="1" applyFill="1" applyBorder="1" applyAlignment="1">
      <alignment wrapText="1"/>
    </xf>
    <xf numFmtId="0" fontId="6" fillId="33" borderId="10" xfId="0" applyFont="1" applyFill="1" applyBorder="1" applyAlignment="1">
      <alignment wrapText="1"/>
    </xf>
    <xf numFmtId="0" fontId="6" fillId="0" borderId="10" xfId="0" applyFont="1" applyBorder="1" applyAlignment="1">
      <alignment wrapText="1"/>
    </xf>
    <xf numFmtId="0" fontId="6" fillId="0" borderId="0" xfId="0" applyFont="1" applyAlignment="1">
      <alignment horizontal="center" vertical="center"/>
    </xf>
    <xf numFmtId="0" fontId="6" fillId="0" borderId="48"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61" xfId="0" applyFont="1" applyFill="1" applyBorder="1" applyAlignment="1">
      <alignment horizontal="left" vertical="center" wrapText="1"/>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161" xfId="0" applyNumberFormat="1" applyFont="1" applyFill="1" applyBorder="1" applyAlignment="1">
      <alignment horizontal="left" vertical="center" wrapText="1"/>
    </xf>
    <xf numFmtId="0" fontId="6" fillId="0" borderId="48" xfId="0" applyFont="1" applyFill="1" applyBorder="1" applyAlignment="1">
      <alignment horizontal="justify" vertical="center" wrapText="1"/>
    </xf>
    <xf numFmtId="0" fontId="6" fillId="0" borderId="48" xfId="0" applyFont="1" applyFill="1" applyBorder="1" applyAlignment="1">
      <alignment horizontal="left" vertical="center"/>
    </xf>
    <xf numFmtId="0" fontId="6" fillId="0" borderId="16" xfId="0" applyFont="1" applyFill="1" applyBorder="1" applyAlignment="1">
      <alignment horizontal="left" vertical="center"/>
    </xf>
    <xf numFmtId="0" fontId="7" fillId="0" borderId="12" xfId="0" applyFont="1" applyFill="1" applyBorder="1" applyAlignment="1">
      <alignment vertical="center" wrapText="1"/>
    </xf>
    <xf numFmtId="0" fontId="7" fillId="0" borderId="161" xfId="0" applyFont="1" applyFill="1" applyBorder="1" applyAlignment="1">
      <alignment vertical="center" wrapText="1"/>
    </xf>
    <xf numFmtId="0" fontId="6" fillId="0" borderId="16" xfId="0" applyFont="1" applyFill="1" applyBorder="1" applyAlignment="1">
      <alignment vertical="center"/>
    </xf>
    <xf numFmtId="0" fontId="6" fillId="0" borderId="16" xfId="64" applyFont="1" applyFill="1" applyBorder="1" applyAlignment="1">
      <alignment horizontal="left" vertical="center" wrapText="1"/>
      <protection/>
    </xf>
    <xf numFmtId="0" fontId="7" fillId="0" borderId="0" xfId="64" applyFont="1" applyFill="1" applyBorder="1" applyAlignment="1">
      <alignment horizontal="center" vertical="center"/>
      <protection/>
    </xf>
    <xf numFmtId="0" fontId="6" fillId="0" borderId="0" xfId="0" applyFont="1" applyFill="1" applyBorder="1" applyAlignment="1">
      <alignment vertical="center" wrapText="1"/>
    </xf>
    <xf numFmtId="0" fontId="7" fillId="34" borderId="162" xfId="0" applyFont="1" applyFill="1" applyBorder="1" applyAlignment="1">
      <alignment horizontal="center" vertical="center" wrapText="1"/>
    </xf>
    <xf numFmtId="0" fontId="7" fillId="34" borderId="163" xfId="0" applyFont="1" applyFill="1" applyBorder="1" applyAlignment="1">
      <alignment horizontal="center" vertical="center" wrapText="1"/>
    </xf>
    <xf numFmtId="0" fontId="6" fillId="0" borderId="150" xfId="64" applyFont="1" applyFill="1" applyBorder="1" applyAlignment="1">
      <alignment horizontal="center" vertical="center"/>
      <protection/>
    </xf>
    <xf numFmtId="0" fontId="6" fillId="0" borderId="10" xfId="0" applyFont="1" applyBorder="1" applyAlignment="1">
      <alignment horizontal="center" vertical="center"/>
    </xf>
    <xf numFmtId="1" fontId="6" fillId="0" borderId="126" xfId="60" applyNumberFormat="1" applyFont="1" applyFill="1" applyBorder="1" applyAlignment="1">
      <alignment horizontal="center" vertical="center" wrapText="1"/>
      <protection/>
    </xf>
    <xf numFmtId="49" fontId="7" fillId="34" borderId="164" xfId="0" applyNumberFormat="1" applyFont="1" applyFill="1" applyBorder="1" applyAlignment="1">
      <alignment horizontal="center" vertical="center" wrapText="1"/>
    </xf>
    <xf numFmtId="49" fontId="7" fillId="34" borderId="165" xfId="0" applyNumberFormat="1" applyFont="1" applyFill="1" applyBorder="1" applyAlignment="1">
      <alignment horizontal="center" vertical="center" wrapText="1"/>
    </xf>
    <xf numFmtId="0" fontId="6" fillId="0" borderId="54" xfId="64" applyFont="1" applyFill="1" applyBorder="1" applyAlignment="1">
      <alignment horizontal="center" vertical="center" wrapText="1"/>
      <protection/>
    </xf>
    <xf numFmtId="0" fontId="6" fillId="0" borderId="166" xfId="64" applyFont="1" applyFill="1" applyBorder="1" applyAlignment="1">
      <alignment horizontal="center" vertical="center" wrapText="1"/>
      <protection/>
    </xf>
    <xf numFmtId="0" fontId="7" fillId="0" borderId="20" xfId="0" applyFont="1" applyFill="1" applyBorder="1" applyAlignment="1">
      <alignment horizontal="left" vertical="center" wrapText="1"/>
    </xf>
    <xf numFmtId="0" fontId="7" fillId="0" borderId="167" xfId="0" applyFont="1" applyFill="1" applyBorder="1" applyAlignment="1">
      <alignment horizontal="left" vertical="center" wrapText="1"/>
    </xf>
    <xf numFmtId="0" fontId="6" fillId="0" borderId="12" xfId="64" applyFont="1" applyFill="1" applyBorder="1" applyAlignment="1">
      <alignment horizontal="left" vertical="center" wrapText="1"/>
      <protection/>
    </xf>
    <xf numFmtId="0" fontId="6" fillId="0" borderId="161" xfId="64" applyFont="1" applyFill="1" applyBorder="1" applyAlignment="1">
      <alignment horizontal="left" vertical="center" wrapText="1"/>
      <protection/>
    </xf>
    <xf numFmtId="0" fontId="6" fillId="0" borderId="51" xfId="0" applyFont="1" applyBorder="1" applyAlignment="1">
      <alignment horizontal="left" vertical="center" wrapText="1"/>
    </xf>
    <xf numFmtId="0" fontId="7" fillId="0" borderId="12" xfId="0" applyFont="1" applyFill="1" applyBorder="1" applyAlignment="1">
      <alignment horizontal="left" vertical="center"/>
    </xf>
    <xf numFmtId="0" fontId="7" fillId="0" borderId="161" xfId="0" applyFont="1" applyFill="1" applyBorder="1" applyAlignment="1">
      <alignment horizontal="left" vertical="center"/>
    </xf>
    <xf numFmtId="0" fontId="6" fillId="0" borderId="61" xfId="0" applyFont="1" applyFill="1" applyBorder="1" applyAlignment="1">
      <alignment vertical="center" wrapText="1"/>
    </xf>
    <xf numFmtId="0" fontId="7" fillId="0" borderId="15" xfId="0" applyFont="1" applyFill="1" applyBorder="1" applyAlignment="1">
      <alignment horizontal="left" vertical="center" wrapText="1"/>
    </xf>
    <xf numFmtId="0" fontId="6" fillId="0" borderId="48" xfId="0" applyFont="1" applyBorder="1" applyAlignment="1">
      <alignment vertical="center" wrapText="1"/>
    </xf>
    <xf numFmtId="0" fontId="6" fillId="0" borderId="48" xfId="61" applyFont="1" applyBorder="1" applyAlignment="1">
      <alignment wrapText="1"/>
      <protection/>
    </xf>
    <xf numFmtId="0" fontId="6" fillId="0" borderId="16" xfId="0" applyFont="1" applyBorder="1" applyAlignment="1">
      <alignment wrapText="1"/>
    </xf>
    <xf numFmtId="0" fontId="6" fillId="0" borderId="48" xfId="0" applyFont="1" applyBorder="1" applyAlignment="1">
      <alignment horizontal="left" vertical="center" wrapText="1"/>
    </xf>
    <xf numFmtId="0" fontId="6" fillId="0" borderId="16" xfId="0" applyFont="1" applyBorder="1" applyAlignment="1">
      <alignment horizontal="left" vertical="center" wrapText="1"/>
    </xf>
    <xf numFmtId="0" fontId="7" fillId="0" borderId="15" xfId="64" applyFont="1" applyBorder="1" applyAlignment="1">
      <alignment horizontal="left" vertical="center" wrapText="1"/>
      <protection/>
    </xf>
    <xf numFmtId="0" fontId="7" fillId="0" borderId="48"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0" borderId="15" xfId="61" applyFont="1" applyBorder="1" applyAlignment="1">
      <alignment horizontal="left" vertical="center" wrapText="1"/>
      <protection/>
    </xf>
    <xf numFmtId="0" fontId="7" fillId="0" borderId="48" xfId="61" applyFont="1" applyBorder="1" applyAlignment="1">
      <alignment horizontal="left" vertical="center" wrapText="1"/>
      <protection/>
    </xf>
    <xf numFmtId="0" fontId="7" fillId="0" borderId="16" xfId="61" applyFont="1" applyBorder="1" applyAlignment="1">
      <alignment horizontal="left" vertical="center" wrapText="1"/>
      <protection/>
    </xf>
    <xf numFmtId="0" fontId="7" fillId="0" borderId="15" xfId="61" applyFont="1" applyBorder="1" applyAlignment="1">
      <alignment horizontal="left" wrapText="1"/>
      <protection/>
    </xf>
    <xf numFmtId="0" fontId="7" fillId="0" borderId="48" xfId="61" applyFont="1" applyBorder="1" applyAlignment="1">
      <alignment horizontal="left" wrapText="1"/>
      <protection/>
    </xf>
    <xf numFmtId="0" fontId="7" fillId="0" borderId="16" xfId="61" applyFont="1" applyBorder="1" applyAlignment="1">
      <alignment horizontal="left" wrapText="1"/>
      <protection/>
    </xf>
    <xf numFmtId="0" fontId="6" fillId="0" borderId="48" xfId="0" applyFont="1" applyBorder="1" applyAlignment="1">
      <alignment horizontal="left"/>
    </xf>
    <xf numFmtId="0" fontId="6" fillId="0" borderId="16" xfId="0" applyFont="1" applyBorder="1" applyAlignment="1">
      <alignment horizontal="left"/>
    </xf>
    <xf numFmtId="0" fontId="7" fillId="34" borderId="168" xfId="64" applyFont="1" applyFill="1" applyBorder="1" applyAlignment="1">
      <alignment horizontal="center" vertical="center" wrapText="1"/>
      <protection/>
    </xf>
    <xf numFmtId="0" fontId="7" fillId="34" borderId="169" xfId="64" applyFont="1" applyFill="1" applyBorder="1" applyAlignment="1">
      <alignment horizontal="center" vertical="center" wrapText="1"/>
      <protection/>
    </xf>
    <xf numFmtId="0" fontId="7" fillId="34" borderId="170" xfId="64" applyFont="1" applyFill="1" applyBorder="1" applyAlignment="1">
      <alignment horizontal="center" vertical="center" wrapText="1"/>
      <protection/>
    </xf>
    <xf numFmtId="0" fontId="7" fillId="34" borderId="168" xfId="64" applyFont="1" applyFill="1" applyBorder="1" applyAlignment="1">
      <alignment horizontal="left" vertical="center" wrapText="1"/>
      <protection/>
    </xf>
    <xf numFmtId="0" fontId="7" fillId="34" borderId="169" xfId="64" applyFont="1" applyFill="1" applyBorder="1" applyAlignment="1">
      <alignment horizontal="left" vertical="center" wrapText="1"/>
      <protection/>
    </xf>
    <xf numFmtId="0" fontId="7" fillId="34" borderId="170" xfId="64" applyFont="1" applyFill="1" applyBorder="1" applyAlignment="1">
      <alignment horizontal="left" vertical="center" wrapText="1"/>
      <protection/>
    </xf>
    <xf numFmtId="0" fontId="7" fillId="0" borderId="15" xfId="0" applyFont="1" applyBorder="1" applyAlignment="1">
      <alignment horizontal="left"/>
    </xf>
    <xf numFmtId="0" fontId="7" fillId="0" borderId="48" xfId="0" applyFont="1" applyBorder="1" applyAlignment="1">
      <alignment horizontal="left"/>
    </xf>
    <xf numFmtId="49" fontId="7" fillId="0" borderId="15"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6" fillId="0" borderId="48" xfId="61" applyFont="1" applyBorder="1" applyAlignment="1">
      <alignment horizontal="left" wrapText="1"/>
      <protection/>
    </xf>
    <xf numFmtId="0" fontId="6" fillId="0" borderId="16" xfId="61" applyFont="1" applyBorder="1" applyAlignment="1">
      <alignment horizontal="left" wrapText="1"/>
      <protection/>
    </xf>
    <xf numFmtId="0" fontId="6" fillId="0" borderId="150" xfId="64" applyFont="1" applyBorder="1" applyAlignment="1">
      <alignment horizontal="center" vertical="center" wrapText="1"/>
      <protection/>
    </xf>
    <xf numFmtId="0" fontId="6" fillId="0" borderId="54" xfId="64" applyFont="1" applyBorder="1" applyAlignment="1">
      <alignment horizontal="center" vertical="center" wrapText="1"/>
      <protection/>
    </xf>
    <xf numFmtId="0" fontId="6" fillId="0" borderId="166" xfId="64" applyFont="1" applyBorder="1" applyAlignment="1">
      <alignment horizontal="center" vertical="center" wrapText="1"/>
      <protection/>
    </xf>
    <xf numFmtId="0" fontId="6" fillId="0" borderId="150" xfId="64" applyFont="1" applyBorder="1" applyAlignment="1">
      <alignment horizontal="center" vertical="center"/>
      <protection/>
    </xf>
    <xf numFmtId="0" fontId="6" fillId="0" borderId="148" xfId="64" applyFont="1" applyBorder="1" applyAlignment="1">
      <alignment horizontal="center" vertical="center"/>
      <protection/>
    </xf>
    <xf numFmtId="0" fontId="6" fillId="0" borderId="115" xfId="0" applyFont="1" applyBorder="1" applyAlignment="1">
      <alignment horizontal="left" vertical="center" wrapText="1"/>
    </xf>
    <xf numFmtId="0" fontId="6" fillId="0" borderId="128" xfId="0" applyFont="1" applyBorder="1" applyAlignment="1">
      <alignment horizontal="left" vertical="center" wrapText="1"/>
    </xf>
    <xf numFmtId="0" fontId="6" fillId="0" borderId="52" xfId="0" applyFont="1" applyBorder="1" applyAlignment="1">
      <alignment horizontal="left" vertical="center" wrapText="1"/>
    </xf>
    <xf numFmtId="0" fontId="6" fillId="0" borderId="148" xfId="0" applyFont="1" applyBorder="1" applyAlignment="1">
      <alignment horizontal="center" vertical="center"/>
    </xf>
    <xf numFmtId="0" fontId="6" fillId="0" borderId="149" xfId="0" applyFont="1" applyBorder="1" applyAlignment="1">
      <alignment horizontal="center" vertical="center"/>
    </xf>
    <xf numFmtId="1" fontId="6" fillId="0" borderId="10" xfId="60" applyNumberFormat="1" applyFont="1" applyBorder="1" applyAlignment="1">
      <alignment horizontal="center" vertical="center" wrapText="1"/>
      <protection/>
    </xf>
    <xf numFmtId="1" fontId="6" fillId="0" borderId="126"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7" fillId="0" borderId="15" xfId="61" applyFont="1" applyBorder="1" applyAlignment="1">
      <alignment wrapText="1"/>
      <protection/>
    </xf>
    <xf numFmtId="0" fontId="7" fillId="0" borderId="48" xfId="61" applyFont="1" applyBorder="1" applyAlignment="1">
      <alignment wrapText="1"/>
      <protection/>
    </xf>
    <xf numFmtId="0" fontId="7" fillId="0" borderId="16" xfId="61" applyFont="1" applyBorder="1" applyAlignment="1">
      <alignment wrapText="1"/>
      <protection/>
    </xf>
    <xf numFmtId="0" fontId="6" fillId="0" borderId="0" xfId="64" applyFont="1" applyAlignment="1">
      <alignment horizontal="center" vertical="top"/>
      <protection/>
    </xf>
    <xf numFmtId="49" fontId="6" fillId="0" borderId="0" xfId="64" applyNumberFormat="1" applyFont="1" applyAlignment="1">
      <alignment horizontal="left" vertical="top" wrapText="1"/>
      <protection/>
    </xf>
    <xf numFmtId="0" fontId="7" fillId="34" borderId="45" xfId="64" applyFont="1" applyFill="1" applyBorder="1" applyAlignment="1">
      <alignment horizontal="center" vertical="center" wrapText="1"/>
      <protection/>
    </xf>
    <xf numFmtId="0" fontId="7" fillId="34" borderId="46" xfId="64" applyFont="1" applyFill="1" applyBorder="1" applyAlignment="1">
      <alignment horizontal="center" vertical="center" wrapText="1"/>
      <protection/>
    </xf>
    <xf numFmtId="0" fontId="7" fillId="34" borderId="47" xfId="64" applyFont="1" applyFill="1" applyBorder="1" applyAlignment="1">
      <alignment horizontal="center" vertical="center" wrapText="1"/>
      <protection/>
    </xf>
    <xf numFmtId="0" fontId="7" fillId="34" borderId="168" xfId="0" applyFont="1" applyFill="1" applyBorder="1" applyAlignment="1">
      <alignment horizontal="center" vertical="center"/>
    </xf>
    <xf numFmtId="0" fontId="7" fillId="34" borderId="169" xfId="0" applyFont="1" applyFill="1" applyBorder="1" applyAlignment="1">
      <alignment horizontal="center" vertical="center"/>
    </xf>
    <xf numFmtId="0" fontId="7" fillId="34" borderId="171" xfId="0" applyFont="1" applyFill="1" applyBorder="1" applyAlignment="1">
      <alignment horizontal="center" vertical="center"/>
    </xf>
    <xf numFmtId="0" fontId="6" fillId="0" borderId="39" xfId="0" applyFont="1" applyBorder="1" applyAlignment="1">
      <alignment horizontal="center" vertical="center"/>
    </xf>
    <xf numFmtId="0" fontId="6" fillId="0" borderId="152" xfId="0" applyFont="1" applyBorder="1" applyAlignment="1">
      <alignment horizontal="center" vertical="center"/>
    </xf>
    <xf numFmtId="1" fontId="7" fillId="0" borderId="0" xfId="61" applyNumberFormat="1" applyFont="1" applyAlignment="1">
      <alignment horizontal="center"/>
      <protection/>
    </xf>
    <xf numFmtId="0" fontId="7" fillId="0" borderId="153" xfId="64" applyFont="1" applyBorder="1" applyAlignment="1">
      <alignment horizontal="center" vertical="center" wrapText="1"/>
      <protection/>
    </xf>
    <xf numFmtId="0" fontId="7" fillId="0" borderId="154" xfId="64" applyFont="1" applyBorder="1" applyAlignment="1">
      <alignment horizontal="center" vertical="center" wrapText="1"/>
      <protection/>
    </xf>
    <xf numFmtId="0" fontId="7" fillId="0" borderId="155" xfId="64" applyFont="1" applyBorder="1" applyAlignment="1">
      <alignment horizontal="center" vertical="center" wrapText="1"/>
      <protection/>
    </xf>
    <xf numFmtId="0" fontId="7" fillId="0" borderId="156" xfId="64" applyFont="1" applyBorder="1" applyAlignment="1">
      <alignment horizontal="center" vertical="center" wrapText="1"/>
      <protection/>
    </xf>
    <xf numFmtId="0" fontId="7" fillId="0" borderId="0" xfId="64" applyFont="1" applyAlignment="1">
      <alignment horizontal="center" vertical="center" wrapText="1"/>
      <protection/>
    </xf>
    <xf numFmtId="0" fontId="7" fillId="0" borderId="33" xfId="64" applyFont="1" applyBorder="1" applyAlignment="1">
      <alignment horizontal="center" vertical="center" wrapText="1"/>
      <protection/>
    </xf>
    <xf numFmtId="0" fontId="7" fillId="0" borderId="157" xfId="64" applyFont="1" applyBorder="1" applyAlignment="1">
      <alignment horizontal="center" vertical="center" wrapText="1"/>
      <protection/>
    </xf>
    <xf numFmtId="0" fontId="7" fillId="0" borderId="62" xfId="64" applyFont="1" applyBorder="1" applyAlignment="1">
      <alignment horizontal="center" vertical="center" wrapText="1"/>
      <protection/>
    </xf>
    <xf numFmtId="0" fontId="7" fillId="0" borderId="158" xfId="64" applyFont="1" applyBorder="1" applyAlignment="1">
      <alignment horizontal="center" vertical="center" wrapText="1"/>
      <protection/>
    </xf>
    <xf numFmtId="0" fontId="6" fillId="0" borderId="13" xfId="57" applyFont="1" applyFill="1" applyBorder="1" applyAlignment="1">
      <alignment horizontal="left" vertical="center" wrapText="1"/>
      <protection/>
    </xf>
    <xf numFmtId="49" fontId="6" fillId="33" borderId="126" xfId="0" applyNumberFormat="1" applyFont="1" applyFill="1" applyBorder="1" applyAlignment="1">
      <alignment vertical="center" wrapText="1"/>
    </xf>
    <xf numFmtId="49" fontId="6" fillId="33" borderId="125" xfId="0" applyNumberFormat="1" applyFont="1" applyFill="1" applyBorder="1" applyAlignment="1">
      <alignment vertical="center" wrapText="1"/>
    </xf>
    <xf numFmtId="49" fontId="6" fillId="0" borderId="24" xfId="0" applyNumberFormat="1" applyFont="1" applyFill="1" applyBorder="1" applyAlignment="1">
      <alignment horizontal="left" vertical="center" wrapText="1"/>
    </xf>
    <xf numFmtId="0" fontId="6" fillId="0" borderId="24" xfId="0" applyFont="1" applyBorder="1" applyAlignment="1">
      <alignment horizontal="left" vertical="center" wrapText="1"/>
    </xf>
    <xf numFmtId="0" fontId="6" fillId="0" borderId="16" xfId="57" applyFont="1" applyFill="1" applyBorder="1" applyAlignment="1">
      <alignment wrapText="1"/>
      <protection/>
    </xf>
    <xf numFmtId="3" fontId="7" fillId="0" borderId="12" xfId="0" applyNumberFormat="1" applyFont="1" applyFill="1" applyBorder="1" applyAlignment="1">
      <alignment horizontal="left" vertical="center" wrapText="1"/>
    </xf>
    <xf numFmtId="3" fontId="7" fillId="0" borderId="161" xfId="0" applyNumberFormat="1" applyFont="1" applyFill="1" applyBorder="1" applyAlignment="1">
      <alignment horizontal="left" vertical="center" wrapText="1"/>
    </xf>
    <xf numFmtId="0" fontId="7" fillId="0" borderId="12" xfId="62" applyFont="1" applyBorder="1" applyAlignment="1">
      <alignment wrapText="1"/>
      <protection/>
    </xf>
    <xf numFmtId="0" fontId="7" fillId="0" borderId="161" xfId="62" applyFont="1" applyBorder="1" applyAlignment="1">
      <alignment wrapText="1"/>
      <protection/>
    </xf>
    <xf numFmtId="0" fontId="6" fillId="0" borderId="35" xfId="57" applyFont="1" applyFill="1" applyBorder="1" applyAlignment="1">
      <alignment horizontal="left" vertical="center" wrapText="1"/>
      <protection/>
    </xf>
    <xf numFmtId="0" fontId="6" fillId="0" borderId="16" xfId="57" applyFont="1" applyFill="1" applyBorder="1" applyAlignment="1">
      <alignment horizontal="left" vertical="center" wrapText="1"/>
      <protection/>
    </xf>
    <xf numFmtId="0" fontId="6" fillId="0" borderId="126" xfId="0" applyFont="1" applyBorder="1" applyAlignment="1">
      <alignment vertical="center" wrapText="1"/>
    </xf>
    <xf numFmtId="0" fontId="6" fillId="0" borderId="125" xfId="0" applyFont="1" applyBorder="1" applyAlignment="1">
      <alignment vertical="center" wrapText="1"/>
    </xf>
    <xf numFmtId="0" fontId="6" fillId="0" borderId="48" xfId="62" applyFont="1" applyBorder="1" applyAlignment="1">
      <alignment vertical="center" wrapText="1"/>
      <protection/>
    </xf>
    <xf numFmtId="3" fontId="7" fillId="0" borderId="12" xfId="57" applyNumberFormat="1" applyFont="1" applyFill="1" applyBorder="1" applyAlignment="1">
      <alignment horizontal="left" vertical="center" wrapText="1"/>
      <protection/>
    </xf>
    <xf numFmtId="3" fontId="7" fillId="0" borderId="161" xfId="57" applyNumberFormat="1" applyFont="1" applyFill="1" applyBorder="1" applyAlignment="1">
      <alignment horizontal="left" vertical="center" wrapText="1"/>
      <protection/>
    </xf>
    <xf numFmtId="0" fontId="6" fillId="0" borderId="0" xfId="64" applyFont="1" applyFill="1" applyBorder="1" applyAlignment="1">
      <alignment horizontal="center" vertical="top"/>
      <protection/>
    </xf>
    <xf numFmtId="49" fontId="6" fillId="0" borderId="0" xfId="64" applyNumberFormat="1" applyFont="1" applyFill="1" applyAlignment="1">
      <alignment horizontal="left" vertical="top" wrapText="1"/>
      <protection/>
    </xf>
    <xf numFmtId="1" fontId="7" fillId="0" borderId="0" xfId="62" applyNumberFormat="1" applyFont="1" applyFill="1" applyAlignment="1">
      <alignment horizontal="center"/>
      <protection/>
    </xf>
    <xf numFmtId="1" fontId="7" fillId="0" borderId="0" xfId="62" applyNumberFormat="1" applyFont="1" applyAlignment="1">
      <alignment horizontal="center"/>
      <protection/>
    </xf>
    <xf numFmtId="0" fontId="7" fillId="0" borderId="12" xfId="57" applyFont="1" applyFill="1" applyBorder="1" applyAlignment="1">
      <alignment horizontal="left" vertical="center" wrapText="1"/>
      <protection/>
    </xf>
    <xf numFmtId="0" fontId="7" fillId="0" borderId="161" xfId="57" applyFont="1" applyFill="1" applyBorder="1" applyAlignment="1">
      <alignment horizontal="left" vertical="center" wrapText="1"/>
      <protection/>
    </xf>
    <xf numFmtId="0" fontId="6" fillId="0" borderId="48" xfId="57" applyFont="1" applyFill="1" applyBorder="1" applyAlignment="1">
      <alignment wrapText="1"/>
      <protection/>
    </xf>
    <xf numFmtId="0" fontId="6" fillId="0" borderId="16" xfId="0" applyFont="1" applyFill="1" applyBorder="1" applyAlignment="1">
      <alignment wrapText="1"/>
    </xf>
    <xf numFmtId="49" fontId="6" fillId="0" borderId="172" xfId="0" applyNumberFormat="1" applyFont="1" applyFill="1" applyBorder="1" applyAlignment="1">
      <alignment horizontal="left" vertical="center" wrapText="1"/>
    </xf>
    <xf numFmtId="0" fontId="6" fillId="0" borderId="173" xfId="0" applyFont="1" applyBorder="1" applyAlignment="1">
      <alignment horizontal="left" vertical="center" wrapText="1"/>
    </xf>
    <xf numFmtId="49" fontId="6" fillId="0" borderId="172" xfId="0" applyNumberFormat="1" applyFont="1" applyFill="1" applyBorder="1" applyAlignment="1">
      <alignment horizontal="left" vertical="justify" wrapText="1"/>
    </xf>
    <xf numFmtId="0" fontId="6" fillId="0" borderId="173" xfId="0" applyFont="1" applyBorder="1" applyAlignment="1">
      <alignment horizontal="left" vertical="justify" wrapText="1"/>
    </xf>
    <xf numFmtId="0" fontId="7" fillId="35" borderId="168" xfId="57" applyFont="1" applyFill="1" applyBorder="1" applyAlignment="1">
      <alignment horizontal="center" wrapText="1"/>
      <protection/>
    </xf>
    <xf numFmtId="0" fontId="6" fillId="35" borderId="169" xfId="0" applyFont="1" applyFill="1" applyBorder="1" applyAlignment="1">
      <alignment horizontal="center" wrapText="1"/>
    </xf>
    <xf numFmtId="0" fontId="6" fillId="35" borderId="170" xfId="0" applyFont="1" applyFill="1" applyBorder="1" applyAlignment="1">
      <alignment horizontal="center" wrapText="1"/>
    </xf>
    <xf numFmtId="0" fontId="7" fillId="0" borderId="12" xfId="57" applyFont="1" applyFill="1" applyBorder="1" applyAlignment="1">
      <alignment horizontal="left" wrapText="1"/>
      <protection/>
    </xf>
    <xf numFmtId="0" fontId="7" fillId="0" borderId="161" xfId="57" applyFont="1" applyFill="1" applyBorder="1" applyAlignment="1">
      <alignment horizontal="left" wrapText="1"/>
      <protection/>
    </xf>
    <xf numFmtId="0" fontId="6" fillId="0" borderId="16" xfId="57" applyFont="1" applyFill="1" applyBorder="1" applyAlignment="1">
      <alignment horizontal="left" wrapText="1"/>
      <protection/>
    </xf>
    <xf numFmtId="0" fontId="7" fillId="34" borderId="168" xfId="57" applyFont="1" applyFill="1" applyBorder="1" applyAlignment="1">
      <alignment horizontal="center" wrapText="1"/>
      <protection/>
    </xf>
    <xf numFmtId="0" fontId="7" fillId="34" borderId="169" xfId="57" applyFont="1" applyFill="1" applyBorder="1" applyAlignment="1">
      <alignment horizontal="center" wrapText="1"/>
      <protection/>
    </xf>
    <xf numFmtId="0" fontId="7" fillId="34" borderId="170" xfId="57" applyFont="1" applyFill="1" applyBorder="1" applyAlignment="1">
      <alignment horizontal="center" wrapText="1"/>
      <protection/>
    </xf>
    <xf numFmtId="49" fontId="7" fillId="0" borderId="12" xfId="57" applyNumberFormat="1" applyFont="1" applyFill="1" applyBorder="1" applyAlignment="1">
      <alignment horizontal="left" wrapText="1"/>
      <protection/>
    </xf>
    <xf numFmtId="49" fontId="7" fillId="0" borderId="161" xfId="57" applyNumberFormat="1" applyFont="1" applyFill="1" applyBorder="1" applyAlignment="1">
      <alignment horizontal="left" wrapText="1"/>
      <protection/>
    </xf>
    <xf numFmtId="0" fontId="6" fillId="0" borderId="48" xfId="64" applyFont="1" applyFill="1" applyBorder="1" applyAlignment="1">
      <alignment wrapText="1"/>
      <protection/>
    </xf>
    <xf numFmtId="0" fontId="6" fillId="33" borderId="48" xfId="0" applyFont="1" applyFill="1" applyBorder="1" applyAlignment="1">
      <alignment vertical="center" wrapText="1"/>
    </xf>
    <xf numFmtId="0" fontId="6" fillId="33" borderId="16" xfId="0" applyFont="1" applyFill="1" applyBorder="1" applyAlignment="1">
      <alignment vertical="center" wrapText="1"/>
    </xf>
    <xf numFmtId="0" fontId="6" fillId="0" borderId="48" xfId="0" applyFont="1" applyFill="1" applyBorder="1" applyAlignment="1">
      <alignment horizontal="left" wrapText="1"/>
    </xf>
    <xf numFmtId="0" fontId="6" fillId="0" borderId="16" xfId="0" applyFont="1" applyFill="1" applyBorder="1" applyAlignment="1">
      <alignment horizontal="left" wrapText="1"/>
    </xf>
    <xf numFmtId="0" fontId="12" fillId="0" borderId="48" xfId="0" applyFont="1" applyFill="1" applyBorder="1" applyAlignment="1">
      <alignment horizontal="left" wrapText="1"/>
    </xf>
    <xf numFmtId="0" fontId="6" fillId="0" borderId="16" xfId="0" applyFont="1" applyBorder="1" applyAlignment="1">
      <alignment horizontal="left" wrapText="1"/>
    </xf>
    <xf numFmtId="0" fontId="6" fillId="0" borderId="35" xfId="0" applyFont="1" applyFill="1" applyBorder="1" applyAlignment="1">
      <alignment horizontal="left" vertical="center" wrapText="1"/>
    </xf>
    <xf numFmtId="0" fontId="6" fillId="0" borderId="13" xfId="0" applyFont="1" applyFill="1" applyBorder="1" applyAlignment="1">
      <alignment horizontal="left" wrapText="1"/>
    </xf>
    <xf numFmtId="49" fontId="6" fillId="0" borderId="13"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7" fillId="34" borderId="164" xfId="64" applyFont="1" applyFill="1" applyBorder="1" applyAlignment="1">
      <alignment wrapText="1"/>
      <protection/>
    </xf>
    <xf numFmtId="0" fontId="7" fillId="34" borderId="165" xfId="64" applyFont="1" applyFill="1" applyBorder="1" applyAlignment="1">
      <alignment wrapText="1"/>
      <protection/>
    </xf>
    <xf numFmtId="49" fontId="6" fillId="0" borderId="71" xfId="0" applyNumberFormat="1" applyFont="1" applyFill="1" applyBorder="1" applyAlignment="1">
      <alignment horizontal="left" vertical="center" wrapText="1"/>
    </xf>
    <xf numFmtId="0" fontId="6" fillId="0" borderId="110" xfId="0" applyFont="1" applyBorder="1" applyAlignment="1">
      <alignment horizontal="left" vertical="center" wrapText="1"/>
    </xf>
    <xf numFmtId="49" fontId="6" fillId="0" borderId="174" xfId="0" applyNumberFormat="1" applyFont="1" applyFill="1" applyBorder="1" applyAlignment="1">
      <alignment horizontal="left" vertical="center" wrapText="1"/>
    </xf>
    <xf numFmtId="0" fontId="6" fillId="0" borderId="127" xfId="0" applyFont="1" applyBorder="1" applyAlignment="1">
      <alignment horizontal="left" vertical="center" wrapText="1"/>
    </xf>
    <xf numFmtId="49" fontId="7" fillId="0" borderId="15" xfId="0" applyNumberFormat="1" applyFont="1" applyFill="1" applyBorder="1" applyAlignment="1">
      <alignment horizontal="left" vertical="center" wrapText="1"/>
    </xf>
    <xf numFmtId="49" fontId="6" fillId="0" borderId="71" xfId="0" applyNumberFormat="1" applyFont="1" applyFill="1" applyBorder="1" applyAlignment="1">
      <alignment horizontal="left" vertical="justify" wrapText="1"/>
    </xf>
    <xf numFmtId="0" fontId="6" fillId="0" borderId="110" xfId="0" applyFont="1" applyBorder="1" applyAlignment="1">
      <alignment horizontal="left" vertical="justify" wrapText="1"/>
    </xf>
    <xf numFmtId="0" fontId="7" fillId="34" borderId="168" xfId="0" applyFont="1" applyFill="1" applyBorder="1" applyAlignment="1">
      <alignment horizontal="center" wrapText="1"/>
    </xf>
    <xf numFmtId="0" fontId="6" fillId="0" borderId="169" xfId="0" applyFont="1" applyBorder="1" applyAlignment="1">
      <alignment horizontal="center" wrapText="1"/>
    </xf>
    <xf numFmtId="0" fontId="6" fillId="0" borderId="170" xfId="0" applyFont="1" applyBorder="1" applyAlignment="1">
      <alignment horizontal="center" wrapText="1"/>
    </xf>
    <xf numFmtId="0" fontId="12" fillId="0" borderId="48" xfId="0" applyFont="1" applyFill="1" applyBorder="1" applyAlignment="1">
      <alignment vertical="center" wrapText="1"/>
    </xf>
    <xf numFmtId="0" fontId="6" fillId="0" borderId="35" xfId="0" applyFont="1" applyFill="1" applyBorder="1" applyAlignment="1">
      <alignment horizontal="left" wrapText="1"/>
    </xf>
    <xf numFmtId="0" fontId="7" fillId="0" borderId="4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13" xfId="0" applyFont="1" applyFill="1" applyBorder="1" applyAlignment="1">
      <alignment horizontal="left" vertical="top" wrapText="1"/>
    </xf>
    <xf numFmtId="0" fontId="7" fillId="0" borderId="12" xfId="0" applyFont="1" applyFill="1" applyBorder="1" applyAlignment="1">
      <alignment horizontal="left" wrapText="1"/>
    </xf>
    <xf numFmtId="0" fontId="7" fillId="0" borderId="161" xfId="0" applyFont="1" applyFill="1" applyBorder="1" applyAlignment="1">
      <alignment horizontal="left" wrapText="1"/>
    </xf>
    <xf numFmtId="0" fontId="6" fillId="0" borderId="13" xfId="0" applyFont="1" applyFill="1" applyBorder="1" applyAlignment="1">
      <alignment wrapText="1"/>
    </xf>
    <xf numFmtId="0" fontId="12" fillId="0" borderId="13" xfId="0" applyFont="1" applyFill="1" applyBorder="1" applyAlignment="1">
      <alignment wrapText="1"/>
    </xf>
    <xf numFmtId="0" fontId="6" fillId="0" borderId="48" xfId="0" applyFont="1" applyFill="1" applyBorder="1" applyAlignment="1">
      <alignment horizontal="left" vertical="center" wrapText="1"/>
    </xf>
    <xf numFmtId="0" fontId="6" fillId="33" borderId="13" xfId="0" applyFont="1" applyFill="1" applyBorder="1" applyAlignment="1">
      <alignment horizontal="left" wrapText="1"/>
    </xf>
    <xf numFmtId="49" fontId="7" fillId="0" borderId="48"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2" xfId="0" applyFont="1" applyFill="1" applyBorder="1" applyAlignment="1">
      <alignment wrapText="1"/>
    </xf>
    <xf numFmtId="0" fontId="7" fillId="0" borderId="161" xfId="0" applyFont="1" applyFill="1" applyBorder="1" applyAlignment="1">
      <alignment wrapText="1"/>
    </xf>
    <xf numFmtId="3" fontId="6" fillId="0" borderId="13" xfId="0" applyNumberFormat="1" applyFont="1" applyFill="1" applyBorder="1" applyAlignment="1">
      <alignment horizontal="left" vertical="center" wrapText="1"/>
    </xf>
    <xf numFmtId="0" fontId="6" fillId="0" borderId="13" xfId="0" applyFont="1" applyFill="1" applyBorder="1" applyAlignment="1">
      <alignment horizontal="left"/>
    </xf>
    <xf numFmtId="49" fontId="6" fillId="0" borderId="175" xfId="0" applyNumberFormat="1" applyFont="1" applyFill="1" applyBorder="1" applyAlignment="1">
      <alignment horizontal="left" vertical="justify" wrapText="1"/>
    </xf>
    <xf numFmtId="0" fontId="6" fillId="0" borderId="176" xfId="0" applyFont="1" applyBorder="1" applyAlignment="1">
      <alignment horizontal="left" vertical="justify" wrapText="1"/>
    </xf>
    <xf numFmtId="0" fontId="6" fillId="0" borderId="52" xfId="0" applyFont="1" applyFill="1" applyBorder="1" applyAlignment="1">
      <alignment horizontal="left" vertical="center" wrapText="1"/>
    </xf>
    <xf numFmtId="0" fontId="6" fillId="0" borderId="18" xfId="0" applyFont="1" applyFill="1" applyBorder="1" applyAlignment="1">
      <alignment horizontal="left" wrapText="1"/>
    </xf>
    <xf numFmtId="49" fontId="7" fillId="34" borderId="164" xfId="0" applyNumberFormat="1" applyFont="1" applyFill="1" applyBorder="1" applyAlignment="1">
      <alignment horizontal="center" wrapText="1"/>
    </xf>
    <xf numFmtId="49" fontId="7" fillId="34" borderId="165" xfId="0" applyNumberFormat="1" applyFont="1" applyFill="1" applyBorder="1" applyAlignment="1">
      <alignment horizontal="center" wrapText="1"/>
    </xf>
    <xf numFmtId="49" fontId="6" fillId="0" borderId="177" xfId="0" applyNumberFormat="1" applyFont="1" applyFill="1" applyBorder="1" applyAlignment="1">
      <alignment horizontal="left" vertical="justify" wrapText="1"/>
    </xf>
    <xf numFmtId="0" fontId="6" fillId="0" borderId="178" xfId="0" applyFont="1" applyBorder="1" applyAlignment="1">
      <alignment horizontal="left" vertical="justify" wrapText="1"/>
    </xf>
    <xf numFmtId="0" fontId="6" fillId="0" borderId="103" xfId="0" applyFont="1" applyFill="1" applyBorder="1" applyAlignment="1">
      <alignment horizontal="left" vertical="center" wrapText="1"/>
    </xf>
    <xf numFmtId="49" fontId="6" fillId="0" borderId="126" xfId="0" applyNumberFormat="1" applyFont="1" applyFill="1" applyBorder="1" applyAlignment="1">
      <alignment horizontal="left" vertical="center" wrapText="1"/>
    </xf>
    <xf numFmtId="0" fontId="6" fillId="0" borderId="125" xfId="0" applyFont="1" applyBorder="1" applyAlignment="1">
      <alignment horizontal="left" vertical="center" wrapText="1"/>
    </xf>
    <xf numFmtId="0" fontId="6" fillId="33" borderId="13" xfId="0" applyFont="1" applyFill="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161" xfId="0" applyNumberFormat="1" applyFont="1" applyFill="1" applyBorder="1" applyAlignment="1">
      <alignment horizontal="left" vertical="top" wrapText="1"/>
    </xf>
    <xf numFmtId="49" fontId="6" fillId="0" borderId="30" xfId="0" applyNumberFormat="1" applyFont="1" applyFill="1" applyBorder="1" applyAlignment="1">
      <alignment horizontal="left" vertical="center" wrapText="1"/>
    </xf>
    <xf numFmtId="0" fontId="6" fillId="0" borderId="30" xfId="0" applyFont="1" applyBorder="1" applyAlignment="1">
      <alignment horizontal="left" vertical="center" wrapText="1"/>
    </xf>
    <xf numFmtId="0" fontId="7" fillId="0" borderId="15" xfId="0" applyFont="1" applyFill="1" applyBorder="1" applyAlignment="1">
      <alignment horizontal="left" wrapText="1"/>
    </xf>
    <xf numFmtId="0" fontId="6" fillId="0" borderId="48" xfId="0" applyFont="1" applyBorder="1" applyAlignment="1">
      <alignment horizontal="left" wrapText="1"/>
    </xf>
    <xf numFmtId="0" fontId="6" fillId="0" borderId="35" xfId="64" applyFont="1" applyFill="1" applyBorder="1" applyAlignment="1">
      <alignment wrapText="1"/>
      <protection/>
    </xf>
    <xf numFmtId="0" fontId="6" fillId="0" borderId="13" xfId="0"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161" xfId="0" applyNumberFormat="1" applyFont="1" applyFill="1" applyBorder="1" applyAlignment="1">
      <alignment horizontal="left" vertical="center" wrapText="1"/>
    </xf>
    <xf numFmtId="49" fontId="6" fillId="0" borderId="13" xfId="0" applyNumberFormat="1" applyFont="1" applyFill="1" applyBorder="1" applyAlignment="1">
      <alignment horizontal="left"/>
    </xf>
    <xf numFmtId="49" fontId="6" fillId="0" borderId="0" xfId="64" applyNumberFormat="1" applyFont="1" applyFill="1" applyAlignment="1">
      <alignment horizontal="center" vertical="top"/>
      <protection/>
    </xf>
    <xf numFmtId="0" fontId="6" fillId="0" borderId="18" xfId="0" applyFont="1" applyFill="1" applyBorder="1" applyAlignment="1">
      <alignment vertical="center" wrapText="1"/>
    </xf>
    <xf numFmtId="0" fontId="7" fillId="34" borderId="146" xfId="0" applyFont="1" applyFill="1" applyBorder="1" applyAlignment="1">
      <alignment horizontal="center" vertical="center" wrapText="1"/>
    </xf>
    <xf numFmtId="0" fontId="7" fillId="34" borderId="147" xfId="0" applyFont="1" applyFill="1" applyBorder="1" applyAlignment="1">
      <alignment horizontal="center" vertical="center" wrapText="1"/>
    </xf>
    <xf numFmtId="0" fontId="7" fillId="0" borderId="20" xfId="0" applyFont="1" applyFill="1" applyBorder="1" applyAlignment="1">
      <alignment horizontal="left" vertical="center"/>
    </xf>
    <xf numFmtId="0" fontId="7" fillId="0" borderId="167"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61" xfId="64" applyFont="1" applyFill="1" applyBorder="1" applyAlignment="1">
      <alignment horizontal="left" vertical="center" wrapText="1"/>
      <protection/>
    </xf>
    <xf numFmtId="0" fontId="7" fillId="34" borderId="159" xfId="0" applyFont="1" applyFill="1" applyBorder="1" applyAlignment="1">
      <alignment horizontal="center" vertical="center" wrapText="1"/>
    </xf>
    <xf numFmtId="0" fontId="7" fillId="34" borderId="160" xfId="0" applyFont="1" applyFill="1" applyBorder="1" applyAlignment="1">
      <alignment horizontal="center" vertical="center" wrapText="1"/>
    </xf>
    <xf numFmtId="0" fontId="7" fillId="0" borderId="12" xfId="64" applyFont="1" applyFill="1" applyBorder="1" applyAlignment="1">
      <alignment wrapText="1"/>
      <protection/>
    </xf>
    <xf numFmtId="0" fontId="7" fillId="0" borderId="161" xfId="64" applyFont="1" applyFill="1" applyBorder="1" applyAlignment="1">
      <alignment wrapText="1"/>
      <protection/>
    </xf>
    <xf numFmtId="0" fontId="7" fillId="0" borderId="12" xfId="64" applyFont="1" applyFill="1" applyBorder="1" applyAlignment="1">
      <alignment vertical="center" wrapText="1"/>
      <protection/>
    </xf>
    <xf numFmtId="0" fontId="7" fillId="0" borderId="161"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0" fontId="6" fillId="0" borderId="62" xfId="0" applyFont="1" applyFill="1" applyBorder="1" applyAlignment="1">
      <alignment vertical="center" wrapText="1"/>
    </xf>
    <xf numFmtId="0" fontId="6" fillId="0" borderId="48" xfId="0" applyFont="1" applyBorder="1" applyAlignment="1">
      <alignment wrapText="1"/>
    </xf>
    <xf numFmtId="0" fontId="6" fillId="0" borderId="16" xfId="61" applyFont="1" applyBorder="1" applyAlignment="1">
      <alignment horizontal="left" vertical="center" wrapText="1"/>
      <protection/>
    </xf>
    <xf numFmtId="0" fontId="7" fillId="0" borderId="12" xfId="61" applyFont="1" applyBorder="1" applyAlignment="1">
      <alignment horizontal="left" vertical="center" wrapText="1"/>
      <protection/>
    </xf>
    <xf numFmtId="0" fontId="7" fillId="0" borderId="161" xfId="61" applyFont="1" applyBorder="1" applyAlignment="1">
      <alignment horizontal="left" vertical="center" wrapText="1"/>
      <protection/>
    </xf>
    <xf numFmtId="0" fontId="6" fillId="0" borderId="16" xfId="64" applyFont="1" applyBorder="1" applyAlignment="1">
      <alignment horizontal="left" vertical="center" wrapText="1"/>
      <protection/>
    </xf>
    <xf numFmtId="0" fontId="6" fillId="0" borderId="16" xfId="57" applyFont="1" applyBorder="1" applyAlignment="1">
      <alignment horizontal="left" vertical="center" wrapText="1"/>
      <protection/>
    </xf>
    <xf numFmtId="1" fontId="6" fillId="0" borderId="13" xfId="61" applyNumberFormat="1" applyFont="1" applyBorder="1" applyAlignment="1">
      <alignment horizontal="left" vertical="center" wrapText="1"/>
      <protection/>
    </xf>
    <xf numFmtId="0" fontId="7" fillId="0" borderId="12" xfId="61" applyFont="1" applyBorder="1" applyAlignment="1">
      <alignment horizontal="left" wrapText="1"/>
      <protection/>
    </xf>
    <xf numFmtId="0" fontId="7" fillId="0" borderId="161" xfId="61" applyFont="1" applyBorder="1" applyAlignment="1">
      <alignment horizontal="left" wrapText="1"/>
      <protection/>
    </xf>
    <xf numFmtId="0" fontId="7" fillId="34" borderId="179" xfId="64" applyFont="1" applyFill="1" applyBorder="1" applyAlignment="1">
      <alignment horizontal="left" vertical="center" wrapText="1"/>
      <protection/>
    </xf>
    <xf numFmtId="0" fontId="7" fillId="34" borderId="180" xfId="64" applyFont="1" applyFill="1" applyBorder="1" applyAlignment="1">
      <alignment horizontal="left" vertical="center" wrapText="1"/>
      <protection/>
    </xf>
    <xf numFmtId="0" fontId="7" fillId="0" borderId="45" xfId="57" applyFont="1" applyBorder="1" applyAlignment="1">
      <alignment horizontal="left"/>
      <protection/>
    </xf>
    <xf numFmtId="0" fontId="7" fillId="0" borderId="181" xfId="57" applyFont="1" applyBorder="1" applyAlignment="1">
      <alignment horizontal="left"/>
      <protection/>
    </xf>
    <xf numFmtId="0" fontId="6" fillId="0" borderId="148" xfId="57" applyFont="1" applyBorder="1" applyAlignment="1">
      <alignment horizontal="center" vertical="center"/>
      <protection/>
    </xf>
    <xf numFmtId="0" fontId="6" fillId="0" borderId="149" xfId="57" applyFont="1" applyBorder="1" applyAlignment="1">
      <alignment horizontal="center" vertical="center"/>
      <protection/>
    </xf>
    <xf numFmtId="0" fontId="6" fillId="0" borderId="10" xfId="57" applyFont="1" applyBorder="1" applyAlignment="1">
      <alignment horizontal="center" vertical="center"/>
      <protection/>
    </xf>
    <xf numFmtId="0" fontId="6" fillId="0" borderId="11" xfId="57" applyFont="1" applyBorder="1" applyAlignment="1">
      <alignment horizontal="center" vertical="center"/>
      <protection/>
    </xf>
    <xf numFmtId="0" fontId="6" fillId="0" borderId="39" xfId="57" applyFont="1" applyBorder="1" applyAlignment="1">
      <alignment horizontal="center" vertical="center"/>
      <protection/>
    </xf>
    <xf numFmtId="0" fontId="6" fillId="0" borderId="152" xfId="57" applyFont="1" applyBorder="1" applyAlignment="1">
      <alignment horizontal="center" vertical="center"/>
      <protection/>
    </xf>
    <xf numFmtId="0" fontId="6" fillId="0" borderId="52" xfId="57" applyFont="1" applyBorder="1" applyAlignment="1">
      <alignment horizontal="left" vertical="center" wrapText="1"/>
      <protection/>
    </xf>
    <xf numFmtId="0" fontId="6" fillId="0" borderId="51" xfId="57" applyFont="1" applyBorder="1" applyAlignment="1">
      <alignment horizontal="left" vertical="center" wrapText="1"/>
      <protection/>
    </xf>
    <xf numFmtId="0" fontId="7" fillId="34" borderId="168" xfId="57" applyFont="1" applyFill="1" applyBorder="1" applyAlignment="1">
      <alignment horizontal="center"/>
      <protection/>
    </xf>
    <xf numFmtId="0" fontId="7" fillId="34" borderId="169" xfId="57" applyFont="1" applyFill="1" applyBorder="1" applyAlignment="1">
      <alignment horizontal="center"/>
      <protection/>
    </xf>
    <xf numFmtId="0" fontId="7" fillId="34" borderId="170" xfId="57" applyFont="1" applyFill="1" applyBorder="1" applyAlignment="1">
      <alignment horizontal="center"/>
      <protection/>
    </xf>
    <xf numFmtId="0" fontId="6" fillId="0" borderId="16" xfId="57" applyFont="1" applyBorder="1" applyAlignment="1">
      <alignment horizontal="left"/>
      <protection/>
    </xf>
    <xf numFmtId="0" fontId="7" fillId="34" borderId="179" xfId="64" applyFont="1" applyFill="1" applyBorder="1" applyAlignment="1">
      <alignment horizontal="center" vertical="center" wrapText="1"/>
      <protection/>
    </xf>
    <xf numFmtId="0" fontId="7" fillId="34" borderId="180" xfId="64" applyFont="1" applyFill="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76875" y="1795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76875" y="1795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1000125</xdr:colOff>
      <xdr:row>3</xdr:row>
      <xdr:rowOff>114300</xdr:rowOff>
    </xdr:to>
    <xdr:sp>
      <xdr:nvSpPr>
        <xdr:cNvPr id="5" name="Text Box 9"/>
        <xdr:cNvSpPr txBox="1">
          <a:spLocks noChangeArrowheads="1"/>
        </xdr:cNvSpPr>
      </xdr:nvSpPr>
      <xdr:spPr>
        <a:xfrm>
          <a:off x="762000" y="409575"/>
          <a:ext cx="771525"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76775" y="2838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1009650</xdr:colOff>
      <xdr:row>3</xdr:row>
      <xdr:rowOff>114300</xdr:rowOff>
    </xdr:to>
    <xdr:sp>
      <xdr:nvSpPr>
        <xdr:cNvPr id="5" name="Text Box 9"/>
        <xdr:cNvSpPr txBox="1">
          <a:spLocks noChangeArrowheads="1"/>
        </xdr:cNvSpPr>
      </xdr:nvSpPr>
      <xdr:spPr>
        <a:xfrm>
          <a:off x="771525" y="409575"/>
          <a:ext cx="781050"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348">
      <selection activeCell="E363" sqref="E363"/>
    </sheetView>
  </sheetViews>
  <sheetFormatPr defaultColWidth="9.140625" defaultRowHeight="12.75"/>
  <cols>
    <col min="1" max="1" width="4.8515625" style="5" customWidth="1"/>
    <col min="2" max="2" width="5.28125" style="5" customWidth="1"/>
    <col min="3" max="3" width="89.57421875" style="5" customWidth="1"/>
    <col min="4" max="4" width="12.8515625" style="965" customWidth="1"/>
    <col min="5" max="5" width="13.421875" style="5" customWidth="1"/>
    <col min="6" max="6" width="11.8515625" style="5" customWidth="1"/>
    <col min="7" max="7" width="12.00390625" style="5" bestFit="1" customWidth="1"/>
    <col min="8" max="8" width="12.8515625" style="5" customWidth="1"/>
    <col min="9" max="9" width="14.140625" style="5" customWidth="1"/>
    <col min="10" max="11" width="12.8515625" style="5" customWidth="1"/>
    <col min="12" max="12" width="13.7109375" style="5" customWidth="1"/>
    <col min="13" max="16384" width="9.140625" style="5" customWidth="1"/>
  </cols>
  <sheetData>
    <row r="1" spans="1:12" ht="15.75">
      <c r="A1" s="2"/>
      <c r="B1" s="2"/>
      <c r="C1" s="2"/>
      <c r="D1" s="938"/>
      <c r="E1" s="1"/>
      <c r="F1" s="1"/>
      <c r="G1" s="4"/>
      <c r="H1" s="1"/>
      <c r="I1" s="1"/>
      <c r="J1" s="1033" t="s">
        <v>1756</v>
      </c>
      <c r="K1" s="1033"/>
      <c r="L1" s="1033"/>
    </row>
    <row r="2" spans="1:4" s="83" customFormat="1" ht="15.75">
      <c r="A2" s="279" t="s">
        <v>1726</v>
      </c>
      <c r="C2" s="107"/>
      <c r="D2" s="938"/>
    </row>
    <row r="3" spans="1:9" ht="21.75" customHeight="1">
      <c r="A3" s="6" t="s">
        <v>1104</v>
      </c>
      <c r="B3" s="6"/>
      <c r="C3" s="7"/>
      <c r="D3" s="938"/>
      <c r="E3" s="1"/>
      <c r="F3" s="1"/>
      <c r="G3" s="1"/>
      <c r="H3" s="1"/>
      <c r="I3" s="1"/>
    </row>
    <row r="4" spans="1:9" ht="15.75">
      <c r="A4" s="6"/>
      <c r="B4" s="6"/>
      <c r="C4" s="7"/>
      <c r="D4" s="938"/>
      <c r="E4" s="1"/>
      <c r="F4" s="1"/>
      <c r="G4" s="1"/>
      <c r="H4" s="1"/>
      <c r="I4" s="1"/>
    </row>
    <row r="5" spans="1:9" ht="15.75">
      <c r="A5" s="1016" t="s">
        <v>1128</v>
      </c>
      <c r="B5" s="1016"/>
      <c r="C5" s="1016"/>
      <c r="D5" s="1016"/>
      <c r="E5" s="1016"/>
      <c r="F5" s="1016"/>
      <c r="G5" s="1016"/>
      <c r="H5" s="1016"/>
      <c r="I5" s="1016"/>
    </row>
    <row r="6" spans="1:9" ht="15.75">
      <c r="A6" s="1016" t="s">
        <v>1689</v>
      </c>
      <c r="B6" s="1016"/>
      <c r="C6" s="1016"/>
      <c r="D6" s="1016"/>
      <c r="E6" s="1016"/>
      <c r="F6" s="1016"/>
      <c r="G6" s="1016"/>
      <c r="H6" s="1016"/>
      <c r="I6" s="1016"/>
    </row>
    <row r="7" spans="1:10" ht="15.75">
      <c r="A7" s="4"/>
      <c r="B7" s="4"/>
      <c r="C7" s="4"/>
      <c r="D7" s="4"/>
      <c r="E7" s="4"/>
      <c r="J7" s="8"/>
    </row>
    <row r="8" spans="1:10" ht="13.5" customHeight="1">
      <c r="A8" s="2" t="s">
        <v>828</v>
      </c>
      <c r="B8" s="2"/>
      <c r="C8" s="9"/>
      <c r="D8" s="938"/>
      <c r="E8" s="1"/>
      <c r="J8" s="8"/>
    </row>
    <row r="9" spans="1:12" ht="16.5" thickBot="1">
      <c r="A9" s="9"/>
      <c r="B9" s="9"/>
      <c r="C9" s="9"/>
      <c r="D9" s="938"/>
      <c r="E9" s="10"/>
      <c r="F9" s="10"/>
      <c r="G9" s="11"/>
      <c r="H9" s="12"/>
      <c r="I9" s="12"/>
      <c r="J9" s="12"/>
      <c r="K9" s="12"/>
      <c r="L9" s="12" t="s">
        <v>784</v>
      </c>
    </row>
    <row r="10" spans="1:12" ht="15.75">
      <c r="A10" s="1018" t="s">
        <v>1158</v>
      </c>
      <c r="B10" s="1019"/>
      <c r="C10" s="1020"/>
      <c r="D10" s="998" t="s">
        <v>1748</v>
      </c>
      <c r="E10" s="1001" t="s">
        <v>1690</v>
      </c>
      <c r="F10" s="1001"/>
      <c r="G10" s="1001"/>
      <c r="H10" s="1001"/>
      <c r="I10" s="1001"/>
      <c r="J10" s="996" t="s">
        <v>405</v>
      </c>
      <c r="K10" s="996"/>
      <c r="L10" s="997"/>
    </row>
    <row r="11" spans="1:12" ht="31.5">
      <c r="A11" s="1021"/>
      <c r="B11" s="1022"/>
      <c r="C11" s="1023"/>
      <c r="D11" s="999"/>
      <c r="E11" s="13" t="s">
        <v>1218</v>
      </c>
      <c r="F11" s="1017" t="s">
        <v>1219</v>
      </c>
      <c r="G11" s="1017"/>
      <c r="H11" s="1017"/>
      <c r="I11" s="1017"/>
      <c r="J11" s="1002">
        <v>2024</v>
      </c>
      <c r="K11" s="1002">
        <v>2025</v>
      </c>
      <c r="L11" s="1004">
        <v>2026</v>
      </c>
    </row>
    <row r="12" spans="1:12" ht="39" customHeight="1" thickBot="1">
      <c r="A12" s="1024"/>
      <c r="B12" s="1025"/>
      <c r="C12" s="1026"/>
      <c r="D12" s="1000"/>
      <c r="E12" s="14" t="s">
        <v>1220</v>
      </c>
      <c r="F12" s="15" t="s">
        <v>1222</v>
      </c>
      <c r="G12" s="15" t="s">
        <v>1223</v>
      </c>
      <c r="H12" s="15" t="s">
        <v>1224</v>
      </c>
      <c r="I12" s="15" t="s">
        <v>1225</v>
      </c>
      <c r="J12" s="1003"/>
      <c r="K12" s="1003"/>
      <c r="L12" s="1005"/>
    </row>
    <row r="13" spans="1:12" ht="34.5" customHeight="1">
      <c r="A13" s="1028" t="s">
        <v>1709</v>
      </c>
      <c r="B13" s="1029"/>
      <c r="C13" s="1029"/>
      <c r="D13" s="472" t="s">
        <v>860</v>
      </c>
      <c r="E13" s="473">
        <f>F13+G13+H13+I13</f>
        <v>2341318.66</v>
      </c>
      <c r="F13" s="473">
        <f>F15+F121+F128+F144+F239+F314+F320</f>
        <v>551163.2000000001</v>
      </c>
      <c r="G13" s="473">
        <f aca="true" t="shared" si="0" ref="G13:L13">G15+G121+G128+G144+G239+G314+G320</f>
        <v>424548.12</v>
      </c>
      <c r="H13" s="473">
        <f t="shared" si="0"/>
        <v>390038.34</v>
      </c>
      <c r="I13" s="473">
        <f t="shared" si="0"/>
        <v>975569</v>
      </c>
      <c r="J13" s="473">
        <f t="shared" si="0"/>
        <v>2450757.56502</v>
      </c>
      <c r="K13" s="473">
        <f t="shared" si="0"/>
        <v>2446076.0796999997</v>
      </c>
      <c r="L13" s="474">
        <f t="shared" si="0"/>
        <v>2434372.3664</v>
      </c>
    </row>
    <row r="14" spans="1:12" ht="18" customHeight="1">
      <c r="A14" s="614" t="s">
        <v>1700</v>
      </c>
      <c r="B14" s="615"/>
      <c r="C14" s="615"/>
      <c r="D14" s="939" t="s">
        <v>1355</v>
      </c>
      <c r="E14" s="98">
        <f>F14+G14+H14+I14</f>
        <v>1423033.7700000003</v>
      </c>
      <c r="F14" s="98">
        <f>F15-F45-F115+F121</f>
        <v>489985.78</v>
      </c>
      <c r="G14" s="98">
        <f aca="true" t="shared" si="1" ref="G14:L14">G15-G45-G115+G121</f>
        <v>326972.98</v>
      </c>
      <c r="H14" s="98">
        <f t="shared" si="1"/>
        <v>283104.42000000004</v>
      </c>
      <c r="I14" s="98">
        <f t="shared" si="1"/>
        <v>322970.59</v>
      </c>
      <c r="J14" s="98">
        <f t="shared" si="1"/>
        <v>1489916.35719</v>
      </c>
      <c r="K14" s="98">
        <f t="shared" si="1"/>
        <v>1487070.28965</v>
      </c>
      <c r="L14" s="97">
        <f t="shared" si="1"/>
        <v>1479955.1208</v>
      </c>
    </row>
    <row r="15" spans="1:12" ht="18" customHeight="1">
      <c r="A15" s="616" t="s">
        <v>477</v>
      </c>
      <c r="B15" s="551"/>
      <c r="C15" s="617"/>
      <c r="D15" s="940" t="s">
        <v>587</v>
      </c>
      <c r="E15" s="92">
        <f aca="true" t="shared" si="2" ref="E15:E78">F15+G15+H15+I15</f>
        <v>1652920.7700000003</v>
      </c>
      <c r="F15" s="92">
        <f>F16+F66</f>
        <v>549163.78</v>
      </c>
      <c r="G15" s="92">
        <f aca="true" t="shared" si="3" ref="G15:L15">G16+G66</f>
        <v>384174.98</v>
      </c>
      <c r="H15" s="92">
        <f t="shared" si="3"/>
        <v>336228.42000000004</v>
      </c>
      <c r="I15" s="92">
        <f t="shared" si="3"/>
        <v>383353.59</v>
      </c>
      <c r="J15" s="92">
        <f t="shared" si="3"/>
        <v>1730170.40019</v>
      </c>
      <c r="K15" s="92">
        <f t="shared" si="3"/>
        <v>1726865.39465</v>
      </c>
      <c r="L15" s="555">
        <f t="shared" si="3"/>
        <v>1718602.8808</v>
      </c>
    </row>
    <row r="16" spans="1:12" ht="15.75">
      <c r="A16" s="571" t="s">
        <v>943</v>
      </c>
      <c r="B16" s="226"/>
      <c r="C16" s="226"/>
      <c r="D16" s="940" t="s">
        <v>588</v>
      </c>
      <c r="E16" s="92">
        <f t="shared" si="2"/>
        <v>1622973.7700000003</v>
      </c>
      <c r="F16" s="92">
        <f>F17+F33+F44+F63</f>
        <v>540716.78</v>
      </c>
      <c r="G16" s="92">
        <f aca="true" t="shared" si="4" ref="G16:L16">G17+G33+G44+G63</f>
        <v>378636.98</v>
      </c>
      <c r="H16" s="92">
        <f t="shared" si="4"/>
        <v>330624.42000000004</v>
      </c>
      <c r="I16" s="92">
        <f t="shared" si="4"/>
        <v>372995.59</v>
      </c>
      <c r="J16" s="92">
        <f t="shared" si="4"/>
        <v>1699253.53719</v>
      </c>
      <c r="K16" s="92">
        <f t="shared" si="4"/>
        <v>1696007.58965</v>
      </c>
      <c r="L16" s="555">
        <f t="shared" si="4"/>
        <v>1687892.7208</v>
      </c>
    </row>
    <row r="17" spans="1:12" ht="15.75">
      <c r="A17" s="975" t="s">
        <v>502</v>
      </c>
      <c r="B17" s="987"/>
      <c r="C17" s="987"/>
      <c r="D17" s="940" t="s">
        <v>589</v>
      </c>
      <c r="E17" s="92">
        <f t="shared" si="2"/>
        <v>1101491.77</v>
      </c>
      <c r="F17" s="92">
        <f>F18+F21+F30</f>
        <v>285136.78</v>
      </c>
      <c r="G17" s="92">
        <f aca="true" t="shared" si="5" ref="G17:L17">G18+G21+G30</f>
        <v>297923.98</v>
      </c>
      <c r="H17" s="92">
        <f t="shared" si="5"/>
        <v>253059.42</v>
      </c>
      <c r="I17" s="92">
        <f t="shared" si="5"/>
        <v>265371.59</v>
      </c>
      <c r="J17" s="92">
        <f t="shared" si="5"/>
        <v>1153261.88319</v>
      </c>
      <c r="K17" s="92">
        <f t="shared" si="5"/>
        <v>1151058.89965</v>
      </c>
      <c r="L17" s="555">
        <f t="shared" si="5"/>
        <v>1145551.4408</v>
      </c>
    </row>
    <row r="18" spans="1:12" ht="39.75" customHeight="1">
      <c r="A18" s="975" t="s">
        <v>76</v>
      </c>
      <c r="B18" s="987"/>
      <c r="C18" s="987"/>
      <c r="D18" s="940" t="s">
        <v>590</v>
      </c>
      <c r="E18" s="92">
        <f t="shared" si="2"/>
        <v>0</v>
      </c>
      <c r="F18" s="92">
        <f>F19</f>
        <v>0</v>
      </c>
      <c r="G18" s="92">
        <f aca="true" t="shared" si="6" ref="G18:L19">G19</f>
        <v>0</v>
      </c>
      <c r="H18" s="92">
        <f t="shared" si="6"/>
        <v>0</v>
      </c>
      <c r="I18" s="92">
        <f t="shared" si="6"/>
        <v>0</v>
      </c>
      <c r="J18" s="92">
        <f t="shared" si="6"/>
        <v>0</v>
      </c>
      <c r="K18" s="92">
        <f t="shared" si="6"/>
        <v>0</v>
      </c>
      <c r="L18" s="555">
        <f t="shared" si="6"/>
        <v>0</v>
      </c>
    </row>
    <row r="19" spans="1:12" ht="15.75">
      <c r="A19" s="571" t="s">
        <v>24</v>
      </c>
      <c r="B19" s="28"/>
      <c r="C19" s="226"/>
      <c r="D19" s="941" t="s">
        <v>350</v>
      </c>
      <c r="E19" s="92">
        <f t="shared" si="2"/>
        <v>0</v>
      </c>
      <c r="F19" s="92">
        <f>F20</f>
        <v>0</v>
      </c>
      <c r="G19" s="92">
        <f t="shared" si="6"/>
        <v>0</v>
      </c>
      <c r="H19" s="92">
        <f t="shared" si="6"/>
        <v>0</v>
      </c>
      <c r="I19" s="92">
        <f t="shared" si="6"/>
        <v>0</v>
      </c>
      <c r="J19" s="92">
        <f t="shared" si="6"/>
        <v>0</v>
      </c>
      <c r="K19" s="92">
        <f t="shared" si="6"/>
        <v>0</v>
      </c>
      <c r="L19" s="555">
        <f t="shared" si="6"/>
        <v>0</v>
      </c>
    </row>
    <row r="20" spans="1:12" ht="18.75">
      <c r="A20" s="571"/>
      <c r="B20" s="226" t="s">
        <v>1703</v>
      </c>
      <c r="C20" s="28"/>
      <c r="D20" s="941" t="s">
        <v>1160</v>
      </c>
      <c r="E20" s="92">
        <f t="shared" si="2"/>
        <v>0</v>
      </c>
      <c r="F20" s="92">
        <f>F370</f>
        <v>0</v>
      </c>
      <c r="G20" s="92">
        <f aca="true" t="shared" si="7" ref="G20:L20">G370</f>
        <v>0</v>
      </c>
      <c r="H20" s="92">
        <f t="shared" si="7"/>
        <v>0</v>
      </c>
      <c r="I20" s="92">
        <f t="shared" si="7"/>
        <v>0</v>
      </c>
      <c r="J20" s="92">
        <f t="shared" si="7"/>
        <v>0</v>
      </c>
      <c r="K20" s="92">
        <f t="shared" si="7"/>
        <v>0</v>
      </c>
      <c r="L20" s="555">
        <f t="shared" si="7"/>
        <v>0</v>
      </c>
    </row>
    <row r="21" spans="1:12" ht="32.25" customHeight="1">
      <c r="A21" s="971" t="s">
        <v>293</v>
      </c>
      <c r="B21" s="974"/>
      <c r="C21" s="974"/>
      <c r="D21" s="940" t="s">
        <v>591</v>
      </c>
      <c r="E21" s="92">
        <f t="shared" si="2"/>
        <v>1101491.77</v>
      </c>
      <c r="F21" s="92">
        <f>F22+F25</f>
        <v>285136.78</v>
      </c>
      <c r="G21" s="92">
        <f aca="true" t="shared" si="8" ref="G21:L21">G22+G25</f>
        <v>297923.98</v>
      </c>
      <c r="H21" s="92">
        <f t="shared" si="8"/>
        <v>253059.42</v>
      </c>
      <c r="I21" s="92">
        <f t="shared" si="8"/>
        <v>265371.59</v>
      </c>
      <c r="J21" s="92">
        <f t="shared" si="8"/>
        <v>1153261.88319</v>
      </c>
      <c r="K21" s="92">
        <f t="shared" si="8"/>
        <v>1151058.89965</v>
      </c>
      <c r="L21" s="555">
        <f t="shared" si="8"/>
        <v>1145551.4408</v>
      </c>
    </row>
    <row r="22" spans="1:12" ht="18" customHeight="1">
      <c r="A22" s="571" t="s">
        <v>1132</v>
      </c>
      <c r="B22" s="574"/>
      <c r="C22" s="226"/>
      <c r="D22" s="941" t="s">
        <v>77</v>
      </c>
      <c r="E22" s="92">
        <f t="shared" si="2"/>
        <v>0</v>
      </c>
      <c r="F22" s="92">
        <f>SUM(F23:F24)</f>
        <v>0</v>
      </c>
      <c r="G22" s="92">
        <f aca="true" t="shared" si="9" ref="G22:L22">SUM(G23:G24)</f>
        <v>0</v>
      </c>
      <c r="H22" s="92">
        <f t="shared" si="9"/>
        <v>0</v>
      </c>
      <c r="I22" s="92">
        <f t="shared" si="9"/>
        <v>0</v>
      </c>
      <c r="J22" s="92">
        <f t="shared" si="9"/>
        <v>0</v>
      </c>
      <c r="K22" s="92">
        <f t="shared" si="9"/>
        <v>0</v>
      </c>
      <c r="L22" s="555">
        <f t="shared" si="9"/>
        <v>0</v>
      </c>
    </row>
    <row r="23" spans="1:12" ht="18" customHeight="1">
      <c r="A23" s="571"/>
      <c r="B23" s="226" t="s">
        <v>1130</v>
      </c>
      <c r="C23" s="226"/>
      <c r="D23" s="941" t="s">
        <v>1131</v>
      </c>
      <c r="E23" s="92">
        <f t="shared" si="2"/>
        <v>0</v>
      </c>
      <c r="F23" s="92">
        <f>F373</f>
        <v>0</v>
      </c>
      <c r="G23" s="92">
        <f aca="true" t="shared" si="10" ref="G23:L23">G373</f>
        <v>0</v>
      </c>
      <c r="H23" s="92">
        <f t="shared" si="10"/>
        <v>0</v>
      </c>
      <c r="I23" s="92">
        <f t="shared" si="10"/>
        <v>0</v>
      </c>
      <c r="J23" s="92">
        <f t="shared" si="10"/>
        <v>0</v>
      </c>
      <c r="K23" s="92">
        <f t="shared" si="10"/>
        <v>0</v>
      </c>
      <c r="L23" s="555">
        <f t="shared" si="10"/>
        <v>0</v>
      </c>
    </row>
    <row r="24" spans="1:12" ht="15.75">
      <c r="A24" s="575"/>
      <c r="B24" s="973" t="s">
        <v>578</v>
      </c>
      <c r="C24" s="973"/>
      <c r="D24" s="936" t="s">
        <v>1202</v>
      </c>
      <c r="E24" s="547">
        <f t="shared" si="2"/>
        <v>0</v>
      </c>
      <c r="F24" s="92">
        <f>F374</f>
        <v>0</v>
      </c>
      <c r="G24" s="92">
        <f aca="true" t="shared" si="11" ref="G24:L24">G374</f>
        <v>0</v>
      </c>
      <c r="H24" s="92">
        <f t="shared" si="11"/>
        <v>0</v>
      </c>
      <c r="I24" s="92">
        <f t="shared" si="11"/>
        <v>0</v>
      </c>
      <c r="J24" s="92">
        <f t="shared" si="11"/>
        <v>0</v>
      </c>
      <c r="K24" s="92">
        <f t="shared" si="11"/>
        <v>0</v>
      </c>
      <c r="L24" s="555">
        <f t="shared" si="11"/>
        <v>0</v>
      </c>
    </row>
    <row r="25" spans="1:12" ht="15.75">
      <c r="A25" s="975" t="s">
        <v>1555</v>
      </c>
      <c r="B25" s="987"/>
      <c r="C25" s="987"/>
      <c r="D25" s="936" t="s">
        <v>351</v>
      </c>
      <c r="E25" s="547">
        <f t="shared" si="2"/>
        <v>1101491.77</v>
      </c>
      <c r="F25" s="92">
        <f>SUM(F26:F29)</f>
        <v>285136.78</v>
      </c>
      <c r="G25" s="92">
        <f aca="true" t="shared" si="12" ref="G25:L25">SUM(G26:G29)</f>
        <v>297923.98</v>
      </c>
      <c r="H25" s="92">
        <f t="shared" si="12"/>
        <v>253059.42</v>
      </c>
      <c r="I25" s="92">
        <f t="shared" si="12"/>
        <v>265371.59</v>
      </c>
      <c r="J25" s="92">
        <f t="shared" si="12"/>
        <v>1153261.88319</v>
      </c>
      <c r="K25" s="92">
        <f t="shared" si="12"/>
        <v>1151058.89965</v>
      </c>
      <c r="L25" s="555">
        <f t="shared" si="12"/>
        <v>1145551.4408</v>
      </c>
    </row>
    <row r="26" spans="1:12" ht="18" customHeight="1">
      <c r="A26" s="571"/>
      <c r="B26" s="226" t="s">
        <v>362</v>
      </c>
      <c r="C26" s="28"/>
      <c r="D26" s="936" t="s">
        <v>363</v>
      </c>
      <c r="E26" s="547">
        <f t="shared" si="2"/>
        <v>0</v>
      </c>
      <c r="F26" s="92">
        <f>F376</f>
        <v>0</v>
      </c>
      <c r="G26" s="92">
        <f aca="true" t="shared" si="13" ref="G26:L26">G376</f>
        <v>0</v>
      </c>
      <c r="H26" s="92">
        <f t="shared" si="13"/>
        <v>0</v>
      </c>
      <c r="I26" s="92">
        <f t="shared" si="13"/>
        <v>0</v>
      </c>
      <c r="J26" s="92">
        <f t="shared" si="13"/>
        <v>0</v>
      </c>
      <c r="K26" s="92">
        <f t="shared" si="13"/>
        <v>0</v>
      </c>
      <c r="L26" s="555">
        <f t="shared" si="13"/>
        <v>0</v>
      </c>
    </row>
    <row r="27" spans="1:12" ht="15.75">
      <c r="A27" s="571"/>
      <c r="B27" s="967" t="s">
        <v>1049</v>
      </c>
      <c r="C27" s="967"/>
      <c r="D27" s="936" t="s">
        <v>1213</v>
      </c>
      <c r="E27" s="547">
        <f t="shared" si="2"/>
        <v>1101491.77</v>
      </c>
      <c r="F27" s="92">
        <f aca="true" t="shared" si="14" ref="F27:L27">F377</f>
        <v>285136.78</v>
      </c>
      <c r="G27" s="92">
        <f t="shared" si="14"/>
        <v>297923.98</v>
      </c>
      <c r="H27" s="92">
        <f t="shared" si="14"/>
        <v>253059.42</v>
      </c>
      <c r="I27" s="92">
        <f t="shared" si="14"/>
        <v>265371.59</v>
      </c>
      <c r="J27" s="92">
        <f t="shared" si="14"/>
        <v>1153261.88319</v>
      </c>
      <c r="K27" s="92">
        <f t="shared" si="14"/>
        <v>1151058.89965</v>
      </c>
      <c r="L27" s="555">
        <f t="shared" si="14"/>
        <v>1145551.4408</v>
      </c>
    </row>
    <row r="28" spans="1:12" ht="17.25" customHeight="1">
      <c r="A28" s="571"/>
      <c r="B28" s="967" t="s">
        <v>1527</v>
      </c>
      <c r="C28" s="972"/>
      <c r="D28" s="942" t="s">
        <v>1528</v>
      </c>
      <c r="E28" s="547">
        <f t="shared" si="2"/>
        <v>0</v>
      </c>
      <c r="F28" s="92">
        <f aca="true" t="shared" si="15" ref="F28:L28">F378</f>
        <v>0</v>
      </c>
      <c r="G28" s="92">
        <f t="shared" si="15"/>
        <v>0</v>
      </c>
      <c r="H28" s="92">
        <f t="shared" si="15"/>
        <v>0</v>
      </c>
      <c r="I28" s="92">
        <f t="shared" si="15"/>
        <v>0</v>
      </c>
      <c r="J28" s="92">
        <f t="shared" si="15"/>
        <v>0</v>
      </c>
      <c r="K28" s="92">
        <f t="shared" si="15"/>
        <v>0</v>
      </c>
      <c r="L28" s="555">
        <f t="shared" si="15"/>
        <v>0</v>
      </c>
    </row>
    <row r="29" spans="1:12" ht="20.25" customHeight="1">
      <c r="A29" s="571"/>
      <c r="B29" s="967" t="s">
        <v>1554</v>
      </c>
      <c r="C29" s="972"/>
      <c r="D29" s="942" t="s">
        <v>1553</v>
      </c>
      <c r="E29" s="547">
        <f t="shared" si="2"/>
        <v>0</v>
      </c>
      <c r="F29" s="92">
        <f>F379</f>
        <v>0</v>
      </c>
      <c r="G29" s="92">
        <f aca="true" t="shared" si="16" ref="G29:L29">G379</f>
        <v>0</v>
      </c>
      <c r="H29" s="92">
        <f t="shared" si="16"/>
        <v>0</v>
      </c>
      <c r="I29" s="92">
        <f t="shared" si="16"/>
        <v>0</v>
      </c>
      <c r="J29" s="92">
        <f t="shared" si="16"/>
        <v>0</v>
      </c>
      <c r="K29" s="92">
        <f t="shared" si="16"/>
        <v>0</v>
      </c>
      <c r="L29" s="555">
        <f t="shared" si="16"/>
        <v>0</v>
      </c>
    </row>
    <row r="30" spans="1:12" ht="15.75">
      <c r="A30" s="975" t="s">
        <v>78</v>
      </c>
      <c r="B30" s="987"/>
      <c r="C30" s="987"/>
      <c r="D30" s="934" t="s">
        <v>592</v>
      </c>
      <c r="E30" s="547">
        <f t="shared" si="2"/>
        <v>0</v>
      </c>
      <c r="F30" s="92">
        <f>F31</f>
        <v>0</v>
      </c>
      <c r="G30" s="92">
        <f aca="true" t="shared" si="17" ref="G30:L31">G31</f>
        <v>0</v>
      </c>
      <c r="H30" s="92">
        <f t="shared" si="17"/>
        <v>0</v>
      </c>
      <c r="I30" s="92">
        <f t="shared" si="17"/>
        <v>0</v>
      </c>
      <c r="J30" s="92">
        <f t="shared" si="17"/>
        <v>0</v>
      </c>
      <c r="K30" s="92">
        <f t="shared" si="17"/>
        <v>0</v>
      </c>
      <c r="L30" s="555">
        <f t="shared" si="17"/>
        <v>0</v>
      </c>
    </row>
    <row r="31" spans="1:12" s="23" customFormat="1" ht="15.75">
      <c r="A31" s="983" t="s">
        <v>771</v>
      </c>
      <c r="B31" s="984"/>
      <c r="C31" s="984"/>
      <c r="D31" s="943" t="s">
        <v>352</v>
      </c>
      <c r="E31" s="547">
        <f t="shared" si="2"/>
        <v>0</v>
      </c>
      <c r="F31" s="578">
        <f>F32</f>
        <v>0</v>
      </c>
      <c r="G31" s="578">
        <f t="shared" si="17"/>
        <v>0</v>
      </c>
      <c r="H31" s="578">
        <f t="shared" si="17"/>
        <v>0</v>
      </c>
      <c r="I31" s="578">
        <f t="shared" si="17"/>
        <v>0</v>
      </c>
      <c r="J31" s="578">
        <f t="shared" si="17"/>
        <v>0</v>
      </c>
      <c r="K31" s="578">
        <f t="shared" si="17"/>
        <v>0</v>
      </c>
      <c r="L31" s="558">
        <f t="shared" si="17"/>
        <v>0</v>
      </c>
    </row>
    <row r="32" spans="1:12" ht="18" customHeight="1">
      <c r="A32" s="571"/>
      <c r="B32" s="226" t="s">
        <v>1019</v>
      </c>
      <c r="C32" s="28"/>
      <c r="D32" s="936" t="s">
        <v>30</v>
      </c>
      <c r="E32" s="547">
        <f t="shared" si="2"/>
        <v>0</v>
      </c>
      <c r="F32" s="92">
        <f>F382</f>
        <v>0</v>
      </c>
      <c r="G32" s="92">
        <f aca="true" t="shared" si="18" ref="G32:L32">G382</f>
        <v>0</v>
      </c>
      <c r="H32" s="92">
        <f t="shared" si="18"/>
        <v>0</v>
      </c>
      <c r="I32" s="92">
        <f t="shared" si="18"/>
        <v>0</v>
      </c>
      <c r="J32" s="92">
        <f t="shared" si="18"/>
        <v>0</v>
      </c>
      <c r="K32" s="92">
        <f t="shared" si="18"/>
        <v>0</v>
      </c>
      <c r="L32" s="555">
        <f t="shared" si="18"/>
        <v>0</v>
      </c>
    </row>
    <row r="33" spans="1:12" ht="18" customHeight="1">
      <c r="A33" s="571" t="s">
        <v>79</v>
      </c>
      <c r="B33" s="226"/>
      <c r="C33" s="58"/>
      <c r="D33" s="934" t="s">
        <v>1159</v>
      </c>
      <c r="E33" s="547">
        <f t="shared" si="2"/>
        <v>206876</v>
      </c>
      <c r="F33" s="92">
        <f>F34</f>
        <v>146206</v>
      </c>
      <c r="G33" s="92">
        <f aca="true" t="shared" si="19" ref="G33:L33">G34</f>
        <v>12860</v>
      </c>
      <c r="H33" s="92">
        <f t="shared" si="19"/>
        <v>16251</v>
      </c>
      <c r="I33" s="92">
        <f t="shared" si="19"/>
        <v>31559</v>
      </c>
      <c r="J33" s="92">
        <f t="shared" si="19"/>
        <v>216599.172</v>
      </c>
      <c r="K33" s="92">
        <f t="shared" si="19"/>
        <v>216185.41999999998</v>
      </c>
      <c r="L33" s="555">
        <f t="shared" si="19"/>
        <v>215151.03999999998</v>
      </c>
    </row>
    <row r="34" spans="1:12" ht="15.75">
      <c r="A34" s="975" t="s">
        <v>355</v>
      </c>
      <c r="B34" s="987"/>
      <c r="C34" s="987"/>
      <c r="D34" s="934" t="s">
        <v>364</v>
      </c>
      <c r="E34" s="547">
        <f t="shared" si="2"/>
        <v>206876</v>
      </c>
      <c r="F34" s="92">
        <f>F35+F38+F42+F43</f>
        <v>146206</v>
      </c>
      <c r="G34" s="92">
        <f aca="true" t="shared" si="20" ref="G34:L34">G35+G38+G42+G43</f>
        <v>12860</v>
      </c>
      <c r="H34" s="92">
        <f t="shared" si="20"/>
        <v>16251</v>
      </c>
      <c r="I34" s="92">
        <f t="shared" si="20"/>
        <v>31559</v>
      </c>
      <c r="J34" s="92">
        <f t="shared" si="20"/>
        <v>216599.172</v>
      </c>
      <c r="K34" s="92">
        <f t="shared" si="20"/>
        <v>216185.41999999998</v>
      </c>
      <c r="L34" s="555">
        <f t="shared" si="20"/>
        <v>215151.03999999998</v>
      </c>
    </row>
    <row r="35" spans="1:12" ht="18" customHeight="1">
      <c r="A35" s="27"/>
      <c r="B35" s="226" t="s">
        <v>840</v>
      </c>
      <c r="C35" s="28"/>
      <c r="D35" s="934" t="s">
        <v>918</v>
      </c>
      <c r="E35" s="547">
        <f t="shared" si="2"/>
        <v>175500</v>
      </c>
      <c r="F35" s="92">
        <f>SUM(F36:F37)</f>
        <v>127530</v>
      </c>
      <c r="G35" s="92">
        <f aca="true" t="shared" si="21" ref="G35:L35">SUM(G36:G37)</f>
        <v>8867</v>
      </c>
      <c r="H35" s="92">
        <f t="shared" si="21"/>
        <v>13485</v>
      </c>
      <c r="I35" s="92">
        <f t="shared" si="21"/>
        <v>25618</v>
      </c>
      <c r="J35" s="92">
        <f t="shared" si="21"/>
        <v>183748.5</v>
      </c>
      <c r="K35" s="92">
        <f t="shared" si="21"/>
        <v>183397.5</v>
      </c>
      <c r="L35" s="555">
        <f t="shared" si="21"/>
        <v>182520</v>
      </c>
    </row>
    <row r="36" spans="1:12" ht="18" customHeight="1">
      <c r="A36" s="27"/>
      <c r="B36" s="226"/>
      <c r="C36" s="28" t="s">
        <v>6</v>
      </c>
      <c r="D36" s="934" t="s">
        <v>1096</v>
      </c>
      <c r="E36" s="547">
        <f t="shared" si="2"/>
        <v>37000</v>
      </c>
      <c r="F36" s="92">
        <f>F386</f>
        <v>27794</v>
      </c>
      <c r="G36" s="92">
        <f aca="true" t="shared" si="22" ref="G36:L37">G386</f>
        <v>3111</v>
      </c>
      <c r="H36" s="92">
        <f t="shared" si="22"/>
        <v>3099</v>
      </c>
      <c r="I36" s="92">
        <f t="shared" si="22"/>
        <v>2996</v>
      </c>
      <c r="J36" s="92">
        <f t="shared" si="22"/>
        <v>38739</v>
      </c>
      <c r="K36" s="92">
        <f t="shared" si="22"/>
        <v>38665</v>
      </c>
      <c r="L36" s="555">
        <f t="shared" si="22"/>
        <v>38480</v>
      </c>
    </row>
    <row r="37" spans="1:12" ht="18" customHeight="1">
      <c r="A37" s="27"/>
      <c r="B37" s="226"/>
      <c r="C37" s="28" t="s">
        <v>356</v>
      </c>
      <c r="D37" s="934" t="s">
        <v>1095</v>
      </c>
      <c r="E37" s="547">
        <f t="shared" si="2"/>
        <v>138500</v>
      </c>
      <c r="F37" s="92">
        <f>F387</f>
        <v>99736</v>
      </c>
      <c r="G37" s="92">
        <f t="shared" si="22"/>
        <v>5756</v>
      </c>
      <c r="H37" s="92">
        <f t="shared" si="22"/>
        <v>10386</v>
      </c>
      <c r="I37" s="92">
        <f t="shared" si="22"/>
        <v>22622</v>
      </c>
      <c r="J37" s="92">
        <f t="shared" si="22"/>
        <v>145009.5</v>
      </c>
      <c r="K37" s="92">
        <f t="shared" si="22"/>
        <v>144732.5</v>
      </c>
      <c r="L37" s="555">
        <f t="shared" si="22"/>
        <v>144040</v>
      </c>
    </row>
    <row r="38" spans="1:12" ht="18" customHeight="1">
      <c r="A38" s="27"/>
      <c r="B38" s="226" t="s">
        <v>357</v>
      </c>
      <c r="C38" s="579"/>
      <c r="D38" s="934" t="s">
        <v>919</v>
      </c>
      <c r="E38" s="547">
        <f t="shared" si="2"/>
        <v>13870</v>
      </c>
      <c r="F38" s="92">
        <f>SUM(F39:F41)</f>
        <v>11316</v>
      </c>
      <c r="G38" s="92">
        <f aca="true" t="shared" si="23" ref="G38:L38">SUM(G39:G41)</f>
        <v>1218</v>
      </c>
      <c r="H38" s="92">
        <f t="shared" si="23"/>
        <v>515</v>
      </c>
      <c r="I38" s="92">
        <f t="shared" si="23"/>
        <v>821</v>
      </c>
      <c r="J38" s="92">
        <f t="shared" si="23"/>
        <v>14521.890000000001</v>
      </c>
      <c r="K38" s="92">
        <f t="shared" si="23"/>
        <v>14494.15</v>
      </c>
      <c r="L38" s="555">
        <f t="shared" si="23"/>
        <v>14424.800000000001</v>
      </c>
    </row>
    <row r="39" spans="1:12" ht="18" customHeight="1">
      <c r="A39" s="27"/>
      <c r="B39" s="226"/>
      <c r="C39" s="28" t="s">
        <v>7</v>
      </c>
      <c r="D39" s="934" t="s">
        <v>1094</v>
      </c>
      <c r="E39" s="547">
        <f t="shared" si="2"/>
        <v>4800</v>
      </c>
      <c r="F39" s="92">
        <f>F389</f>
        <v>3343</v>
      </c>
      <c r="G39" s="92">
        <f aca="true" t="shared" si="24" ref="G39:L39">G389</f>
        <v>495</v>
      </c>
      <c r="H39" s="92">
        <f t="shared" si="24"/>
        <v>515</v>
      </c>
      <c r="I39" s="92">
        <f t="shared" si="24"/>
        <v>447</v>
      </c>
      <c r="J39" s="92">
        <f t="shared" si="24"/>
        <v>5025.6</v>
      </c>
      <c r="K39" s="92">
        <f t="shared" si="24"/>
        <v>5016</v>
      </c>
      <c r="L39" s="555">
        <f t="shared" si="24"/>
        <v>4992</v>
      </c>
    </row>
    <row r="40" spans="1:12" ht="18" customHeight="1">
      <c r="A40" s="27"/>
      <c r="B40" s="226"/>
      <c r="C40" s="28" t="s">
        <v>431</v>
      </c>
      <c r="D40" s="934" t="s">
        <v>1093</v>
      </c>
      <c r="E40" s="547">
        <f t="shared" si="2"/>
        <v>9069</v>
      </c>
      <c r="F40" s="92">
        <f aca="true" t="shared" si="25" ref="F40:L40">F390</f>
        <v>7973</v>
      </c>
      <c r="G40" s="92">
        <f t="shared" si="25"/>
        <v>723</v>
      </c>
      <c r="H40" s="92">
        <f t="shared" si="25"/>
        <v>0</v>
      </c>
      <c r="I40" s="92">
        <f t="shared" si="25"/>
        <v>373</v>
      </c>
      <c r="J40" s="92">
        <f t="shared" si="25"/>
        <v>9495.243</v>
      </c>
      <c r="K40" s="92">
        <f t="shared" si="25"/>
        <v>9477.105</v>
      </c>
      <c r="L40" s="555">
        <f t="shared" si="25"/>
        <v>9431.76</v>
      </c>
    </row>
    <row r="41" spans="1:12" ht="15.75">
      <c r="A41" s="27"/>
      <c r="B41" s="226"/>
      <c r="C41" s="580" t="s">
        <v>1269</v>
      </c>
      <c r="D41" s="934" t="s">
        <v>1092</v>
      </c>
      <c r="E41" s="547">
        <f t="shared" si="2"/>
        <v>1</v>
      </c>
      <c r="F41" s="92">
        <f aca="true" t="shared" si="26" ref="F41:L41">F391</f>
        <v>0</v>
      </c>
      <c r="G41" s="92">
        <f t="shared" si="26"/>
        <v>0</v>
      </c>
      <c r="H41" s="92">
        <f t="shared" si="26"/>
        <v>0</v>
      </c>
      <c r="I41" s="92">
        <f t="shared" si="26"/>
        <v>1</v>
      </c>
      <c r="J41" s="92">
        <f t="shared" si="26"/>
        <v>1.047</v>
      </c>
      <c r="K41" s="92">
        <f t="shared" si="26"/>
        <v>1.045</v>
      </c>
      <c r="L41" s="555">
        <f t="shared" si="26"/>
        <v>1.04</v>
      </c>
    </row>
    <row r="42" spans="1:12" ht="18" customHeight="1">
      <c r="A42" s="27"/>
      <c r="B42" s="226" t="s">
        <v>1129</v>
      </c>
      <c r="C42" s="28"/>
      <c r="D42" s="934" t="s">
        <v>920</v>
      </c>
      <c r="E42" s="547">
        <f t="shared" si="2"/>
        <v>14856</v>
      </c>
      <c r="F42" s="92">
        <f aca="true" t="shared" si="27" ref="F42:L42">F392</f>
        <v>5544</v>
      </c>
      <c r="G42" s="92">
        <f t="shared" si="27"/>
        <v>2618</v>
      </c>
      <c r="H42" s="92">
        <f t="shared" si="27"/>
        <v>1829</v>
      </c>
      <c r="I42" s="92">
        <f t="shared" si="27"/>
        <v>4865</v>
      </c>
      <c r="J42" s="92">
        <f t="shared" si="27"/>
        <v>15554.232</v>
      </c>
      <c r="K42" s="92">
        <f t="shared" si="27"/>
        <v>15524.52</v>
      </c>
      <c r="L42" s="555">
        <f t="shared" si="27"/>
        <v>15450.24</v>
      </c>
    </row>
    <row r="43" spans="1:12" ht="18" customHeight="1">
      <c r="A43" s="27"/>
      <c r="B43" s="226" t="s">
        <v>1020</v>
      </c>
      <c r="C43" s="28"/>
      <c r="D43" s="934" t="s">
        <v>731</v>
      </c>
      <c r="E43" s="547">
        <f t="shared" si="2"/>
        <v>2650</v>
      </c>
      <c r="F43" s="92">
        <f aca="true" t="shared" si="28" ref="F43:L43">F393</f>
        <v>1816</v>
      </c>
      <c r="G43" s="92">
        <f t="shared" si="28"/>
        <v>157</v>
      </c>
      <c r="H43" s="92">
        <f t="shared" si="28"/>
        <v>422</v>
      </c>
      <c r="I43" s="92">
        <f t="shared" si="28"/>
        <v>255</v>
      </c>
      <c r="J43" s="92">
        <f t="shared" si="28"/>
        <v>2774.55</v>
      </c>
      <c r="K43" s="92">
        <f t="shared" si="28"/>
        <v>2769.25</v>
      </c>
      <c r="L43" s="555">
        <f t="shared" si="28"/>
        <v>2756</v>
      </c>
    </row>
    <row r="44" spans="1:12" ht="15.75">
      <c r="A44" s="975" t="s">
        <v>1372</v>
      </c>
      <c r="B44" s="987"/>
      <c r="C44" s="987"/>
      <c r="D44" s="934" t="s">
        <v>1161</v>
      </c>
      <c r="E44" s="547">
        <f t="shared" si="2"/>
        <v>282606</v>
      </c>
      <c r="F44" s="92">
        <f>F45+F51+F54+F57</f>
        <v>85516</v>
      </c>
      <c r="G44" s="92">
        <f aca="true" t="shared" si="29" ref="G44:L44">G45+G51+G54+G57</f>
        <v>64425</v>
      </c>
      <c r="H44" s="92">
        <f t="shared" si="29"/>
        <v>58914</v>
      </c>
      <c r="I44" s="92">
        <f t="shared" si="29"/>
        <v>73751</v>
      </c>
      <c r="J44" s="92">
        <f t="shared" si="29"/>
        <v>295888.482</v>
      </c>
      <c r="K44" s="92">
        <f t="shared" si="29"/>
        <v>295323.27</v>
      </c>
      <c r="L44" s="555">
        <f t="shared" si="29"/>
        <v>293910.24</v>
      </c>
    </row>
    <row r="45" spans="1:12" ht="15.75">
      <c r="A45" s="971" t="s">
        <v>1338</v>
      </c>
      <c r="B45" s="974"/>
      <c r="C45" s="974"/>
      <c r="D45" s="934" t="s">
        <v>617</v>
      </c>
      <c r="E45" s="547">
        <f t="shared" si="2"/>
        <v>229475</v>
      </c>
      <c r="F45" s="92">
        <f>SUM(F46:F50)</f>
        <v>58946</v>
      </c>
      <c r="G45" s="92">
        <f aca="true" t="shared" si="30" ref="G45:L45">SUM(G46:G50)</f>
        <v>57192</v>
      </c>
      <c r="H45" s="92">
        <f t="shared" si="30"/>
        <v>53128</v>
      </c>
      <c r="I45" s="92">
        <f t="shared" si="30"/>
        <v>60209</v>
      </c>
      <c r="J45" s="92">
        <f t="shared" si="30"/>
        <v>240260.325</v>
      </c>
      <c r="K45" s="92">
        <f t="shared" si="30"/>
        <v>239801.375</v>
      </c>
      <c r="L45" s="555">
        <f t="shared" si="30"/>
        <v>238654</v>
      </c>
    </row>
    <row r="46" spans="1:12" ht="15.75">
      <c r="A46" s="27"/>
      <c r="B46" s="980" t="s">
        <v>133</v>
      </c>
      <c r="C46" s="980"/>
      <c r="D46" s="934" t="s">
        <v>618</v>
      </c>
      <c r="E46" s="547">
        <f t="shared" si="2"/>
        <v>0</v>
      </c>
      <c r="F46" s="92">
        <f>F396</f>
        <v>0</v>
      </c>
      <c r="G46" s="92">
        <f aca="true" t="shared" si="31" ref="G46:L46">G396</f>
        <v>0</v>
      </c>
      <c r="H46" s="92">
        <f t="shared" si="31"/>
        <v>0</v>
      </c>
      <c r="I46" s="92">
        <f t="shared" si="31"/>
        <v>0</v>
      </c>
      <c r="J46" s="92">
        <f t="shared" si="31"/>
        <v>0</v>
      </c>
      <c r="K46" s="92">
        <f t="shared" si="31"/>
        <v>0</v>
      </c>
      <c r="L46" s="555">
        <f t="shared" si="31"/>
        <v>0</v>
      </c>
    </row>
    <row r="47" spans="1:12" ht="15.75">
      <c r="A47" s="27"/>
      <c r="B47" s="980" t="s">
        <v>1197</v>
      </c>
      <c r="C47" s="980"/>
      <c r="D47" s="934" t="s">
        <v>619</v>
      </c>
      <c r="E47" s="547">
        <f t="shared" si="2"/>
        <v>190487</v>
      </c>
      <c r="F47" s="92">
        <f aca="true" t="shared" si="32" ref="F47:L47">F397</f>
        <v>48629</v>
      </c>
      <c r="G47" s="92">
        <f t="shared" si="32"/>
        <v>48629</v>
      </c>
      <c r="H47" s="92">
        <f t="shared" si="32"/>
        <v>44567</v>
      </c>
      <c r="I47" s="92">
        <f t="shared" si="32"/>
        <v>48662</v>
      </c>
      <c r="J47" s="92">
        <f t="shared" si="32"/>
        <v>199439.889</v>
      </c>
      <c r="K47" s="92">
        <f t="shared" si="32"/>
        <v>199058.915</v>
      </c>
      <c r="L47" s="555">
        <f t="shared" si="32"/>
        <v>198106.48</v>
      </c>
    </row>
    <row r="48" spans="1:12" ht="15.75">
      <c r="A48" s="27"/>
      <c r="B48" s="28" t="s">
        <v>1336</v>
      </c>
      <c r="C48" s="28"/>
      <c r="D48" s="935" t="s">
        <v>1337</v>
      </c>
      <c r="E48" s="547">
        <f t="shared" si="2"/>
        <v>0</v>
      </c>
      <c r="F48" s="92">
        <f aca="true" t="shared" si="33" ref="F48:L48">F398</f>
        <v>0</v>
      </c>
      <c r="G48" s="92">
        <f t="shared" si="33"/>
        <v>0</v>
      </c>
      <c r="H48" s="92">
        <f t="shared" si="33"/>
        <v>0</v>
      </c>
      <c r="I48" s="92">
        <f t="shared" si="33"/>
        <v>0</v>
      </c>
      <c r="J48" s="92">
        <f t="shared" si="33"/>
        <v>0</v>
      </c>
      <c r="K48" s="92">
        <f t="shared" si="33"/>
        <v>0</v>
      </c>
      <c r="L48" s="555">
        <f t="shared" si="33"/>
        <v>0</v>
      </c>
    </row>
    <row r="49" spans="1:12" ht="15.75">
      <c r="A49" s="27"/>
      <c r="B49" s="978" t="s">
        <v>29</v>
      </c>
      <c r="C49" s="978"/>
      <c r="D49" s="934" t="s">
        <v>1214</v>
      </c>
      <c r="E49" s="547">
        <f t="shared" si="2"/>
        <v>4840</v>
      </c>
      <c r="F49" s="92">
        <f aca="true" t="shared" si="34" ref="F49:L49">F399</f>
        <v>851</v>
      </c>
      <c r="G49" s="92">
        <f t="shared" si="34"/>
        <v>331</v>
      </c>
      <c r="H49" s="92">
        <f t="shared" si="34"/>
        <v>329</v>
      </c>
      <c r="I49" s="92">
        <f t="shared" si="34"/>
        <v>3329</v>
      </c>
      <c r="J49" s="92">
        <f t="shared" si="34"/>
        <v>5067.48</v>
      </c>
      <c r="K49" s="92">
        <f t="shared" si="34"/>
        <v>5057.8</v>
      </c>
      <c r="L49" s="555">
        <f t="shared" si="34"/>
        <v>5033.6</v>
      </c>
    </row>
    <row r="50" spans="1:12" ht="15.75">
      <c r="A50" s="27"/>
      <c r="B50" s="978" t="s">
        <v>1569</v>
      </c>
      <c r="C50" s="978"/>
      <c r="D50" s="944" t="s">
        <v>1710</v>
      </c>
      <c r="E50" s="547">
        <f t="shared" si="2"/>
        <v>34148</v>
      </c>
      <c r="F50" s="92">
        <f aca="true" t="shared" si="35" ref="F50:L50">F400</f>
        <v>9466</v>
      </c>
      <c r="G50" s="92">
        <f t="shared" si="35"/>
        <v>8232</v>
      </c>
      <c r="H50" s="92">
        <f t="shared" si="35"/>
        <v>8232</v>
      </c>
      <c r="I50" s="92">
        <f t="shared" si="35"/>
        <v>8218</v>
      </c>
      <c r="J50" s="92">
        <f t="shared" si="35"/>
        <v>35752.956</v>
      </c>
      <c r="K50" s="92">
        <f t="shared" si="35"/>
        <v>35684.66</v>
      </c>
      <c r="L50" s="555">
        <f t="shared" si="35"/>
        <v>35513.92</v>
      </c>
    </row>
    <row r="51" spans="1:12" ht="15.75">
      <c r="A51" s="975" t="s">
        <v>1663</v>
      </c>
      <c r="B51" s="968"/>
      <c r="C51" s="968"/>
      <c r="D51" s="936" t="s">
        <v>1370</v>
      </c>
      <c r="E51" s="547">
        <f t="shared" si="2"/>
        <v>1</v>
      </c>
      <c r="F51" s="92">
        <f>SUM(F52:F53)</f>
        <v>0</v>
      </c>
      <c r="G51" s="92">
        <f aca="true" t="shared" si="36" ref="G51:L51">SUM(G52:G53)</f>
        <v>0</v>
      </c>
      <c r="H51" s="92">
        <f t="shared" si="36"/>
        <v>0</v>
      </c>
      <c r="I51" s="92">
        <f t="shared" si="36"/>
        <v>1</v>
      </c>
      <c r="J51" s="92">
        <f t="shared" si="36"/>
        <v>1.047</v>
      </c>
      <c r="K51" s="92">
        <f t="shared" si="36"/>
        <v>1.045</v>
      </c>
      <c r="L51" s="555">
        <f t="shared" si="36"/>
        <v>1.04</v>
      </c>
    </row>
    <row r="52" spans="1:12" ht="18" customHeight="1">
      <c r="A52" s="575"/>
      <c r="B52" s="226" t="s">
        <v>1373</v>
      </c>
      <c r="C52" s="28"/>
      <c r="D52" s="937" t="s">
        <v>1371</v>
      </c>
      <c r="E52" s="547">
        <f t="shared" si="2"/>
        <v>1</v>
      </c>
      <c r="F52" s="92">
        <f>F402</f>
        <v>0</v>
      </c>
      <c r="G52" s="92">
        <f aca="true" t="shared" si="37" ref="G52:L53">G402</f>
        <v>0</v>
      </c>
      <c r="H52" s="92">
        <f t="shared" si="37"/>
        <v>0</v>
      </c>
      <c r="I52" s="92">
        <f t="shared" si="37"/>
        <v>1</v>
      </c>
      <c r="J52" s="92">
        <f t="shared" si="37"/>
        <v>1.047</v>
      </c>
      <c r="K52" s="92">
        <f t="shared" si="37"/>
        <v>1.045</v>
      </c>
      <c r="L52" s="555">
        <f t="shared" si="37"/>
        <v>1.04</v>
      </c>
    </row>
    <row r="53" spans="1:12" ht="18" customHeight="1">
      <c r="A53" s="575"/>
      <c r="B53" s="226" t="s">
        <v>1662</v>
      </c>
      <c r="C53" s="28"/>
      <c r="D53" s="937" t="s">
        <v>1661</v>
      </c>
      <c r="E53" s="547">
        <f t="shared" si="2"/>
        <v>0</v>
      </c>
      <c r="F53" s="92">
        <f>F403</f>
        <v>0</v>
      </c>
      <c r="G53" s="92">
        <f t="shared" si="37"/>
        <v>0</v>
      </c>
      <c r="H53" s="92">
        <f t="shared" si="37"/>
        <v>0</v>
      </c>
      <c r="I53" s="92">
        <f t="shared" si="37"/>
        <v>0</v>
      </c>
      <c r="J53" s="92">
        <f t="shared" si="37"/>
        <v>0</v>
      </c>
      <c r="K53" s="92">
        <f t="shared" si="37"/>
        <v>0</v>
      </c>
      <c r="L53" s="555">
        <f t="shared" si="37"/>
        <v>0</v>
      </c>
    </row>
    <row r="54" spans="1:12" ht="18" customHeight="1">
      <c r="A54" s="27" t="s">
        <v>1198</v>
      </c>
      <c r="B54" s="28"/>
      <c r="C54" s="58"/>
      <c r="D54" s="936" t="s">
        <v>353</v>
      </c>
      <c r="E54" s="547">
        <f t="shared" si="2"/>
        <v>1600</v>
      </c>
      <c r="F54" s="92">
        <f>SUM(F55:F56)</f>
        <v>318</v>
      </c>
      <c r="G54" s="92">
        <f aca="true" t="shared" si="38" ref="G54:L54">SUM(G55:G56)</f>
        <v>307</v>
      </c>
      <c r="H54" s="92">
        <f t="shared" si="38"/>
        <v>410</v>
      </c>
      <c r="I54" s="92">
        <f t="shared" si="38"/>
        <v>565</v>
      </c>
      <c r="J54" s="92">
        <f t="shared" si="38"/>
        <v>1675.2</v>
      </c>
      <c r="K54" s="92">
        <f t="shared" si="38"/>
        <v>1672</v>
      </c>
      <c r="L54" s="555">
        <f t="shared" si="38"/>
        <v>1664</v>
      </c>
    </row>
    <row r="55" spans="1:12" ht="18" customHeight="1">
      <c r="A55" s="27"/>
      <c r="B55" s="226" t="s">
        <v>944</v>
      </c>
      <c r="C55" s="28"/>
      <c r="D55" s="936" t="s">
        <v>946</v>
      </c>
      <c r="E55" s="547">
        <f t="shared" si="2"/>
        <v>1600</v>
      </c>
      <c r="F55" s="92">
        <f>F405</f>
        <v>318</v>
      </c>
      <c r="G55" s="92">
        <f aca="true" t="shared" si="39" ref="G55:L56">G405</f>
        <v>307</v>
      </c>
      <c r="H55" s="92">
        <f t="shared" si="39"/>
        <v>410</v>
      </c>
      <c r="I55" s="92">
        <f t="shared" si="39"/>
        <v>565</v>
      </c>
      <c r="J55" s="92">
        <f t="shared" si="39"/>
        <v>1675.2</v>
      </c>
      <c r="K55" s="92">
        <f t="shared" si="39"/>
        <v>1672</v>
      </c>
      <c r="L55" s="555">
        <f t="shared" si="39"/>
        <v>1664</v>
      </c>
    </row>
    <row r="56" spans="1:12" ht="18" customHeight="1">
      <c r="A56" s="27"/>
      <c r="B56" s="581" t="s">
        <v>945</v>
      </c>
      <c r="C56" s="28"/>
      <c r="D56" s="936" t="s">
        <v>947</v>
      </c>
      <c r="E56" s="547">
        <f t="shared" si="2"/>
        <v>0</v>
      </c>
      <c r="F56" s="92">
        <f>F406</f>
        <v>0</v>
      </c>
      <c r="G56" s="92">
        <f t="shared" si="39"/>
        <v>0</v>
      </c>
      <c r="H56" s="92">
        <f t="shared" si="39"/>
        <v>0</v>
      </c>
      <c r="I56" s="92">
        <f t="shared" si="39"/>
        <v>0</v>
      </c>
      <c r="J56" s="92">
        <f t="shared" si="39"/>
        <v>0</v>
      </c>
      <c r="K56" s="92">
        <f t="shared" si="39"/>
        <v>0</v>
      </c>
      <c r="L56" s="555">
        <f t="shared" si="39"/>
        <v>0</v>
      </c>
    </row>
    <row r="57" spans="1:12" ht="31.5" customHeight="1">
      <c r="A57" s="971" t="s">
        <v>1199</v>
      </c>
      <c r="B57" s="974"/>
      <c r="C57" s="974"/>
      <c r="D57" s="936" t="s">
        <v>948</v>
      </c>
      <c r="E57" s="547">
        <f t="shared" si="2"/>
        <v>51530</v>
      </c>
      <c r="F57" s="92">
        <f>F58+F61+F62</f>
        <v>26252</v>
      </c>
      <c r="G57" s="92">
        <f aca="true" t="shared" si="40" ref="G57:L57">G58+G61+G62</f>
        <v>6926</v>
      </c>
      <c r="H57" s="92">
        <f t="shared" si="40"/>
        <v>5376</v>
      </c>
      <c r="I57" s="92">
        <f t="shared" si="40"/>
        <v>12976</v>
      </c>
      <c r="J57" s="92">
        <f t="shared" si="40"/>
        <v>53951.909999999996</v>
      </c>
      <c r="K57" s="92">
        <f t="shared" si="40"/>
        <v>53848.85</v>
      </c>
      <c r="L57" s="555">
        <f t="shared" si="40"/>
        <v>53591.2</v>
      </c>
    </row>
    <row r="58" spans="1:12" ht="18" customHeight="1">
      <c r="A58" s="27"/>
      <c r="B58" s="226" t="s">
        <v>1200</v>
      </c>
      <c r="C58" s="579"/>
      <c r="D58" s="936" t="s">
        <v>949</v>
      </c>
      <c r="E58" s="547">
        <f t="shared" si="2"/>
        <v>38100</v>
      </c>
      <c r="F58" s="92">
        <f>SUM(F59:F60)</f>
        <v>23956</v>
      </c>
      <c r="G58" s="92">
        <f aca="true" t="shared" si="41" ref="G58:L58">SUM(G59:G60)</f>
        <v>5039</v>
      </c>
      <c r="H58" s="92">
        <f t="shared" si="41"/>
        <v>3365</v>
      </c>
      <c r="I58" s="92">
        <f t="shared" si="41"/>
        <v>5740</v>
      </c>
      <c r="J58" s="92">
        <f t="shared" si="41"/>
        <v>39890.7</v>
      </c>
      <c r="K58" s="92">
        <f t="shared" si="41"/>
        <v>39814.5</v>
      </c>
      <c r="L58" s="555">
        <f t="shared" si="41"/>
        <v>39624</v>
      </c>
    </row>
    <row r="59" spans="1:12" ht="18" customHeight="1">
      <c r="A59" s="27"/>
      <c r="B59" s="582"/>
      <c r="C59" s="28" t="s">
        <v>658</v>
      </c>
      <c r="D59" s="936" t="s">
        <v>749</v>
      </c>
      <c r="E59" s="547">
        <f t="shared" si="2"/>
        <v>23300</v>
      </c>
      <c r="F59" s="92">
        <f>F409</f>
        <v>15062</v>
      </c>
      <c r="G59" s="92">
        <f aca="true" t="shared" si="42" ref="G59:L59">G409</f>
        <v>2619</v>
      </c>
      <c r="H59" s="92">
        <f t="shared" si="42"/>
        <v>2192</v>
      </c>
      <c r="I59" s="92">
        <f t="shared" si="42"/>
        <v>3427</v>
      </c>
      <c r="J59" s="92">
        <f t="shared" si="42"/>
        <v>24395.1</v>
      </c>
      <c r="K59" s="92">
        <f t="shared" si="42"/>
        <v>24348.5</v>
      </c>
      <c r="L59" s="555">
        <f t="shared" si="42"/>
        <v>24232</v>
      </c>
    </row>
    <row r="60" spans="1:12" ht="18" customHeight="1">
      <c r="A60" s="27"/>
      <c r="B60" s="582"/>
      <c r="C60" s="28" t="s">
        <v>659</v>
      </c>
      <c r="D60" s="936" t="s">
        <v>750</v>
      </c>
      <c r="E60" s="547">
        <f t="shared" si="2"/>
        <v>14800</v>
      </c>
      <c r="F60" s="92">
        <f aca="true" t="shared" si="43" ref="F60:L60">F410</f>
        <v>8894</v>
      </c>
      <c r="G60" s="92">
        <f t="shared" si="43"/>
        <v>2420</v>
      </c>
      <c r="H60" s="92">
        <f t="shared" si="43"/>
        <v>1173</v>
      </c>
      <c r="I60" s="92">
        <f t="shared" si="43"/>
        <v>2313</v>
      </c>
      <c r="J60" s="92">
        <f t="shared" si="43"/>
        <v>15495.6</v>
      </c>
      <c r="K60" s="92">
        <f t="shared" si="43"/>
        <v>15466</v>
      </c>
      <c r="L60" s="555">
        <f t="shared" si="43"/>
        <v>15392</v>
      </c>
    </row>
    <row r="61" spans="1:12" ht="18" customHeight="1">
      <c r="A61" s="27"/>
      <c r="B61" s="226" t="s">
        <v>425</v>
      </c>
      <c r="C61" s="28"/>
      <c r="D61" s="936" t="s">
        <v>950</v>
      </c>
      <c r="E61" s="547">
        <f t="shared" si="2"/>
        <v>13430</v>
      </c>
      <c r="F61" s="92">
        <f aca="true" t="shared" si="44" ref="F61:L61">F411</f>
        <v>2296</v>
      </c>
      <c r="G61" s="92">
        <f t="shared" si="44"/>
        <v>1887</v>
      </c>
      <c r="H61" s="92">
        <f t="shared" si="44"/>
        <v>2011</v>
      </c>
      <c r="I61" s="92">
        <f t="shared" si="44"/>
        <v>7236</v>
      </c>
      <c r="J61" s="92">
        <f t="shared" si="44"/>
        <v>14061.21</v>
      </c>
      <c r="K61" s="92">
        <f t="shared" si="44"/>
        <v>14034.35</v>
      </c>
      <c r="L61" s="555">
        <f t="shared" si="44"/>
        <v>13967.2</v>
      </c>
    </row>
    <row r="62" spans="1:12" ht="15.75">
      <c r="A62" s="27"/>
      <c r="B62" s="967" t="s">
        <v>203</v>
      </c>
      <c r="C62" s="967"/>
      <c r="D62" s="936" t="s">
        <v>80</v>
      </c>
      <c r="E62" s="547">
        <f t="shared" si="2"/>
        <v>0</v>
      </c>
      <c r="F62" s="92">
        <f aca="true" t="shared" si="45" ref="F62:L62">F412</f>
        <v>0</v>
      </c>
      <c r="G62" s="92">
        <f t="shared" si="45"/>
        <v>0</v>
      </c>
      <c r="H62" s="92">
        <f t="shared" si="45"/>
        <v>0</v>
      </c>
      <c r="I62" s="92">
        <f t="shared" si="45"/>
        <v>0</v>
      </c>
      <c r="J62" s="92">
        <f t="shared" si="45"/>
        <v>0</v>
      </c>
      <c r="K62" s="92">
        <f t="shared" si="45"/>
        <v>0</v>
      </c>
      <c r="L62" s="555">
        <f t="shared" si="45"/>
        <v>0</v>
      </c>
    </row>
    <row r="63" spans="1:12" ht="18" customHeight="1">
      <c r="A63" s="27" t="s">
        <v>571</v>
      </c>
      <c r="B63" s="581"/>
      <c r="C63" s="58"/>
      <c r="D63" s="934" t="s">
        <v>1162</v>
      </c>
      <c r="E63" s="547">
        <f t="shared" si="2"/>
        <v>32000</v>
      </c>
      <c r="F63" s="92">
        <f>F64</f>
        <v>23858</v>
      </c>
      <c r="G63" s="92">
        <f aca="true" t="shared" si="46" ref="G63:L64">G64</f>
        <v>3428</v>
      </c>
      <c r="H63" s="92">
        <f t="shared" si="46"/>
        <v>2400</v>
      </c>
      <c r="I63" s="92">
        <f t="shared" si="46"/>
        <v>2314</v>
      </c>
      <c r="J63" s="92">
        <f t="shared" si="46"/>
        <v>33504</v>
      </c>
      <c r="K63" s="92">
        <f t="shared" si="46"/>
        <v>33440</v>
      </c>
      <c r="L63" s="555">
        <f t="shared" si="46"/>
        <v>33280</v>
      </c>
    </row>
    <row r="64" spans="1:12" ht="18" customHeight="1">
      <c r="A64" s="27" t="s">
        <v>1201</v>
      </c>
      <c r="B64" s="28"/>
      <c r="C64" s="58"/>
      <c r="D64" s="936" t="s">
        <v>457</v>
      </c>
      <c r="E64" s="547">
        <f t="shared" si="2"/>
        <v>32000</v>
      </c>
      <c r="F64" s="92">
        <f>F65</f>
        <v>23858</v>
      </c>
      <c r="G64" s="92">
        <f t="shared" si="46"/>
        <v>3428</v>
      </c>
      <c r="H64" s="92">
        <f t="shared" si="46"/>
        <v>2400</v>
      </c>
      <c r="I64" s="92">
        <f t="shared" si="46"/>
        <v>2314</v>
      </c>
      <c r="J64" s="92">
        <f t="shared" si="46"/>
        <v>33504</v>
      </c>
      <c r="K64" s="92">
        <f t="shared" si="46"/>
        <v>33440</v>
      </c>
      <c r="L64" s="555">
        <f t="shared" si="46"/>
        <v>33280</v>
      </c>
    </row>
    <row r="65" spans="1:12" ht="18" customHeight="1">
      <c r="A65" s="27"/>
      <c r="B65" s="581" t="s">
        <v>456</v>
      </c>
      <c r="C65" s="28"/>
      <c r="D65" s="936" t="s">
        <v>458</v>
      </c>
      <c r="E65" s="547">
        <f t="shared" si="2"/>
        <v>32000</v>
      </c>
      <c r="F65" s="92">
        <f>F415</f>
        <v>23858</v>
      </c>
      <c r="G65" s="92">
        <f aca="true" t="shared" si="47" ref="G65:L65">G415</f>
        <v>3428</v>
      </c>
      <c r="H65" s="92">
        <f t="shared" si="47"/>
        <v>2400</v>
      </c>
      <c r="I65" s="92">
        <f t="shared" si="47"/>
        <v>2314</v>
      </c>
      <c r="J65" s="92">
        <f t="shared" si="47"/>
        <v>33504</v>
      </c>
      <c r="K65" s="92">
        <f t="shared" si="47"/>
        <v>33440</v>
      </c>
      <c r="L65" s="555">
        <f t="shared" si="47"/>
        <v>33280</v>
      </c>
    </row>
    <row r="66" spans="1:12" ht="18" customHeight="1">
      <c r="A66" s="571" t="s">
        <v>572</v>
      </c>
      <c r="B66" s="583"/>
      <c r="C66" s="226"/>
      <c r="D66" s="936" t="s">
        <v>128</v>
      </c>
      <c r="E66" s="547">
        <f t="shared" si="2"/>
        <v>29947</v>
      </c>
      <c r="F66" s="92">
        <f>F67+F80</f>
        <v>8447</v>
      </c>
      <c r="G66" s="92">
        <f aca="true" t="shared" si="48" ref="G66:L66">G67+G80</f>
        <v>5538</v>
      </c>
      <c r="H66" s="92">
        <f t="shared" si="48"/>
        <v>5604</v>
      </c>
      <c r="I66" s="92">
        <f t="shared" si="48"/>
        <v>10358</v>
      </c>
      <c r="J66" s="92">
        <f t="shared" si="48"/>
        <v>30916.862999999998</v>
      </c>
      <c r="K66" s="92">
        <f t="shared" si="48"/>
        <v>30857.805</v>
      </c>
      <c r="L66" s="555">
        <f t="shared" si="48"/>
        <v>30710.16</v>
      </c>
    </row>
    <row r="67" spans="1:12" ht="18" customHeight="1">
      <c r="A67" s="571" t="s">
        <v>573</v>
      </c>
      <c r="B67" s="226"/>
      <c r="C67" s="58"/>
      <c r="D67" s="934" t="s">
        <v>129</v>
      </c>
      <c r="E67" s="547">
        <f t="shared" si="2"/>
        <v>1100</v>
      </c>
      <c r="F67" s="92">
        <f>F68+F78</f>
        <v>169</v>
      </c>
      <c r="G67" s="92">
        <f aca="true" t="shared" si="49" ref="G67:L67">G68+G78</f>
        <v>349</v>
      </c>
      <c r="H67" s="92">
        <f t="shared" si="49"/>
        <v>309</v>
      </c>
      <c r="I67" s="92">
        <f t="shared" si="49"/>
        <v>273</v>
      </c>
      <c r="J67" s="92">
        <f t="shared" si="49"/>
        <v>1151.7</v>
      </c>
      <c r="K67" s="92">
        <f t="shared" si="49"/>
        <v>1149.5</v>
      </c>
      <c r="L67" s="555">
        <f t="shared" si="49"/>
        <v>1144</v>
      </c>
    </row>
    <row r="68" spans="1:12" ht="18" customHeight="1">
      <c r="A68" s="571" t="s">
        <v>453</v>
      </c>
      <c r="B68" s="28"/>
      <c r="C68" s="58"/>
      <c r="D68" s="936" t="s">
        <v>965</v>
      </c>
      <c r="E68" s="547">
        <f t="shared" si="2"/>
        <v>1000</v>
      </c>
      <c r="F68" s="92">
        <f>F69+F70+F74+F77</f>
        <v>128</v>
      </c>
      <c r="G68" s="92">
        <f aca="true" t="shared" si="50" ref="G68:L68">G69+G70+G74+G77</f>
        <v>349</v>
      </c>
      <c r="H68" s="92">
        <f t="shared" si="50"/>
        <v>309</v>
      </c>
      <c r="I68" s="92">
        <f t="shared" si="50"/>
        <v>214</v>
      </c>
      <c r="J68" s="92">
        <f t="shared" si="50"/>
        <v>1047</v>
      </c>
      <c r="K68" s="92">
        <f t="shared" si="50"/>
        <v>1045</v>
      </c>
      <c r="L68" s="555">
        <f t="shared" si="50"/>
        <v>1040</v>
      </c>
    </row>
    <row r="69" spans="1:12" ht="18" customHeight="1">
      <c r="A69" s="27"/>
      <c r="B69" s="226" t="s">
        <v>1236</v>
      </c>
      <c r="C69" s="579"/>
      <c r="D69" s="936" t="s">
        <v>1027</v>
      </c>
      <c r="E69" s="547">
        <f t="shared" si="2"/>
        <v>0</v>
      </c>
      <c r="F69" s="92">
        <f>F419</f>
        <v>0</v>
      </c>
      <c r="G69" s="92">
        <f aca="true" t="shared" si="51" ref="G69:L69">G419</f>
        <v>0</v>
      </c>
      <c r="H69" s="92">
        <f t="shared" si="51"/>
        <v>0</v>
      </c>
      <c r="I69" s="92">
        <f t="shared" si="51"/>
        <v>0</v>
      </c>
      <c r="J69" s="92">
        <f t="shared" si="51"/>
        <v>0</v>
      </c>
      <c r="K69" s="92">
        <f t="shared" si="51"/>
        <v>0</v>
      </c>
      <c r="L69" s="555">
        <f t="shared" si="51"/>
        <v>0</v>
      </c>
    </row>
    <row r="70" spans="1:12" ht="15.75">
      <c r="A70" s="27"/>
      <c r="B70" s="973" t="s">
        <v>1688</v>
      </c>
      <c r="C70" s="968"/>
      <c r="D70" s="936" t="s">
        <v>568</v>
      </c>
      <c r="E70" s="547">
        <f t="shared" si="2"/>
        <v>1000</v>
      </c>
      <c r="F70" s="92">
        <f>SUM(F71:F73)</f>
        <v>128</v>
      </c>
      <c r="G70" s="92">
        <f aca="true" t="shared" si="52" ref="G70:L70">SUM(G71:G73)</f>
        <v>349</v>
      </c>
      <c r="H70" s="92">
        <f t="shared" si="52"/>
        <v>309</v>
      </c>
      <c r="I70" s="92">
        <f t="shared" si="52"/>
        <v>214</v>
      </c>
      <c r="J70" s="92">
        <f t="shared" si="52"/>
        <v>1047</v>
      </c>
      <c r="K70" s="92">
        <f t="shared" si="52"/>
        <v>1045</v>
      </c>
      <c r="L70" s="555">
        <f t="shared" si="52"/>
        <v>1040</v>
      </c>
    </row>
    <row r="71" spans="1:12" ht="18" customHeight="1">
      <c r="A71" s="27"/>
      <c r="B71" s="226"/>
      <c r="C71" s="28" t="s">
        <v>1575</v>
      </c>
      <c r="D71" s="936" t="s">
        <v>1574</v>
      </c>
      <c r="E71" s="547">
        <f t="shared" si="2"/>
        <v>0</v>
      </c>
      <c r="F71" s="92">
        <f>F421</f>
        <v>0</v>
      </c>
      <c r="G71" s="92">
        <f aca="true" t="shared" si="53" ref="G71:L71">G421</f>
        <v>0</v>
      </c>
      <c r="H71" s="92">
        <f t="shared" si="53"/>
        <v>0</v>
      </c>
      <c r="I71" s="92">
        <f t="shared" si="53"/>
        <v>0</v>
      </c>
      <c r="J71" s="92">
        <f t="shared" si="53"/>
        <v>0</v>
      </c>
      <c r="K71" s="92">
        <f t="shared" si="53"/>
        <v>0</v>
      </c>
      <c r="L71" s="555">
        <f t="shared" si="53"/>
        <v>0</v>
      </c>
    </row>
    <row r="72" spans="1:12" ht="18" customHeight="1">
      <c r="A72" s="27"/>
      <c r="B72" s="226"/>
      <c r="C72" s="28" t="s">
        <v>1687</v>
      </c>
      <c r="D72" s="936" t="s">
        <v>1686</v>
      </c>
      <c r="E72" s="547">
        <f t="shared" si="2"/>
        <v>0</v>
      </c>
      <c r="F72" s="92">
        <f aca="true" t="shared" si="54" ref="F72:L72">F422</f>
        <v>0</v>
      </c>
      <c r="G72" s="92">
        <f t="shared" si="54"/>
        <v>0</v>
      </c>
      <c r="H72" s="92">
        <f t="shared" si="54"/>
        <v>0</v>
      </c>
      <c r="I72" s="92">
        <f t="shared" si="54"/>
        <v>0</v>
      </c>
      <c r="J72" s="92">
        <f t="shared" si="54"/>
        <v>0</v>
      </c>
      <c r="K72" s="92">
        <f t="shared" si="54"/>
        <v>0</v>
      </c>
      <c r="L72" s="555">
        <f t="shared" si="54"/>
        <v>0</v>
      </c>
    </row>
    <row r="73" spans="1:12" ht="18" customHeight="1">
      <c r="A73" s="27"/>
      <c r="B73" s="226"/>
      <c r="C73" s="28" t="s">
        <v>951</v>
      </c>
      <c r="D73" s="936" t="s">
        <v>952</v>
      </c>
      <c r="E73" s="547">
        <f t="shared" si="2"/>
        <v>1000</v>
      </c>
      <c r="F73" s="92">
        <f aca="true" t="shared" si="55" ref="F73:L73">F423</f>
        <v>128</v>
      </c>
      <c r="G73" s="92">
        <f t="shared" si="55"/>
        <v>349</v>
      </c>
      <c r="H73" s="92">
        <f t="shared" si="55"/>
        <v>309</v>
      </c>
      <c r="I73" s="92">
        <f t="shared" si="55"/>
        <v>214</v>
      </c>
      <c r="J73" s="92">
        <f t="shared" si="55"/>
        <v>1047</v>
      </c>
      <c r="K73" s="92">
        <f t="shared" si="55"/>
        <v>1045</v>
      </c>
      <c r="L73" s="555">
        <f t="shared" si="55"/>
        <v>1040</v>
      </c>
    </row>
    <row r="74" spans="1:12" ht="18" customHeight="1">
      <c r="A74" s="571"/>
      <c r="B74" s="226" t="s">
        <v>1028</v>
      </c>
      <c r="C74" s="28"/>
      <c r="D74" s="936" t="s">
        <v>569</v>
      </c>
      <c r="E74" s="547">
        <f t="shared" si="2"/>
        <v>0</v>
      </c>
      <c r="F74" s="92">
        <f>SUM(F75:F76)</f>
        <v>0</v>
      </c>
      <c r="G74" s="92">
        <f aca="true" t="shared" si="56" ref="G74:L74">SUM(G75:G76)</f>
        <v>0</v>
      </c>
      <c r="H74" s="92">
        <f t="shared" si="56"/>
        <v>0</v>
      </c>
      <c r="I74" s="92">
        <f t="shared" si="56"/>
        <v>0</v>
      </c>
      <c r="J74" s="92">
        <f t="shared" si="56"/>
        <v>0</v>
      </c>
      <c r="K74" s="92">
        <f t="shared" si="56"/>
        <v>0</v>
      </c>
      <c r="L74" s="555">
        <f t="shared" si="56"/>
        <v>0</v>
      </c>
    </row>
    <row r="75" spans="1:12" ht="18" customHeight="1">
      <c r="A75" s="571"/>
      <c r="B75" s="226"/>
      <c r="C75" s="28" t="s">
        <v>611</v>
      </c>
      <c r="D75" s="936" t="s">
        <v>394</v>
      </c>
      <c r="E75" s="547">
        <f t="shared" si="2"/>
        <v>0</v>
      </c>
      <c r="F75" s="92">
        <f>F425</f>
        <v>0</v>
      </c>
      <c r="G75" s="92">
        <f aca="true" t="shared" si="57" ref="G75:L75">G425</f>
        <v>0</v>
      </c>
      <c r="H75" s="92">
        <f t="shared" si="57"/>
        <v>0</v>
      </c>
      <c r="I75" s="92">
        <f t="shared" si="57"/>
        <v>0</v>
      </c>
      <c r="J75" s="92">
        <f t="shared" si="57"/>
        <v>0</v>
      </c>
      <c r="K75" s="92">
        <f t="shared" si="57"/>
        <v>0</v>
      </c>
      <c r="L75" s="555">
        <f t="shared" si="57"/>
        <v>0</v>
      </c>
    </row>
    <row r="76" spans="1:12" ht="15.75">
      <c r="A76" s="571"/>
      <c r="B76" s="226"/>
      <c r="C76" s="580" t="s">
        <v>75</v>
      </c>
      <c r="D76" s="936" t="s">
        <v>582</v>
      </c>
      <c r="E76" s="547">
        <f t="shared" si="2"/>
        <v>0</v>
      </c>
      <c r="F76" s="92">
        <f aca="true" t="shared" si="58" ref="F76:L76">F426</f>
        <v>0</v>
      </c>
      <c r="G76" s="92">
        <f t="shared" si="58"/>
        <v>0</v>
      </c>
      <c r="H76" s="92">
        <f t="shared" si="58"/>
        <v>0</v>
      </c>
      <c r="I76" s="92">
        <f t="shared" si="58"/>
        <v>0</v>
      </c>
      <c r="J76" s="92">
        <f t="shared" si="58"/>
        <v>0</v>
      </c>
      <c r="K76" s="92">
        <f t="shared" si="58"/>
        <v>0</v>
      </c>
      <c r="L76" s="555">
        <f t="shared" si="58"/>
        <v>0</v>
      </c>
    </row>
    <row r="77" spans="1:12" ht="18" customHeight="1">
      <c r="A77" s="571"/>
      <c r="B77" s="226" t="s">
        <v>567</v>
      </c>
      <c r="C77" s="28"/>
      <c r="D77" s="936" t="s">
        <v>570</v>
      </c>
      <c r="E77" s="547">
        <f t="shared" si="2"/>
        <v>0</v>
      </c>
      <c r="F77" s="92">
        <f aca="true" t="shared" si="59" ref="F77:L77">F427</f>
        <v>0</v>
      </c>
      <c r="G77" s="92">
        <f t="shared" si="59"/>
        <v>0</v>
      </c>
      <c r="H77" s="92">
        <f t="shared" si="59"/>
        <v>0</v>
      </c>
      <c r="I77" s="92">
        <f t="shared" si="59"/>
        <v>0</v>
      </c>
      <c r="J77" s="92">
        <f t="shared" si="59"/>
        <v>0</v>
      </c>
      <c r="K77" s="92">
        <f t="shared" si="59"/>
        <v>0</v>
      </c>
      <c r="L77" s="555">
        <f t="shared" si="59"/>
        <v>0</v>
      </c>
    </row>
    <row r="78" spans="1:12" ht="18" customHeight="1">
      <c r="A78" s="571" t="s">
        <v>574</v>
      </c>
      <c r="B78" s="28"/>
      <c r="C78" s="226"/>
      <c r="D78" s="936" t="s">
        <v>57</v>
      </c>
      <c r="E78" s="547">
        <f t="shared" si="2"/>
        <v>100</v>
      </c>
      <c r="F78" s="92">
        <f>F79</f>
        <v>41</v>
      </c>
      <c r="G78" s="92">
        <f aca="true" t="shared" si="60" ref="G78:L78">G79</f>
        <v>0</v>
      </c>
      <c r="H78" s="92">
        <f t="shared" si="60"/>
        <v>0</v>
      </c>
      <c r="I78" s="92">
        <f t="shared" si="60"/>
        <v>59</v>
      </c>
      <c r="J78" s="92">
        <f t="shared" si="60"/>
        <v>104.7</v>
      </c>
      <c r="K78" s="92">
        <f t="shared" si="60"/>
        <v>104.5</v>
      </c>
      <c r="L78" s="555">
        <f t="shared" si="60"/>
        <v>104</v>
      </c>
    </row>
    <row r="79" spans="1:12" ht="18" customHeight="1">
      <c r="A79" s="571"/>
      <c r="B79" s="226" t="s">
        <v>737</v>
      </c>
      <c r="C79" s="28"/>
      <c r="D79" s="936" t="s">
        <v>58</v>
      </c>
      <c r="E79" s="547">
        <f aca="true" t="shared" si="61" ref="E79:E142">F79+G79+H79+I79</f>
        <v>100</v>
      </c>
      <c r="F79" s="92">
        <f>F429</f>
        <v>41</v>
      </c>
      <c r="G79" s="92">
        <f aca="true" t="shared" si="62" ref="G79:L79">G429</f>
        <v>0</v>
      </c>
      <c r="H79" s="92">
        <f t="shared" si="62"/>
        <v>0</v>
      </c>
      <c r="I79" s="92">
        <f t="shared" si="62"/>
        <v>59</v>
      </c>
      <c r="J79" s="92">
        <f t="shared" si="62"/>
        <v>104.7</v>
      </c>
      <c r="K79" s="92">
        <f t="shared" si="62"/>
        <v>104.5</v>
      </c>
      <c r="L79" s="555">
        <f t="shared" si="62"/>
        <v>104</v>
      </c>
    </row>
    <row r="80" spans="1:12" ht="15.75">
      <c r="A80" s="975" t="s">
        <v>575</v>
      </c>
      <c r="B80" s="987"/>
      <c r="C80" s="987"/>
      <c r="D80" s="936" t="s">
        <v>130</v>
      </c>
      <c r="E80" s="547">
        <f t="shared" si="61"/>
        <v>28847</v>
      </c>
      <c r="F80" s="92">
        <f>F81+F92+F95+F102+F115</f>
        <v>8278</v>
      </c>
      <c r="G80" s="92">
        <f aca="true" t="shared" si="63" ref="G80:L80">G81+G92+G95+G102+G115</f>
        <v>5189</v>
      </c>
      <c r="H80" s="92">
        <f t="shared" si="63"/>
        <v>5295</v>
      </c>
      <c r="I80" s="92">
        <f t="shared" si="63"/>
        <v>10085</v>
      </c>
      <c r="J80" s="92">
        <f t="shared" si="63"/>
        <v>29765.162999999997</v>
      </c>
      <c r="K80" s="92">
        <f t="shared" si="63"/>
        <v>29708.305</v>
      </c>
      <c r="L80" s="555">
        <f t="shared" si="63"/>
        <v>29566.16</v>
      </c>
    </row>
    <row r="81" spans="1:12" ht="39.75" customHeight="1">
      <c r="A81" s="971" t="s">
        <v>1519</v>
      </c>
      <c r="B81" s="974"/>
      <c r="C81" s="974"/>
      <c r="D81" s="934" t="s">
        <v>652</v>
      </c>
      <c r="E81" s="547">
        <f t="shared" si="61"/>
        <v>4335</v>
      </c>
      <c r="F81" s="92">
        <f>SUM(F82:F91)</f>
        <v>889</v>
      </c>
      <c r="G81" s="92">
        <f aca="true" t="shared" si="64" ref="G81:L81">SUM(G82:G91)</f>
        <v>1165</v>
      </c>
      <c r="H81" s="92">
        <f t="shared" si="64"/>
        <v>794</v>
      </c>
      <c r="I81" s="92">
        <f t="shared" si="64"/>
        <v>1487</v>
      </c>
      <c r="J81" s="92">
        <f t="shared" si="64"/>
        <v>4538.745</v>
      </c>
      <c r="K81" s="92">
        <f t="shared" si="64"/>
        <v>4530.075</v>
      </c>
      <c r="L81" s="555">
        <f t="shared" si="64"/>
        <v>4508.4</v>
      </c>
    </row>
    <row r="82" spans="1:12" ht="18" customHeight="1">
      <c r="A82" s="27"/>
      <c r="B82" s="226" t="s">
        <v>685</v>
      </c>
      <c r="C82" s="28"/>
      <c r="D82" s="934" t="s">
        <v>51</v>
      </c>
      <c r="E82" s="547">
        <f t="shared" si="61"/>
        <v>5</v>
      </c>
      <c r="F82" s="92">
        <f>F432</f>
        <v>0</v>
      </c>
      <c r="G82" s="92">
        <f aca="true" t="shared" si="65" ref="G82:L82">G432</f>
        <v>0</v>
      </c>
      <c r="H82" s="92">
        <f t="shared" si="65"/>
        <v>0</v>
      </c>
      <c r="I82" s="92">
        <f t="shared" si="65"/>
        <v>5</v>
      </c>
      <c r="J82" s="92">
        <f t="shared" si="65"/>
        <v>5.235</v>
      </c>
      <c r="K82" s="92">
        <f t="shared" si="65"/>
        <v>5.225</v>
      </c>
      <c r="L82" s="555">
        <f t="shared" si="65"/>
        <v>5.2</v>
      </c>
    </row>
    <row r="83" spans="1:12" ht="15.75">
      <c r="A83" s="27"/>
      <c r="B83" s="973" t="s">
        <v>421</v>
      </c>
      <c r="C83" s="968"/>
      <c r="D83" s="934" t="s">
        <v>52</v>
      </c>
      <c r="E83" s="547">
        <f t="shared" si="61"/>
        <v>2800</v>
      </c>
      <c r="F83" s="92">
        <f aca="true" t="shared" si="66" ref="F83:L83">F433</f>
        <v>577</v>
      </c>
      <c r="G83" s="92">
        <f t="shared" si="66"/>
        <v>923</v>
      </c>
      <c r="H83" s="92">
        <f t="shared" si="66"/>
        <v>512</v>
      </c>
      <c r="I83" s="92">
        <f t="shared" si="66"/>
        <v>788</v>
      </c>
      <c r="J83" s="92">
        <f t="shared" si="66"/>
        <v>2931.6</v>
      </c>
      <c r="K83" s="92">
        <f t="shared" si="66"/>
        <v>2926</v>
      </c>
      <c r="L83" s="555">
        <f t="shared" si="66"/>
        <v>2912</v>
      </c>
    </row>
    <row r="84" spans="1:12" ht="18" customHeight="1">
      <c r="A84" s="27"/>
      <c r="B84" s="226" t="s">
        <v>564</v>
      </c>
      <c r="C84" s="28"/>
      <c r="D84" s="934" t="s">
        <v>53</v>
      </c>
      <c r="E84" s="547">
        <f t="shared" si="61"/>
        <v>0</v>
      </c>
      <c r="F84" s="92">
        <f aca="true" t="shared" si="67" ref="F84:L84">F434</f>
        <v>0</v>
      </c>
      <c r="G84" s="92">
        <f t="shared" si="67"/>
        <v>0</v>
      </c>
      <c r="H84" s="92">
        <f t="shared" si="67"/>
        <v>0</v>
      </c>
      <c r="I84" s="92">
        <f t="shared" si="67"/>
        <v>0</v>
      </c>
      <c r="J84" s="92">
        <f t="shared" si="67"/>
        <v>0</v>
      </c>
      <c r="K84" s="92">
        <f t="shared" si="67"/>
        <v>0</v>
      </c>
      <c r="L84" s="555">
        <f t="shared" si="67"/>
        <v>0</v>
      </c>
    </row>
    <row r="85" spans="1:12" ht="18" customHeight="1">
      <c r="A85" s="27"/>
      <c r="B85" s="226" t="s">
        <v>1447</v>
      </c>
      <c r="C85" s="28"/>
      <c r="D85" s="934" t="s">
        <v>1446</v>
      </c>
      <c r="E85" s="547">
        <f t="shared" si="61"/>
        <v>1500</v>
      </c>
      <c r="F85" s="92">
        <f aca="true" t="shared" si="68" ref="F85:L85">F435</f>
        <v>305</v>
      </c>
      <c r="G85" s="92">
        <f t="shared" si="68"/>
        <v>232</v>
      </c>
      <c r="H85" s="92">
        <f t="shared" si="68"/>
        <v>275</v>
      </c>
      <c r="I85" s="92">
        <f t="shared" si="68"/>
        <v>688</v>
      </c>
      <c r="J85" s="92">
        <f t="shared" si="68"/>
        <v>1570.5</v>
      </c>
      <c r="K85" s="92">
        <f t="shared" si="68"/>
        <v>1567.5</v>
      </c>
      <c r="L85" s="555">
        <f t="shared" si="68"/>
        <v>1560</v>
      </c>
    </row>
    <row r="86" spans="1:12" ht="18" customHeight="1">
      <c r="A86" s="584"/>
      <c r="B86" s="226" t="s">
        <v>565</v>
      </c>
      <c r="C86" s="28"/>
      <c r="D86" s="934" t="s">
        <v>932</v>
      </c>
      <c r="E86" s="547">
        <f t="shared" si="61"/>
        <v>0</v>
      </c>
      <c r="F86" s="92">
        <f aca="true" t="shared" si="69" ref="F86:L86">F436</f>
        <v>0</v>
      </c>
      <c r="G86" s="92">
        <f t="shared" si="69"/>
        <v>0</v>
      </c>
      <c r="H86" s="92">
        <f t="shared" si="69"/>
        <v>0</v>
      </c>
      <c r="I86" s="92">
        <f t="shared" si="69"/>
        <v>0</v>
      </c>
      <c r="J86" s="92">
        <f t="shared" si="69"/>
        <v>0</v>
      </c>
      <c r="K86" s="92">
        <f t="shared" si="69"/>
        <v>0</v>
      </c>
      <c r="L86" s="555">
        <f t="shared" si="69"/>
        <v>0</v>
      </c>
    </row>
    <row r="87" spans="1:12" ht="18" customHeight="1">
      <c r="A87" s="584"/>
      <c r="B87" s="585" t="s">
        <v>1518</v>
      </c>
      <c r="C87" s="577"/>
      <c r="D87" s="934" t="s">
        <v>1517</v>
      </c>
      <c r="E87" s="547">
        <f t="shared" si="61"/>
        <v>0</v>
      </c>
      <c r="F87" s="92">
        <f aca="true" t="shared" si="70" ref="F87:L87">F437</f>
        <v>0</v>
      </c>
      <c r="G87" s="92">
        <f t="shared" si="70"/>
        <v>0</v>
      </c>
      <c r="H87" s="92">
        <f t="shared" si="70"/>
        <v>0</v>
      </c>
      <c r="I87" s="92">
        <f t="shared" si="70"/>
        <v>0</v>
      </c>
      <c r="J87" s="92">
        <f t="shared" si="70"/>
        <v>0</v>
      </c>
      <c r="K87" s="92">
        <f t="shared" si="70"/>
        <v>0</v>
      </c>
      <c r="L87" s="555">
        <f t="shared" si="70"/>
        <v>0</v>
      </c>
    </row>
    <row r="88" spans="1:12" ht="15.75">
      <c r="A88" s="586"/>
      <c r="B88" s="973" t="s">
        <v>974</v>
      </c>
      <c r="C88" s="973"/>
      <c r="D88" s="934" t="s">
        <v>1215</v>
      </c>
      <c r="E88" s="547">
        <f t="shared" si="61"/>
        <v>20</v>
      </c>
      <c r="F88" s="92">
        <f aca="true" t="shared" si="71" ref="F88:L88">F438</f>
        <v>6</v>
      </c>
      <c r="G88" s="92">
        <f t="shared" si="71"/>
        <v>7</v>
      </c>
      <c r="H88" s="92">
        <f t="shared" si="71"/>
        <v>6</v>
      </c>
      <c r="I88" s="92">
        <f t="shared" si="71"/>
        <v>1</v>
      </c>
      <c r="J88" s="92">
        <f t="shared" si="71"/>
        <v>20.94</v>
      </c>
      <c r="K88" s="92">
        <f t="shared" si="71"/>
        <v>20.9</v>
      </c>
      <c r="L88" s="555">
        <f t="shared" si="71"/>
        <v>20.8</v>
      </c>
    </row>
    <row r="89" spans="1:12" ht="18" customHeight="1">
      <c r="A89" s="586"/>
      <c r="B89" s="226" t="s">
        <v>36</v>
      </c>
      <c r="C89" s="28"/>
      <c r="D89" s="934" t="s">
        <v>1216</v>
      </c>
      <c r="E89" s="547">
        <f t="shared" si="61"/>
        <v>10</v>
      </c>
      <c r="F89" s="92">
        <f aca="true" t="shared" si="72" ref="F89:L89">F439</f>
        <v>1</v>
      </c>
      <c r="G89" s="92">
        <f t="shared" si="72"/>
        <v>3</v>
      </c>
      <c r="H89" s="92">
        <f t="shared" si="72"/>
        <v>1</v>
      </c>
      <c r="I89" s="92">
        <f t="shared" si="72"/>
        <v>5</v>
      </c>
      <c r="J89" s="92">
        <f t="shared" si="72"/>
        <v>10.47</v>
      </c>
      <c r="K89" s="92">
        <f t="shared" si="72"/>
        <v>10.45</v>
      </c>
      <c r="L89" s="555">
        <f t="shared" si="72"/>
        <v>10.4</v>
      </c>
    </row>
    <row r="90" spans="1:14" ht="18" customHeight="1">
      <c r="A90" s="586"/>
      <c r="B90" s="226" t="s">
        <v>1423</v>
      </c>
      <c r="C90" s="28"/>
      <c r="D90" s="934" t="s">
        <v>1424</v>
      </c>
      <c r="E90" s="547">
        <f t="shared" si="61"/>
        <v>0</v>
      </c>
      <c r="F90" s="92">
        <f aca="true" t="shared" si="73" ref="F90:L90">F440</f>
        <v>0</v>
      </c>
      <c r="G90" s="92">
        <f t="shared" si="73"/>
        <v>0</v>
      </c>
      <c r="H90" s="92">
        <f t="shared" si="73"/>
        <v>0</v>
      </c>
      <c r="I90" s="92">
        <f t="shared" si="73"/>
        <v>0</v>
      </c>
      <c r="J90" s="92">
        <f t="shared" si="73"/>
        <v>0</v>
      </c>
      <c r="K90" s="92">
        <f t="shared" si="73"/>
        <v>0</v>
      </c>
      <c r="L90" s="555">
        <f t="shared" si="73"/>
        <v>0</v>
      </c>
      <c r="M90" s="8"/>
      <c r="N90" s="32"/>
    </row>
    <row r="91" spans="1:12" ht="18" customHeight="1">
      <c r="A91" s="584"/>
      <c r="B91" s="226" t="s">
        <v>50</v>
      </c>
      <c r="C91" s="28"/>
      <c r="D91" s="934" t="s">
        <v>933</v>
      </c>
      <c r="E91" s="547">
        <f t="shared" si="61"/>
        <v>0</v>
      </c>
      <c r="F91" s="92">
        <f aca="true" t="shared" si="74" ref="F91:L91">F441</f>
        <v>0</v>
      </c>
      <c r="G91" s="92">
        <f t="shared" si="74"/>
        <v>0</v>
      </c>
      <c r="H91" s="92">
        <f t="shared" si="74"/>
        <v>0</v>
      </c>
      <c r="I91" s="92">
        <f t="shared" si="74"/>
        <v>0</v>
      </c>
      <c r="J91" s="92">
        <f t="shared" si="74"/>
        <v>0</v>
      </c>
      <c r="K91" s="92">
        <f t="shared" si="74"/>
        <v>0</v>
      </c>
      <c r="L91" s="555">
        <f t="shared" si="74"/>
        <v>0</v>
      </c>
    </row>
    <row r="92" spans="1:12" ht="15.75">
      <c r="A92" s="1007" t="s">
        <v>880</v>
      </c>
      <c r="B92" s="1008"/>
      <c r="C92" s="1008"/>
      <c r="D92" s="934" t="s">
        <v>235</v>
      </c>
      <c r="E92" s="547">
        <f t="shared" si="61"/>
        <v>105</v>
      </c>
      <c r="F92" s="92">
        <f>SUM(F93:F94)</f>
        <v>26</v>
      </c>
      <c r="G92" s="92">
        <f aca="true" t="shared" si="75" ref="G92:L92">SUM(G93:G94)</f>
        <v>31</v>
      </c>
      <c r="H92" s="92">
        <f t="shared" si="75"/>
        <v>19</v>
      </c>
      <c r="I92" s="92">
        <f t="shared" si="75"/>
        <v>29</v>
      </c>
      <c r="J92" s="92">
        <f t="shared" si="75"/>
        <v>109.935</v>
      </c>
      <c r="K92" s="92">
        <f t="shared" si="75"/>
        <v>109.725</v>
      </c>
      <c r="L92" s="555">
        <f t="shared" si="75"/>
        <v>109.2</v>
      </c>
    </row>
    <row r="93" spans="1:12" ht="18" customHeight="1">
      <c r="A93" s="27"/>
      <c r="B93" s="581" t="s">
        <v>937</v>
      </c>
      <c r="C93" s="28"/>
      <c r="D93" s="934" t="s">
        <v>172</v>
      </c>
      <c r="E93" s="547">
        <f t="shared" si="61"/>
        <v>55</v>
      </c>
      <c r="F93" s="92">
        <f>F443</f>
        <v>14</v>
      </c>
      <c r="G93" s="92">
        <f aca="true" t="shared" si="76" ref="G93:L94">G443</f>
        <v>19</v>
      </c>
      <c r="H93" s="92">
        <f t="shared" si="76"/>
        <v>11</v>
      </c>
      <c r="I93" s="92">
        <f t="shared" si="76"/>
        <v>11</v>
      </c>
      <c r="J93" s="92">
        <f t="shared" si="76"/>
        <v>57.585</v>
      </c>
      <c r="K93" s="92">
        <f t="shared" si="76"/>
        <v>57.475</v>
      </c>
      <c r="L93" s="555">
        <f t="shared" si="76"/>
        <v>57.2</v>
      </c>
    </row>
    <row r="94" spans="1:12" ht="18" customHeight="1">
      <c r="A94" s="584"/>
      <c r="B94" s="226" t="s">
        <v>171</v>
      </c>
      <c r="C94" s="28"/>
      <c r="D94" s="934" t="s">
        <v>173</v>
      </c>
      <c r="E94" s="547">
        <f t="shared" si="61"/>
        <v>50</v>
      </c>
      <c r="F94" s="92">
        <f>F444</f>
        <v>12</v>
      </c>
      <c r="G94" s="92">
        <f t="shared" si="76"/>
        <v>12</v>
      </c>
      <c r="H94" s="92">
        <f t="shared" si="76"/>
        <v>8</v>
      </c>
      <c r="I94" s="92">
        <f t="shared" si="76"/>
        <v>18</v>
      </c>
      <c r="J94" s="92">
        <f t="shared" si="76"/>
        <v>52.35</v>
      </c>
      <c r="K94" s="92">
        <f t="shared" si="76"/>
        <v>52.25</v>
      </c>
      <c r="L94" s="555">
        <f t="shared" si="76"/>
        <v>52</v>
      </c>
    </row>
    <row r="95" spans="1:12" ht="18" customHeight="1">
      <c r="A95" s="27" t="s">
        <v>1254</v>
      </c>
      <c r="B95" s="28"/>
      <c r="C95" s="226"/>
      <c r="D95" s="934" t="s">
        <v>174</v>
      </c>
      <c r="E95" s="547">
        <f t="shared" si="61"/>
        <v>19086</v>
      </c>
      <c r="F95" s="92">
        <f>F96+F98+F99+F101</f>
        <v>4793</v>
      </c>
      <c r="G95" s="92">
        <f aca="true" t="shared" si="77" ref="G95:L95">G96+G98+G99+G101</f>
        <v>3719</v>
      </c>
      <c r="H95" s="92">
        <f t="shared" si="77"/>
        <v>3822</v>
      </c>
      <c r="I95" s="92">
        <f t="shared" si="77"/>
        <v>6752</v>
      </c>
      <c r="J95" s="92">
        <f t="shared" si="77"/>
        <v>19983.041999999998</v>
      </c>
      <c r="K95" s="92">
        <f t="shared" si="77"/>
        <v>19944.87</v>
      </c>
      <c r="L95" s="555">
        <f t="shared" si="77"/>
        <v>19849.440000000002</v>
      </c>
    </row>
    <row r="96" spans="1:12" ht="15.75">
      <c r="A96" s="27"/>
      <c r="B96" s="973" t="s">
        <v>955</v>
      </c>
      <c r="C96" s="973"/>
      <c r="D96" s="934" t="s">
        <v>175</v>
      </c>
      <c r="E96" s="547">
        <f t="shared" si="61"/>
        <v>19000</v>
      </c>
      <c r="F96" s="92">
        <f>F97</f>
        <v>4785</v>
      </c>
      <c r="G96" s="92">
        <f aca="true" t="shared" si="78" ref="G96:L96">G97</f>
        <v>3652</v>
      </c>
      <c r="H96" s="92">
        <f t="shared" si="78"/>
        <v>3822</v>
      </c>
      <c r="I96" s="92">
        <f t="shared" si="78"/>
        <v>6741</v>
      </c>
      <c r="J96" s="92">
        <f t="shared" si="78"/>
        <v>19893</v>
      </c>
      <c r="K96" s="92">
        <f t="shared" si="78"/>
        <v>19855</v>
      </c>
      <c r="L96" s="555">
        <f t="shared" si="78"/>
        <v>19760</v>
      </c>
    </row>
    <row r="97" spans="1:12" ht="15.75">
      <c r="A97" s="27"/>
      <c r="B97" s="226"/>
      <c r="C97" s="580" t="s">
        <v>953</v>
      </c>
      <c r="D97" s="934" t="s">
        <v>954</v>
      </c>
      <c r="E97" s="547">
        <f t="shared" si="61"/>
        <v>19000</v>
      </c>
      <c r="F97" s="92">
        <f>F447</f>
        <v>4785</v>
      </c>
      <c r="G97" s="92">
        <f aca="true" t="shared" si="79" ref="G97:L98">G447</f>
        <v>3652</v>
      </c>
      <c r="H97" s="92">
        <f t="shared" si="79"/>
        <v>3822</v>
      </c>
      <c r="I97" s="92">
        <f t="shared" si="79"/>
        <v>6741</v>
      </c>
      <c r="J97" s="92">
        <f t="shared" si="79"/>
        <v>19893</v>
      </c>
      <c r="K97" s="92">
        <f t="shared" si="79"/>
        <v>19855</v>
      </c>
      <c r="L97" s="555">
        <f t="shared" si="79"/>
        <v>19760</v>
      </c>
    </row>
    <row r="98" spans="1:12" ht="15.75">
      <c r="A98" s="27"/>
      <c r="B98" s="967" t="s">
        <v>741</v>
      </c>
      <c r="C98" s="967"/>
      <c r="D98" s="934" t="s">
        <v>34</v>
      </c>
      <c r="E98" s="547">
        <f t="shared" si="61"/>
        <v>1</v>
      </c>
      <c r="F98" s="92">
        <f>F448</f>
        <v>0</v>
      </c>
      <c r="G98" s="92">
        <f t="shared" si="79"/>
        <v>0</v>
      </c>
      <c r="H98" s="92">
        <f t="shared" si="79"/>
        <v>0</v>
      </c>
      <c r="I98" s="92">
        <f t="shared" si="79"/>
        <v>1</v>
      </c>
      <c r="J98" s="92">
        <f t="shared" si="79"/>
        <v>1.047</v>
      </c>
      <c r="K98" s="92">
        <f t="shared" si="79"/>
        <v>1.045</v>
      </c>
      <c r="L98" s="555">
        <f t="shared" si="79"/>
        <v>1.04</v>
      </c>
    </row>
    <row r="99" spans="1:12" ht="36" customHeight="1">
      <c r="A99" s="27"/>
      <c r="B99" s="967" t="s">
        <v>1375</v>
      </c>
      <c r="C99" s="967"/>
      <c r="D99" s="934" t="s">
        <v>773</v>
      </c>
      <c r="E99" s="547">
        <f t="shared" si="61"/>
        <v>0</v>
      </c>
      <c r="F99" s="92">
        <f>F100</f>
        <v>0</v>
      </c>
      <c r="G99" s="92">
        <f aca="true" t="shared" si="80" ref="G99:L99">G100</f>
        <v>0</v>
      </c>
      <c r="H99" s="92">
        <f t="shared" si="80"/>
        <v>0</v>
      </c>
      <c r="I99" s="92">
        <f t="shared" si="80"/>
        <v>0</v>
      </c>
      <c r="J99" s="92">
        <f t="shared" si="80"/>
        <v>0</v>
      </c>
      <c r="K99" s="92">
        <f t="shared" si="80"/>
        <v>0</v>
      </c>
      <c r="L99" s="555">
        <f t="shared" si="80"/>
        <v>0</v>
      </c>
    </row>
    <row r="100" spans="1:12" ht="33" customHeight="1">
      <c r="A100" s="27"/>
      <c r="B100" s="226"/>
      <c r="C100" s="580" t="s">
        <v>563</v>
      </c>
      <c r="D100" s="934" t="s">
        <v>1374</v>
      </c>
      <c r="E100" s="547">
        <f t="shared" si="61"/>
        <v>0</v>
      </c>
      <c r="F100" s="92">
        <f>F450</f>
        <v>0</v>
      </c>
      <c r="G100" s="92">
        <f aca="true" t="shared" si="81" ref="G100:L101">G450</f>
        <v>0</v>
      </c>
      <c r="H100" s="92">
        <f t="shared" si="81"/>
        <v>0</v>
      </c>
      <c r="I100" s="92">
        <f t="shared" si="81"/>
        <v>0</v>
      </c>
      <c r="J100" s="92">
        <f t="shared" si="81"/>
        <v>0</v>
      </c>
      <c r="K100" s="92">
        <f t="shared" si="81"/>
        <v>0</v>
      </c>
      <c r="L100" s="555">
        <f t="shared" si="81"/>
        <v>0</v>
      </c>
    </row>
    <row r="101" spans="1:12" ht="18" customHeight="1">
      <c r="A101" s="27"/>
      <c r="B101" s="226" t="s">
        <v>864</v>
      </c>
      <c r="C101" s="28"/>
      <c r="D101" s="934" t="s">
        <v>915</v>
      </c>
      <c r="E101" s="547">
        <f t="shared" si="61"/>
        <v>85</v>
      </c>
      <c r="F101" s="92">
        <f>F451</f>
        <v>8</v>
      </c>
      <c r="G101" s="92">
        <f t="shared" si="81"/>
        <v>67</v>
      </c>
      <c r="H101" s="92">
        <f t="shared" si="81"/>
        <v>0</v>
      </c>
      <c r="I101" s="92">
        <f t="shared" si="81"/>
        <v>10</v>
      </c>
      <c r="J101" s="92">
        <f t="shared" si="81"/>
        <v>88.995</v>
      </c>
      <c r="K101" s="92">
        <f t="shared" si="81"/>
        <v>88.825</v>
      </c>
      <c r="L101" s="555">
        <f t="shared" si="81"/>
        <v>88.4</v>
      </c>
    </row>
    <row r="102" spans="1:12" ht="41.25" customHeight="1">
      <c r="A102" s="1012" t="s">
        <v>1737</v>
      </c>
      <c r="B102" s="1013"/>
      <c r="C102" s="1013"/>
      <c r="D102" s="934" t="s">
        <v>176</v>
      </c>
      <c r="E102" s="547">
        <f t="shared" si="61"/>
        <v>4903</v>
      </c>
      <c r="F102" s="92">
        <f>F103+F105+F106+F107+F108+F109+F110+F111+F112+F113+F114</f>
        <v>2337</v>
      </c>
      <c r="G102" s="92">
        <f aca="true" t="shared" si="82" ref="G102:L102">G103+G105+G106+G107+G108+G109+G110+G111+G112+G113+G114</f>
        <v>264</v>
      </c>
      <c r="H102" s="92">
        <f t="shared" si="82"/>
        <v>660</v>
      </c>
      <c r="I102" s="92">
        <f t="shared" si="82"/>
        <v>1642</v>
      </c>
      <c r="J102" s="92">
        <f t="shared" si="82"/>
        <v>5133.441</v>
      </c>
      <c r="K102" s="92">
        <f t="shared" si="82"/>
        <v>5123.635</v>
      </c>
      <c r="L102" s="555">
        <f t="shared" si="82"/>
        <v>5099.12</v>
      </c>
    </row>
    <row r="103" spans="1:12" ht="18" customHeight="1">
      <c r="A103" s="27"/>
      <c r="B103" s="28" t="s">
        <v>1449</v>
      </c>
      <c r="C103" s="226"/>
      <c r="D103" s="934" t="s">
        <v>455</v>
      </c>
      <c r="E103" s="547">
        <f t="shared" si="61"/>
        <v>100</v>
      </c>
      <c r="F103" s="92">
        <f>F104</f>
        <v>19</v>
      </c>
      <c r="G103" s="92">
        <f aca="true" t="shared" si="83" ref="G103:L103">G104</f>
        <v>21</v>
      </c>
      <c r="H103" s="92">
        <f t="shared" si="83"/>
        <v>35</v>
      </c>
      <c r="I103" s="92">
        <f t="shared" si="83"/>
        <v>25</v>
      </c>
      <c r="J103" s="92">
        <f t="shared" si="83"/>
        <v>104.7</v>
      </c>
      <c r="K103" s="92">
        <f t="shared" si="83"/>
        <v>104.5</v>
      </c>
      <c r="L103" s="555">
        <f t="shared" si="83"/>
        <v>104</v>
      </c>
    </row>
    <row r="104" spans="1:12" ht="18" customHeight="1">
      <c r="A104" s="27"/>
      <c r="B104" s="28"/>
      <c r="C104" s="226" t="s">
        <v>454</v>
      </c>
      <c r="D104" s="934" t="s">
        <v>1448</v>
      </c>
      <c r="E104" s="547">
        <f t="shared" si="61"/>
        <v>100</v>
      </c>
      <c r="F104" s="92">
        <f>F454</f>
        <v>19</v>
      </c>
      <c r="G104" s="92">
        <f aca="true" t="shared" si="84" ref="G104:L104">G454</f>
        <v>21</v>
      </c>
      <c r="H104" s="92">
        <f t="shared" si="84"/>
        <v>35</v>
      </c>
      <c r="I104" s="92">
        <f t="shared" si="84"/>
        <v>25</v>
      </c>
      <c r="J104" s="92">
        <f t="shared" si="84"/>
        <v>104.7</v>
      </c>
      <c r="K104" s="92">
        <f t="shared" si="84"/>
        <v>104.5</v>
      </c>
      <c r="L104" s="555">
        <f t="shared" si="84"/>
        <v>104</v>
      </c>
    </row>
    <row r="105" spans="1:12" ht="18" customHeight="1">
      <c r="A105" s="27"/>
      <c r="B105" s="226" t="s">
        <v>865</v>
      </c>
      <c r="C105" s="28"/>
      <c r="D105" s="934" t="s">
        <v>31</v>
      </c>
      <c r="E105" s="547">
        <f t="shared" si="61"/>
        <v>1542</v>
      </c>
      <c r="F105" s="92">
        <f aca="true" t="shared" si="85" ref="F105:L105">F455</f>
        <v>1542</v>
      </c>
      <c r="G105" s="92">
        <f t="shared" si="85"/>
        <v>0</v>
      </c>
      <c r="H105" s="92">
        <f t="shared" si="85"/>
        <v>0</v>
      </c>
      <c r="I105" s="92">
        <f t="shared" si="85"/>
        <v>0</v>
      </c>
      <c r="J105" s="92">
        <f t="shared" si="85"/>
        <v>1614.474</v>
      </c>
      <c r="K105" s="92">
        <f t="shared" si="85"/>
        <v>1611.39</v>
      </c>
      <c r="L105" s="555">
        <f t="shared" si="85"/>
        <v>1603.68</v>
      </c>
    </row>
    <row r="106" spans="1:12" ht="18" customHeight="1">
      <c r="A106" s="618"/>
      <c r="B106" s="1027" t="s">
        <v>1252</v>
      </c>
      <c r="C106" s="1027"/>
      <c r="D106" s="945" t="s">
        <v>401</v>
      </c>
      <c r="E106" s="547">
        <f t="shared" si="61"/>
        <v>1</v>
      </c>
      <c r="F106" s="92">
        <f aca="true" t="shared" si="86" ref="F106:L106">F456</f>
        <v>0</v>
      </c>
      <c r="G106" s="92">
        <f t="shared" si="86"/>
        <v>0</v>
      </c>
      <c r="H106" s="92">
        <f t="shared" si="86"/>
        <v>0</v>
      </c>
      <c r="I106" s="92">
        <f t="shared" si="86"/>
        <v>1</v>
      </c>
      <c r="J106" s="92">
        <f t="shared" si="86"/>
        <v>1.047</v>
      </c>
      <c r="K106" s="92">
        <f t="shared" si="86"/>
        <v>1.045</v>
      </c>
      <c r="L106" s="555">
        <f t="shared" si="86"/>
        <v>1.04</v>
      </c>
    </row>
    <row r="107" spans="1:12" ht="18" customHeight="1">
      <c r="A107" s="618"/>
      <c r="B107" s="1027" t="s">
        <v>546</v>
      </c>
      <c r="C107" s="1027"/>
      <c r="D107" s="945" t="s">
        <v>402</v>
      </c>
      <c r="E107" s="547">
        <f t="shared" si="61"/>
        <v>0</v>
      </c>
      <c r="F107" s="92">
        <f>F519</f>
        <v>0</v>
      </c>
      <c r="G107" s="92">
        <f aca="true" t="shared" si="87" ref="G107:L107">G519</f>
        <v>0</v>
      </c>
      <c r="H107" s="92">
        <f t="shared" si="87"/>
        <v>0</v>
      </c>
      <c r="I107" s="92">
        <f t="shared" si="87"/>
        <v>0</v>
      </c>
      <c r="J107" s="92">
        <f t="shared" si="87"/>
        <v>0</v>
      </c>
      <c r="K107" s="92">
        <f t="shared" si="87"/>
        <v>0</v>
      </c>
      <c r="L107" s="555">
        <f t="shared" si="87"/>
        <v>0</v>
      </c>
    </row>
    <row r="108" spans="1:12" ht="18" customHeight="1">
      <c r="A108" s="27"/>
      <c r="B108" s="1027" t="s">
        <v>1155</v>
      </c>
      <c r="C108" s="1027"/>
      <c r="D108" s="937" t="s">
        <v>234</v>
      </c>
      <c r="E108" s="547">
        <f t="shared" si="61"/>
        <v>0</v>
      </c>
      <c r="F108" s="92">
        <f>F457</f>
        <v>0</v>
      </c>
      <c r="G108" s="92">
        <f aca="true" t="shared" si="88" ref="G108:L108">G457</f>
        <v>0</v>
      </c>
      <c r="H108" s="92">
        <f t="shared" si="88"/>
        <v>0</v>
      </c>
      <c r="I108" s="92">
        <f t="shared" si="88"/>
        <v>0</v>
      </c>
      <c r="J108" s="92">
        <f t="shared" si="88"/>
        <v>0</v>
      </c>
      <c r="K108" s="92">
        <f t="shared" si="88"/>
        <v>0</v>
      </c>
      <c r="L108" s="555">
        <f t="shared" si="88"/>
        <v>0</v>
      </c>
    </row>
    <row r="109" spans="1:12" ht="15.75">
      <c r="A109" s="27"/>
      <c r="B109" s="1014" t="s">
        <v>71</v>
      </c>
      <c r="C109" s="1014"/>
      <c r="D109" s="937" t="s">
        <v>72</v>
      </c>
      <c r="E109" s="547">
        <f t="shared" si="61"/>
        <v>260</v>
      </c>
      <c r="F109" s="92">
        <f>F458</f>
        <v>21</v>
      </c>
      <c r="G109" s="92">
        <f aca="true" t="shared" si="89" ref="G109:L109">G458</f>
        <v>9</v>
      </c>
      <c r="H109" s="92">
        <f t="shared" si="89"/>
        <v>126</v>
      </c>
      <c r="I109" s="92">
        <f t="shared" si="89"/>
        <v>104</v>
      </c>
      <c r="J109" s="92">
        <f t="shared" si="89"/>
        <v>272.22</v>
      </c>
      <c r="K109" s="92">
        <f t="shared" si="89"/>
        <v>271.7</v>
      </c>
      <c r="L109" s="555">
        <f t="shared" si="89"/>
        <v>270.4</v>
      </c>
    </row>
    <row r="110" spans="1:12" ht="18" customHeight="1">
      <c r="A110" s="27"/>
      <c r="B110" s="1014" t="s">
        <v>646</v>
      </c>
      <c r="C110" s="1014"/>
      <c r="D110" s="937" t="s">
        <v>647</v>
      </c>
      <c r="E110" s="547">
        <f t="shared" si="61"/>
        <v>0</v>
      </c>
      <c r="F110" s="92">
        <f>F520</f>
        <v>0</v>
      </c>
      <c r="G110" s="92">
        <f aca="true" t="shared" si="90" ref="G110:L110">G520</f>
        <v>0</v>
      </c>
      <c r="H110" s="92">
        <f t="shared" si="90"/>
        <v>0</v>
      </c>
      <c r="I110" s="92">
        <f t="shared" si="90"/>
        <v>0</v>
      </c>
      <c r="J110" s="92">
        <f t="shared" si="90"/>
        <v>0</v>
      </c>
      <c r="K110" s="92">
        <f t="shared" si="90"/>
        <v>0</v>
      </c>
      <c r="L110" s="555">
        <f t="shared" si="90"/>
        <v>0</v>
      </c>
    </row>
    <row r="111" spans="1:12" ht="18" customHeight="1">
      <c r="A111" s="27"/>
      <c r="B111" s="1014" t="s">
        <v>2</v>
      </c>
      <c r="C111" s="1014"/>
      <c r="D111" s="937" t="s">
        <v>3</v>
      </c>
      <c r="E111" s="547">
        <f t="shared" si="61"/>
        <v>0</v>
      </c>
      <c r="F111" s="92">
        <f aca="true" t="shared" si="91" ref="F111:L111">F521</f>
        <v>0</v>
      </c>
      <c r="G111" s="92">
        <f t="shared" si="91"/>
        <v>0</v>
      </c>
      <c r="H111" s="92">
        <f t="shared" si="91"/>
        <v>0</v>
      </c>
      <c r="I111" s="92">
        <f t="shared" si="91"/>
        <v>0</v>
      </c>
      <c r="J111" s="92">
        <f t="shared" si="91"/>
        <v>0</v>
      </c>
      <c r="K111" s="92">
        <f t="shared" si="91"/>
        <v>0</v>
      </c>
      <c r="L111" s="555">
        <f t="shared" si="91"/>
        <v>0</v>
      </c>
    </row>
    <row r="112" spans="1:12" ht="18" customHeight="1">
      <c r="A112" s="27"/>
      <c r="B112" s="1014" t="s">
        <v>1083</v>
      </c>
      <c r="C112" s="1014"/>
      <c r="D112" s="937" t="s">
        <v>1082</v>
      </c>
      <c r="E112" s="547">
        <f t="shared" si="61"/>
        <v>0</v>
      </c>
      <c r="F112" s="92">
        <f>F522</f>
        <v>0</v>
      </c>
      <c r="G112" s="92">
        <f aca="true" t="shared" si="92" ref="G112:L112">G522</f>
        <v>0</v>
      </c>
      <c r="H112" s="92">
        <f t="shared" si="92"/>
        <v>0</v>
      </c>
      <c r="I112" s="92">
        <f t="shared" si="92"/>
        <v>0</v>
      </c>
      <c r="J112" s="92">
        <f t="shared" si="92"/>
        <v>0</v>
      </c>
      <c r="K112" s="92">
        <f t="shared" si="92"/>
        <v>0</v>
      </c>
      <c r="L112" s="555">
        <f t="shared" si="92"/>
        <v>0</v>
      </c>
    </row>
    <row r="113" spans="1:12" ht="15.75">
      <c r="A113" s="27"/>
      <c r="B113" s="587"/>
      <c r="C113" s="587" t="s">
        <v>1408</v>
      </c>
      <c r="D113" s="937" t="s">
        <v>1407</v>
      </c>
      <c r="E113" s="547">
        <f t="shared" si="61"/>
        <v>0</v>
      </c>
      <c r="F113" s="92">
        <f aca="true" t="shared" si="93" ref="F113:L113">F523</f>
        <v>0</v>
      </c>
      <c r="G113" s="92">
        <f t="shared" si="93"/>
        <v>0</v>
      </c>
      <c r="H113" s="92">
        <f t="shared" si="93"/>
        <v>0</v>
      </c>
      <c r="I113" s="92">
        <f t="shared" si="93"/>
        <v>0</v>
      </c>
      <c r="J113" s="92">
        <f t="shared" si="93"/>
        <v>0</v>
      </c>
      <c r="K113" s="92">
        <f t="shared" si="93"/>
        <v>0</v>
      </c>
      <c r="L113" s="555">
        <f t="shared" si="93"/>
        <v>0</v>
      </c>
    </row>
    <row r="114" spans="1:12" ht="18" customHeight="1">
      <c r="A114" s="27"/>
      <c r="B114" s="226" t="s">
        <v>779</v>
      </c>
      <c r="C114" s="28"/>
      <c r="D114" s="934" t="s">
        <v>177</v>
      </c>
      <c r="E114" s="547">
        <f t="shared" si="61"/>
        <v>3000</v>
      </c>
      <c r="F114" s="92">
        <f>F459</f>
        <v>755</v>
      </c>
      <c r="G114" s="92">
        <f aca="true" t="shared" si="94" ref="G114:L114">G459</f>
        <v>234</v>
      </c>
      <c r="H114" s="92">
        <f t="shared" si="94"/>
        <v>499</v>
      </c>
      <c r="I114" s="92">
        <f t="shared" si="94"/>
        <v>1512</v>
      </c>
      <c r="J114" s="92">
        <f t="shared" si="94"/>
        <v>3141</v>
      </c>
      <c r="K114" s="92">
        <f t="shared" si="94"/>
        <v>3135</v>
      </c>
      <c r="L114" s="555">
        <f t="shared" si="94"/>
        <v>3120</v>
      </c>
    </row>
    <row r="115" spans="1:12" ht="15.75">
      <c r="A115" s="1007" t="s">
        <v>420</v>
      </c>
      <c r="B115" s="1008"/>
      <c r="C115" s="1008"/>
      <c r="D115" s="934" t="s">
        <v>1172</v>
      </c>
      <c r="E115" s="547">
        <f t="shared" si="61"/>
        <v>418</v>
      </c>
      <c r="F115" s="92">
        <f>SUM(F116:F120)</f>
        <v>233</v>
      </c>
      <c r="G115" s="92">
        <f aca="true" t="shared" si="95" ref="G115:L115">SUM(G116:G120)</f>
        <v>10</v>
      </c>
      <c r="H115" s="92">
        <f t="shared" si="95"/>
        <v>0</v>
      </c>
      <c r="I115" s="92">
        <f t="shared" si="95"/>
        <v>175</v>
      </c>
      <c r="J115" s="92">
        <f t="shared" si="95"/>
        <v>0</v>
      </c>
      <c r="K115" s="92">
        <f t="shared" si="95"/>
        <v>0</v>
      </c>
      <c r="L115" s="555">
        <f t="shared" si="95"/>
        <v>0</v>
      </c>
    </row>
    <row r="116" spans="1:12" ht="18" customHeight="1">
      <c r="A116" s="27"/>
      <c r="B116" s="226" t="s">
        <v>1339</v>
      </c>
      <c r="C116" s="28"/>
      <c r="D116" s="934" t="s">
        <v>1173</v>
      </c>
      <c r="E116" s="547">
        <f t="shared" si="61"/>
        <v>418</v>
      </c>
      <c r="F116" s="92">
        <f>F461</f>
        <v>233</v>
      </c>
      <c r="G116" s="92">
        <f aca="true" t="shared" si="96" ref="G116:L117">G461</f>
        <v>10</v>
      </c>
      <c r="H116" s="92">
        <f t="shared" si="96"/>
        <v>0</v>
      </c>
      <c r="I116" s="92">
        <f t="shared" si="96"/>
        <v>175</v>
      </c>
      <c r="J116" s="92">
        <f t="shared" si="96"/>
        <v>0</v>
      </c>
      <c r="K116" s="92">
        <f t="shared" si="96"/>
        <v>0</v>
      </c>
      <c r="L116" s="555">
        <f t="shared" si="96"/>
        <v>0</v>
      </c>
    </row>
    <row r="117" spans="1:12" ht="15.75">
      <c r="A117" s="1015" t="s">
        <v>755</v>
      </c>
      <c r="B117" s="979"/>
      <c r="C117" s="979"/>
      <c r="D117" s="934" t="s">
        <v>673</v>
      </c>
      <c r="E117" s="547">
        <f t="shared" si="61"/>
        <v>-263179.17</v>
      </c>
      <c r="F117" s="92">
        <f>F462</f>
        <v>-5409.11</v>
      </c>
      <c r="G117" s="92">
        <f t="shared" si="96"/>
        <v>0</v>
      </c>
      <c r="H117" s="92">
        <f t="shared" si="96"/>
        <v>-93805.67</v>
      </c>
      <c r="I117" s="92">
        <f t="shared" si="96"/>
        <v>-163964.38999999998</v>
      </c>
      <c r="J117" s="92">
        <f t="shared" si="96"/>
        <v>0</v>
      </c>
      <c r="K117" s="92">
        <f t="shared" si="96"/>
        <v>0</v>
      </c>
      <c r="L117" s="555">
        <f t="shared" si="96"/>
        <v>0</v>
      </c>
    </row>
    <row r="118" spans="1:12" ht="18" customHeight="1">
      <c r="A118" s="606" t="s">
        <v>18</v>
      </c>
      <c r="B118" s="576"/>
      <c r="C118" s="226"/>
      <c r="D118" s="934" t="s">
        <v>674</v>
      </c>
      <c r="E118" s="547">
        <f t="shared" si="61"/>
        <v>263179.17</v>
      </c>
      <c r="F118" s="92">
        <f>F525</f>
        <v>5409.11</v>
      </c>
      <c r="G118" s="92">
        <f aca="true" t="shared" si="97" ref="G118:L119">G525</f>
        <v>0</v>
      </c>
      <c r="H118" s="92">
        <f t="shared" si="97"/>
        <v>93805.67</v>
      </c>
      <c r="I118" s="92">
        <f t="shared" si="97"/>
        <v>163964.38999999998</v>
      </c>
      <c r="J118" s="92">
        <f t="shared" si="97"/>
        <v>0</v>
      </c>
      <c r="K118" s="92">
        <f t="shared" si="97"/>
        <v>0</v>
      </c>
      <c r="L118" s="555">
        <f t="shared" si="97"/>
        <v>0</v>
      </c>
    </row>
    <row r="119" spans="1:12" ht="18" customHeight="1">
      <c r="A119" s="606"/>
      <c r="B119" s="967" t="s">
        <v>134</v>
      </c>
      <c r="C119" s="967"/>
      <c r="D119" s="934" t="s">
        <v>135</v>
      </c>
      <c r="E119" s="547">
        <f t="shared" si="61"/>
        <v>0</v>
      </c>
      <c r="F119" s="92">
        <f>F526</f>
        <v>0</v>
      </c>
      <c r="G119" s="92">
        <f t="shared" si="97"/>
        <v>0</v>
      </c>
      <c r="H119" s="92">
        <f t="shared" si="97"/>
        <v>0</v>
      </c>
      <c r="I119" s="92">
        <f t="shared" si="97"/>
        <v>0</v>
      </c>
      <c r="J119" s="92">
        <f t="shared" si="97"/>
        <v>0</v>
      </c>
      <c r="K119" s="92">
        <f t="shared" si="97"/>
        <v>0</v>
      </c>
      <c r="L119" s="555">
        <f t="shared" si="97"/>
        <v>0</v>
      </c>
    </row>
    <row r="120" spans="1:12" ht="18" customHeight="1">
      <c r="A120" s="27"/>
      <c r="B120" s="226" t="s">
        <v>54</v>
      </c>
      <c r="C120" s="28"/>
      <c r="D120" s="934" t="s">
        <v>1174</v>
      </c>
      <c r="E120" s="547">
        <f t="shared" si="61"/>
        <v>0</v>
      </c>
      <c r="F120" s="92">
        <f>F463</f>
        <v>0</v>
      </c>
      <c r="G120" s="92">
        <f aca="true" t="shared" si="98" ref="G120:L120">G463</f>
        <v>0</v>
      </c>
      <c r="H120" s="92">
        <f t="shared" si="98"/>
        <v>0</v>
      </c>
      <c r="I120" s="92">
        <f t="shared" si="98"/>
        <v>0</v>
      </c>
      <c r="J120" s="92">
        <f t="shared" si="98"/>
        <v>0</v>
      </c>
      <c r="K120" s="92">
        <f t="shared" si="98"/>
        <v>0</v>
      </c>
      <c r="L120" s="555">
        <f t="shared" si="98"/>
        <v>0</v>
      </c>
    </row>
    <row r="121" spans="1:12" ht="18" customHeight="1">
      <c r="A121" s="27" t="s">
        <v>916</v>
      </c>
      <c r="B121" s="581"/>
      <c r="C121" s="573"/>
      <c r="D121" s="946" t="s">
        <v>742</v>
      </c>
      <c r="E121" s="550">
        <f t="shared" si="61"/>
        <v>6</v>
      </c>
      <c r="F121" s="572">
        <f>F122</f>
        <v>1</v>
      </c>
      <c r="G121" s="572">
        <f aca="true" t="shared" si="99" ref="G121:L121">G122</f>
        <v>0</v>
      </c>
      <c r="H121" s="572">
        <f t="shared" si="99"/>
        <v>4</v>
      </c>
      <c r="I121" s="572">
        <f t="shared" si="99"/>
        <v>1</v>
      </c>
      <c r="J121" s="572">
        <f t="shared" si="99"/>
        <v>6.282</v>
      </c>
      <c r="K121" s="572">
        <f t="shared" si="99"/>
        <v>6.27</v>
      </c>
      <c r="L121" s="554">
        <f t="shared" si="99"/>
        <v>6.24</v>
      </c>
    </row>
    <row r="122" spans="1:12" ht="15.75">
      <c r="A122" s="1010" t="s">
        <v>881</v>
      </c>
      <c r="B122" s="1011"/>
      <c r="C122" s="1011"/>
      <c r="D122" s="934" t="s">
        <v>1098</v>
      </c>
      <c r="E122" s="547">
        <f t="shared" si="61"/>
        <v>6</v>
      </c>
      <c r="F122" s="92">
        <f>SUM(F123:F127)</f>
        <v>1</v>
      </c>
      <c r="G122" s="92">
        <f aca="true" t="shared" si="100" ref="G122:L122">SUM(G123:G127)</f>
        <v>0</v>
      </c>
      <c r="H122" s="92">
        <f t="shared" si="100"/>
        <v>4</v>
      </c>
      <c r="I122" s="92">
        <f t="shared" si="100"/>
        <v>1</v>
      </c>
      <c r="J122" s="92">
        <f t="shared" si="100"/>
        <v>6.282</v>
      </c>
      <c r="K122" s="92">
        <f t="shared" si="100"/>
        <v>6.27</v>
      </c>
      <c r="L122" s="555">
        <f t="shared" si="100"/>
        <v>6.24</v>
      </c>
    </row>
    <row r="123" spans="1:12" ht="18" customHeight="1">
      <c r="A123" s="27"/>
      <c r="B123" s="226" t="s">
        <v>745</v>
      </c>
      <c r="C123" s="28"/>
      <c r="D123" s="934" t="s">
        <v>459</v>
      </c>
      <c r="E123" s="547">
        <f t="shared" si="61"/>
        <v>6</v>
      </c>
      <c r="F123" s="92">
        <f>F529</f>
        <v>1</v>
      </c>
      <c r="G123" s="92">
        <f aca="true" t="shared" si="101" ref="G123:L123">G529</f>
        <v>0</v>
      </c>
      <c r="H123" s="92">
        <f t="shared" si="101"/>
        <v>4</v>
      </c>
      <c r="I123" s="92">
        <f t="shared" si="101"/>
        <v>1</v>
      </c>
      <c r="J123" s="92">
        <f t="shared" si="101"/>
        <v>6.282</v>
      </c>
      <c r="K123" s="92">
        <f t="shared" si="101"/>
        <v>6.27</v>
      </c>
      <c r="L123" s="555">
        <f t="shared" si="101"/>
        <v>6.24</v>
      </c>
    </row>
    <row r="124" spans="1:12" ht="18" customHeight="1">
      <c r="A124" s="27"/>
      <c r="B124" s="226" t="s">
        <v>957</v>
      </c>
      <c r="C124" s="28"/>
      <c r="D124" s="934" t="s">
        <v>963</v>
      </c>
      <c r="E124" s="547">
        <f t="shared" si="61"/>
        <v>0</v>
      </c>
      <c r="F124" s="92">
        <f aca="true" t="shared" si="102" ref="F124:L124">F530</f>
        <v>0</v>
      </c>
      <c r="G124" s="92">
        <f t="shared" si="102"/>
        <v>0</v>
      </c>
      <c r="H124" s="92">
        <f t="shared" si="102"/>
        <v>0</v>
      </c>
      <c r="I124" s="92">
        <f t="shared" si="102"/>
        <v>0</v>
      </c>
      <c r="J124" s="92">
        <f t="shared" si="102"/>
        <v>0</v>
      </c>
      <c r="K124" s="92">
        <f t="shared" si="102"/>
        <v>0</v>
      </c>
      <c r="L124" s="555">
        <f t="shared" si="102"/>
        <v>0</v>
      </c>
    </row>
    <row r="125" spans="1:12" ht="18" customHeight="1">
      <c r="A125" s="27"/>
      <c r="B125" s="226" t="s">
        <v>5</v>
      </c>
      <c r="C125" s="28"/>
      <c r="D125" s="934" t="s">
        <v>1099</v>
      </c>
      <c r="E125" s="547">
        <f t="shared" si="61"/>
        <v>0</v>
      </c>
      <c r="F125" s="92">
        <f aca="true" t="shared" si="103" ref="F125:L125">F531</f>
        <v>0</v>
      </c>
      <c r="G125" s="92">
        <f t="shared" si="103"/>
        <v>0</v>
      </c>
      <c r="H125" s="92">
        <f t="shared" si="103"/>
        <v>0</v>
      </c>
      <c r="I125" s="92">
        <f t="shared" si="103"/>
        <v>0</v>
      </c>
      <c r="J125" s="92">
        <f t="shared" si="103"/>
        <v>0</v>
      </c>
      <c r="K125" s="92">
        <f t="shared" si="103"/>
        <v>0</v>
      </c>
      <c r="L125" s="555">
        <f t="shared" si="103"/>
        <v>0</v>
      </c>
    </row>
    <row r="126" spans="1:12" ht="28.5" customHeight="1">
      <c r="A126" s="27"/>
      <c r="B126" s="967" t="s">
        <v>1341</v>
      </c>
      <c r="C126" s="967"/>
      <c r="D126" s="934" t="s">
        <v>460</v>
      </c>
      <c r="E126" s="547">
        <f t="shared" si="61"/>
        <v>0</v>
      </c>
      <c r="F126" s="92">
        <f aca="true" t="shared" si="104" ref="F126:L126">F532</f>
        <v>0</v>
      </c>
      <c r="G126" s="92">
        <f t="shared" si="104"/>
        <v>0</v>
      </c>
      <c r="H126" s="92">
        <f t="shared" si="104"/>
        <v>0</v>
      </c>
      <c r="I126" s="92">
        <f t="shared" si="104"/>
        <v>0</v>
      </c>
      <c r="J126" s="92">
        <f t="shared" si="104"/>
        <v>0</v>
      </c>
      <c r="K126" s="92">
        <f t="shared" si="104"/>
        <v>0</v>
      </c>
      <c r="L126" s="555">
        <f t="shared" si="104"/>
        <v>0</v>
      </c>
    </row>
    <row r="127" spans="1:12" ht="18" customHeight="1">
      <c r="A127" s="27"/>
      <c r="B127" s="226" t="s">
        <v>37</v>
      </c>
      <c r="C127" s="226"/>
      <c r="D127" s="934" t="s">
        <v>585</v>
      </c>
      <c r="E127" s="547">
        <f t="shared" si="61"/>
        <v>0</v>
      </c>
      <c r="F127" s="92">
        <f aca="true" t="shared" si="105" ref="F127:L127">F533</f>
        <v>0</v>
      </c>
      <c r="G127" s="92">
        <f t="shared" si="105"/>
        <v>0</v>
      </c>
      <c r="H127" s="92">
        <f t="shared" si="105"/>
        <v>0</v>
      </c>
      <c r="I127" s="92">
        <f t="shared" si="105"/>
        <v>0</v>
      </c>
      <c r="J127" s="92">
        <f t="shared" si="105"/>
        <v>0</v>
      </c>
      <c r="K127" s="92">
        <f t="shared" si="105"/>
        <v>0</v>
      </c>
      <c r="L127" s="555">
        <f t="shared" si="105"/>
        <v>0</v>
      </c>
    </row>
    <row r="128" spans="1:12" ht="18" customHeight="1">
      <c r="A128" s="27" t="s">
        <v>236</v>
      </c>
      <c r="B128" s="581"/>
      <c r="C128" s="573"/>
      <c r="D128" s="934" t="s">
        <v>586</v>
      </c>
      <c r="E128" s="547">
        <f t="shared" si="61"/>
        <v>0</v>
      </c>
      <c r="F128" s="92">
        <f>F129+F139</f>
        <v>0</v>
      </c>
      <c r="G128" s="92">
        <f aca="true" t="shared" si="106" ref="G128:L128">G129+G139</f>
        <v>0</v>
      </c>
      <c r="H128" s="92">
        <f t="shared" si="106"/>
        <v>0</v>
      </c>
      <c r="I128" s="92">
        <f t="shared" si="106"/>
        <v>0</v>
      </c>
      <c r="J128" s="92">
        <f t="shared" si="106"/>
        <v>0</v>
      </c>
      <c r="K128" s="92">
        <f t="shared" si="106"/>
        <v>0</v>
      </c>
      <c r="L128" s="555">
        <f t="shared" si="106"/>
        <v>0</v>
      </c>
    </row>
    <row r="129" spans="1:12" ht="35.25" customHeight="1">
      <c r="A129" s="1012" t="s">
        <v>1444</v>
      </c>
      <c r="B129" s="1013"/>
      <c r="C129" s="1013"/>
      <c r="D129" s="934" t="s">
        <v>1100</v>
      </c>
      <c r="E129" s="547">
        <f t="shared" si="61"/>
        <v>0</v>
      </c>
      <c r="F129" s="92">
        <f>SUM(F130:F138)</f>
        <v>0</v>
      </c>
      <c r="G129" s="92">
        <f aca="true" t="shared" si="107" ref="G129:L129">SUM(G130:G138)</f>
        <v>0</v>
      </c>
      <c r="H129" s="92">
        <f t="shared" si="107"/>
        <v>0</v>
      </c>
      <c r="I129" s="92">
        <f t="shared" si="107"/>
        <v>0</v>
      </c>
      <c r="J129" s="92">
        <f t="shared" si="107"/>
        <v>0</v>
      </c>
      <c r="K129" s="92">
        <f t="shared" si="107"/>
        <v>0</v>
      </c>
      <c r="L129" s="555">
        <f t="shared" si="107"/>
        <v>0</v>
      </c>
    </row>
    <row r="130" spans="1:12" ht="39" customHeight="1">
      <c r="A130" s="27"/>
      <c r="B130" s="967" t="s">
        <v>1212</v>
      </c>
      <c r="C130" s="967"/>
      <c r="D130" s="934" t="s">
        <v>178</v>
      </c>
      <c r="E130" s="547">
        <f t="shared" si="61"/>
        <v>0</v>
      </c>
      <c r="F130" s="92">
        <f>F466</f>
        <v>0</v>
      </c>
      <c r="G130" s="92">
        <f aca="true" t="shared" si="108" ref="G130:L130">G466</f>
        <v>0</v>
      </c>
      <c r="H130" s="92">
        <f t="shared" si="108"/>
        <v>0</v>
      </c>
      <c r="I130" s="92">
        <f t="shared" si="108"/>
        <v>0</v>
      </c>
      <c r="J130" s="92">
        <f t="shared" si="108"/>
        <v>0</v>
      </c>
      <c r="K130" s="92">
        <f t="shared" si="108"/>
        <v>0</v>
      </c>
      <c r="L130" s="555">
        <f t="shared" si="108"/>
        <v>0</v>
      </c>
    </row>
    <row r="131" spans="1:12" ht="18" customHeight="1">
      <c r="A131" s="27"/>
      <c r="B131" s="226" t="s">
        <v>851</v>
      </c>
      <c r="C131" s="28"/>
      <c r="D131" s="934" t="s">
        <v>179</v>
      </c>
      <c r="E131" s="547">
        <f t="shared" si="61"/>
        <v>0</v>
      </c>
      <c r="F131" s="92">
        <f aca="true" t="shared" si="109" ref="F131:L131">F467</f>
        <v>0</v>
      </c>
      <c r="G131" s="92">
        <f t="shared" si="109"/>
        <v>0</v>
      </c>
      <c r="H131" s="92">
        <f t="shared" si="109"/>
        <v>0</v>
      </c>
      <c r="I131" s="92">
        <f t="shared" si="109"/>
        <v>0</v>
      </c>
      <c r="J131" s="92">
        <f t="shared" si="109"/>
        <v>0</v>
      </c>
      <c r="K131" s="92">
        <f t="shared" si="109"/>
        <v>0</v>
      </c>
      <c r="L131" s="555">
        <f t="shared" si="109"/>
        <v>0</v>
      </c>
    </row>
    <row r="132" spans="1:12" ht="18" customHeight="1">
      <c r="A132" s="27"/>
      <c r="B132" s="226" t="s">
        <v>1704</v>
      </c>
      <c r="C132" s="28"/>
      <c r="D132" s="934" t="s">
        <v>48</v>
      </c>
      <c r="E132" s="547">
        <f t="shared" si="61"/>
        <v>0</v>
      </c>
      <c r="F132" s="92">
        <f aca="true" t="shared" si="110" ref="F132:L132">F468</f>
        <v>0</v>
      </c>
      <c r="G132" s="92">
        <f t="shared" si="110"/>
        <v>0</v>
      </c>
      <c r="H132" s="92">
        <f t="shared" si="110"/>
        <v>0</v>
      </c>
      <c r="I132" s="92">
        <f t="shared" si="110"/>
        <v>0</v>
      </c>
      <c r="J132" s="92">
        <f t="shared" si="110"/>
        <v>0</v>
      </c>
      <c r="K132" s="92">
        <f t="shared" si="110"/>
        <v>0</v>
      </c>
      <c r="L132" s="555">
        <f t="shared" si="110"/>
        <v>0</v>
      </c>
    </row>
    <row r="133" spans="1:12" ht="30" customHeight="1">
      <c r="A133" s="27"/>
      <c r="B133" s="967" t="s">
        <v>108</v>
      </c>
      <c r="C133" s="967"/>
      <c r="D133" s="934" t="s">
        <v>562</v>
      </c>
      <c r="E133" s="547">
        <f t="shared" si="61"/>
        <v>0</v>
      </c>
      <c r="F133" s="92">
        <f aca="true" t="shared" si="111" ref="F133:L133">F469</f>
        <v>0</v>
      </c>
      <c r="G133" s="92">
        <f t="shared" si="111"/>
        <v>0</v>
      </c>
      <c r="H133" s="92">
        <f t="shared" si="111"/>
        <v>0</v>
      </c>
      <c r="I133" s="92">
        <f t="shared" si="111"/>
        <v>0</v>
      </c>
      <c r="J133" s="92">
        <f t="shared" si="111"/>
        <v>0</v>
      </c>
      <c r="K133" s="92">
        <f t="shared" si="111"/>
        <v>0</v>
      </c>
      <c r="L133" s="555">
        <f t="shared" si="111"/>
        <v>0</v>
      </c>
    </row>
    <row r="134" spans="1:12" ht="31.5" customHeight="1">
      <c r="A134" s="27"/>
      <c r="B134" s="967" t="s">
        <v>109</v>
      </c>
      <c r="C134" s="967"/>
      <c r="D134" s="934" t="s">
        <v>110</v>
      </c>
      <c r="E134" s="547">
        <f t="shared" si="61"/>
        <v>0</v>
      </c>
      <c r="F134" s="92">
        <f>F536</f>
        <v>0</v>
      </c>
      <c r="G134" s="92">
        <f aca="true" t="shared" si="112" ref="G134:L134">G536</f>
        <v>0</v>
      </c>
      <c r="H134" s="92">
        <f t="shared" si="112"/>
        <v>0</v>
      </c>
      <c r="I134" s="92">
        <f t="shared" si="112"/>
        <v>0</v>
      </c>
      <c r="J134" s="92">
        <f t="shared" si="112"/>
        <v>0</v>
      </c>
      <c r="K134" s="92">
        <f t="shared" si="112"/>
        <v>0</v>
      </c>
      <c r="L134" s="555">
        <f t="shared" si="112"/>
        <v>0</v>
      </c>
    </row>
    <row r="135" spans="1:12" ht="15.75">
      <c r="A135" s="27"/>
      <c r="B135" s="967" t="s">
        <v>23</v>
      </c>
      <c r="C135" s="967"/>
      <c r="D135" s="934" t="s">
        <v>111</v>
      </c>
      <c r="E135" s="547">
        <f t="shared" si="61"/>
        <v>0</v>
      </c>
      <c r="F135" s="92">
        <f aca="true" t="shared" si="113" ref="F135:L135">F537</f>
        <v>0</v>
      </c>
      <c r="G135" s="92">
        <f t="shared" si="113"/>
        <v>0</v>
      </c>
      <c r="H135" s="92">
        <f t="shared" si="113"/>
        <v>0</v>
      </c>
      <c r="I135" s="92">
        <f t="shared" si="113"/>
        <v>0</v>
      </c>
      <c r="J135" s="92">
        <f t="shared" si="113"/>
        <v>0</v>
      </c>
      <c r="K135" s="92">
        <f t="shared" si="113"/>
        <v>0</v>
      </c>
      <c r="L135" s="555">
        <f t="shared" si="113"/>
        <v>0</v>
      </c>
    </row>
    <row r="136" spans="1:12" ht="15.75">
      <c r="A136" s="27"/>
      <c r="B136" s="967" t="s">
        <v>610</v>
      </c>
      <c r="C136" s="967"/>
      <c r="D136" s="934" t="s">
        <v>4</v>
      </c>
      <c r="E136" s="547">
        <f t="shared" si="61"/>
        <v>0</v>
      </c>
      <c r="F136" s="92">
        <f aca="true" t="shared" si="114" ref="F136:L136">F538</f>
        <v>0</v>
      </c>
      <c r="G136" s="92">
        <f t="shared" si="114"/>
        <v>0</v>
      </c>
      <c r="H136" s="92">
        <f t="shared" si="114"/>
        <v>0</v>
      </c>
      <c r="I136" s="92">
        <f t="shared" si="114"/>
        <v>0</v>
      </c>
      <c r="J136" s="92">
        <f t="shared" si="114"/>
        <v>0</v>
      </c>
      <c r="K136" s="92">
        <f t="shared" si="114"/>
        <v>0</v>
      </c>
      <c r="L136" s="555">
        <f t="shared" si="114"/>
        <v>0</v>
      </c>
    </row>
    <row r="137" spans="1:12" ht="15.75">
      <c r="A137" s="27"/>
      <c r="B137" s="967" t="s">
        <v>1443</v>
      </c>
      <c r="C137" s="967"/>
      <c r="D137" s="934" t="s">
        <v>1442</v>
      </c>
      <c r="E137" s="547">
        <f t="shared" si="61"/>
        <v>0</v>
      </c>
      <c r="F137" s="92">
        <f>F470</f>
        <v>0</v>
      </c>
      <c r="G137" s="92">
        <f aca="true" t="shared" si="115" ref="G137:L138">G470</f>
        <v>0</v>
      </c>
      <c r="H137" s="92">
        <f t="shared" si="115"/>
        <v>0</v>
      </c>
      <c r="I137" s="92">
        <f t="shared" si="115"/>
        <v>0</v>
      </c>
      <c r="J137" s="92">
        <f t="shared" si="115"/>
        <v>0</v>
      </c>
      <c r="K137" s="92">
        <f t="shared" si="115"/>
        <v>0</v>
      </c>
      <c r="L137" s="555">
        <f t="shared" si="115"/>
        <v>0</v>
      </c>
    </row>
    <row r="138" spans="1:12" ht="18" customHeight="1">
      <c r="A138" s="27"/>
      <c r="B138" s="226" t="s">
        <v>47</v>
      </c>
      <c r="C138" s="28"/>
      <c r="D138" s="934" t="s">
        <v>975</v>
      </c>
      <c r="E138" s="547">
        <f t="shared" si="61"/>
        <v>0</v>
      </c>
      <c r="F138" s="92">
        <f>F471</f>
        <v>0</v>
      </c>
      <c r="G138" s="92">
        <f t="shared" si="115"/>
        <v>0</v>
      </c>
      <c r="H138" s="92">
        <f t="shared" si="115"/>
        <v>0</v>
      </c>
      <c r="I138" s="92">
        <f t="shared" si="115"/>
        <v>0</v>
      </c>
      <c r="J138" s="92">
        <f t="shared" si="115"/>
        <v>0</v>
      </c>
      <c r="K138" s="92">
        <f t="shared" si="115"/>
        <v>0</v>
      </c>
      <c r="L138" s="555">
        <f t="shared" si="115"/>
        <v>0</v>
      </c>
    </row>
    <row r="139" spans="1:12" ht="18" customHeight="1">
      <c r="A139" s="27" t="s">
        <v>1524</v>
      </c>
      <c r="B139" s="226"/>
      <c r="C139" s="28"/>
      <c r="D139" s="934">
        <v>41.02</v>
      </c>
      <c r="E139" s="547">
        <f t="shared" si="61"/>
        <v>0</v>
      </c>
      <c r="F139" s="92">
        <f>F140+F143</f>
        <v>0</v>
      </c>
      <c r="G139" s="92">
        <f aca="true" t="shared" si="116" ref="G139:L139">G140+G143</f>
        <v>0</v>
      </c>
      <c r="H139" s="92">
        <f t="shared" si="116"/>
        <v>0</v>
      </c>
      <c r="I139" s="92">
        <f t="shared" si="116"/>
        <v>0</v>
      </c>
      <c r="J139" s="92">
        <f t="shared" si="116"/>
        <v>0</v>
      </c>
      <c r="K139" s="92">
        <f t="shared" si="116"/>
        <v>0</v>
      </c>
      <c r="L139" s="555">
        <f t="shared" si="116"/>
        <v>0</v>
      </c>
    </row>
    <row r="140" spans="1:12" ht="49.5" customHeight="1">
      <c r="A140" s="27"/>
      <c r="B140" s="995" t="s">
        <v>166</v>
      </c>
      <c r="C140" s="995"/>
      <c r="D140" s="934" t="s">
        <v>152</v>
      </c>
      <c r="E140" s="547">
        <f t="shared" si="61"/>
        <v>0</v>
      </c>
      <c r="F140" s="92">
        <f>F141+F142</f>
        <v>0</v>
      </c>
      <c r="G140" s="92">
        <f aca="true" t="shared" si="117" ref="G140:L140">G141+G142</f>
        <v>0</v>
      </c>
      <c r="H140" s="92">
        <f t="shared" si="117"/>
        <v>0</v>
      </c>
      <c r="I140" s="92">
        <f t="shared" si="117"/>
        <v>0</v>
      </c>
      <c r="J140" s="92">
        <f t="shared" si="117"/>
        <v>0</v>
      </c>
      <c r="K140" s="92">
        <f t="shared" si="117"/>
        <v>0</v>
      </c>
      <c r="L140" s="555">
        <f t="shared" si="117"/>
        <v>0</v>
      </c>
    </row>
    <row r="141" spans="1:12" ht="51" customHeight="1">
      <c r="A141" s="27"/>
      <c r="B141" s="588"/>
      <c r="C141" s="619" t="s">
        <v>1115</v>
      </c>
      <c r="D141" s="947" t="s">
        <v>1116</v>
      </c>
      <c r="E141" s="620">
        <f t="shared" si="61"/>
        <v>0</v>
      </c>
      <c r="F141" s="432">
        <f>F474</f>
        <v>0</v>
      </c>
      <c r="G141" s="432">
        <f aca="true" t="shared" si="118" ref="G141:L141">G474</f>
        <v>0</v>
      </c>
      <c r="H141" s="432">
        <f t="shared" si="118"/>
        <v>0</v>
      </c>
      <c r="I141" s="432">
        <f t="shared" si="118"/>
        <v>0</v>
      </c>
      <c r="J141" s="432">
        <f t="shared" si="118"/>
        <v>0</v>
      </c>
      <c r="K141" s="432">
        <f t="shared" si="118"/>
        <v>0</v>
      </c>
      <c r="L141" s="627">
        <f t="shared" si="118"/>
        <v>0</v>
      </c>
    </row>
    <row r="142" spans="1:12" ht="46.5" customHeight="1">
      <c r="A142" s="27"/>
      <c r="B142" s="588"/>
      <c r="C142" s="589" t="s">
        <v>1117</v>
      </c>
      <c r="D142" s="947" t="s">
        <v>1118</v>
      </c>
      <c r="E142" s="620">
        <f t="shared" si="61"/>
        <v>0</v>
      </c>
      <c r="F142" s="432">
        <f>F541</f>
        <v>0</v>
      </c>
      <c r="G142" s="432">
        <f aca="true" t="shared" si="119" ref="G142:L142">G541</f>
        <v>0</v>
      </c>
      <c r="H142" s="432">
        <f t="shared" si="119"/>
        <v>0</v>
      </c>
      <c r="I142" s="432">
        <f t="shared" si="119"/>
        <v>0</v>
      </c>
      <c r="J142" s="432">
        <f t="shared" si="119"/>
        <v>0</v>
      </c>
      <c r="K142" s="432">
        <f t="shared" si="119"/>
        <v>0</v>
      </c>
      <c r="L142" s="627">
        <f t="shared" si="119"/>
        <v>0</v>
      </c>
    </row>
    <row r="143" spans="1:12" s="36" customFormat="1" ht="15.75">
      <c r="A143" s="608"/>
      <c r="B143" s="621"/>
      <c r="C143" s="622" t="s">
        <v>1522</v>
      </c>
      <c r="D143" s="934" t="s">
        <v>1523</v>
      </c>
      <c r="E143" s="547">
        <f aca="true" t="shared" si="120" ref="E143:E206">F143+G143+H143+I143</f>
        <v>0</v>
      </c>
      <c r="F143" s="547">
        <f>F542</f>
        <v>0</v>
      </c>
      <c r="G143" s="547">
        <f aca="true" t="shared" si="121" ref="G143:L143">G542</f>
        <v>0</v>
      </c>
      <c r="H143" s="547">
        <f t="shared" si="121"/>
        <v>0</v>
      </c>
      <c r="I143" s="547">
        <f t="shared" si="121"/>
        <v>0</v>
      </c>
      <c r="J143" s="547">
        <f t="shared" si="121"/>
        <v>0</v>
      </c>
      <c r="K143" s="547">
        <f t="shared" si="121"/>
        <v>0</v>
      </c>
      <c r="L143" s="556">
        <f t="shared" si="121"/>
        <v>0</v>
      </c>
    </row>
    <row r="144" spans="1:12" ht="18" customHeight="1">
      <c r="A144" s="571" t="s">
        <v>26</v>
      </c>
      <c r="B144" s="226"/>
      <c r="C144" s="226"/>
      <c r="D144" s="934" t="s">
        <v>743</v>
      </c>
      <c r="E144" s="547">
        <f t="shared" si="120"/>
        <v>380090.27999999997</v>
      </c>
      <c r="F144" s="92">
        <f>F145</f>
        <v>1497.42</v>
      </c>
      <c r="G144" s="92">
        <f aca="true" t="shared" si="122" ref="G144:L144">G145</f>
        <v>23932.14</v>
      </c>
      <c r="H144" s="92">
        <f t="shared" si="122"/>
        <v>49633.92</v>
      </c>
      <c r="I144" s="92">
        <f t="shared" si="122"/>
        <v>305026.8</v>
      </c>
      <c r="J144" s="92">
        <f t="shared" si="122"/>
        <v>397954.52316000004</v>
      </c>
      <c r="K144" s="92">
        <f t="shared" si="122"/>
        <v>397194.3426</v>
      </c>
      <c r="L144" s="555">
        <f t="shared" si="122"/>
        <v>395293.8912</v>
      </c>
    </row>
    <row r="145" spans="1:12" ht="15.75">
      <c r="A145" s="975" t="s">
        <v>660</v>
      </c>
      <c r="B145" s="987"/>
      <c r="C145" s="987"/>
      <c r="D145" s="934" t="s">
        <v>744</v>
      </c>
      <c r="E145" s="547">
        <f t="shared" si="120"/>
        <v>380090.27999999997</v>
      </c>
      <c r="F145" s="92">
        <f>F146+F221</f>
        <v>1497.42</v>
      </c>
      <c r="G145" s="92">
        <f aca="true" t="shared" si="123" ref="G145:L145">G146+G221</f>
        <v>23932.14</v>
      </c>
      <c r="H145" s="92">
        <f t="shared" si="123"/>
        <v>49633.92</v>
      </c>
      <c r="I145" s="92">
        <f t="shared" si="123"/>
        <v>305026.8</v>
      </c>
      <c r="J145" s="92">
        <f t="shared" si="123"/>
        <v>397954.52316000004</v>
      </c>
      <c r="K145" s="92">
        <f t="shared" si="123"/>
        <v>397194.3426</v>
      </c>
      <c r="L145" s="555">
        <f t="shared" si="123"/>
        <v>395293.8912</v>
      </c>
    </row>
    <row r="146" spans="1:12" ht="86.25" customHeight="1">
      <c r="A146" s="971" t="s">
        <v>1730</v>
      </c>
      <c r="B146" s="974"/>
      <c r="C146" s="974"/>
      <c r="D146" s="934" t="s">
        <v>1101</v>
      </c>
      <c r="E146" s="547">
        <f t="shared" si="120"/>
        <v>377476.27999999997</v>
      </c>
      <c r="F146" s="92">
        <f>F147+F150+F151+F152+F153+F154+F155+F156+F160+F164+F165+F166+F167+F168+F169+F170+F171+F172+F173+F174+F175+F178+F179+F180+F181+F182+F183+F184+F185+F186+F187+F188+F191+F192+F193+F194+F195+F196+F197+F198+F202+F206+F210+F214+F218</f>
        <v>1497.42</v>
      </c>
      <c r="G146" s="92">
        <f aca="true" t="shared" si="124" ref="G146:L146">G147+G150+G151+G152+G153+G154+G155+G156+G160+G164+G165+G166+G167+G168+G169+G170+G171+G172+G173+G174+G175+G178+G179+G180+G181+G182+G183+G184+G185+G186+G187+G188+G191+G192+G193+G194+G195+G196+G197+G198+G202+G206+G210+G214+G218</f>
        <v>23932.14</v>
      </c>
      <c r="H146" s="92">
        <f t="shared" si="124"/>
        <v>49633.92</v>
      </c>
      <c r="I146" s="92">
        <f t="shared" si="124"/>
        <v>302412.8</v>
      </c>
      <c r="J146" s="92">
        <f t="shared" si="124"/>
        <v>395217.66516000003</v>
      </c>
      <c r="K146" s="92">
        <f t="shared" si="124"/>
        <v>394462.71259999997</v>
      </c>
      <c r="L146" s="555">
        <f t="shared" si="124"/>
        <v>392575.3312</v>
      </c>
    </row>
    <row r="147" spans="1:12" s="36" customFormat="1" ht="21" customHeight="1">
      <c r="A147" s="610"/>
      <c r="B147" s="993" t="s">
        <v>1708</v>
      </c>
      <c r="C147" s="993"/>
      <c r="D147" s="934" t="s">
        <v>232</v>
      </c>
      <c r="E147" s="547">
        <f t="shared" si="120"/>
        <v>0</v>
      </c>
      <c r="F147" s="547">
        <f>SUM(F148:F149)</f>
        <v>0</v>
      </c>
      <c r="G147" s="547">
        <f aca="true" t="shared" si="125" ref="G147:L147">SUM(G148:G149)</f>
        <v>0</v>
      </c>
      <c r="H147" s="547">
        <f t="shared" si="125"/>
        <v>0</v>
      </c>
      <c r="I147" s="547">
        <f t="shared" si="125"/>
        <v>0</v>
      </c>
      <c r="J147" s="547">
        <f t="shared" si="125"/>
        <v>0</v>
      </c>
      <c r="K147" s="547">
        <f t="shared" si="125"/>
        <v>0</v>
      </c>
      <c r="L147" s="556">
        <f t="shared" si="125"/>
        <v>0</v>
      </c>
    </row>
    <row r="148" spans="1:12" s="36" customFormat="1" ht="15.75">
      <c r="A148" s="610"/>
      <c r="B148" s="623"/>
      <c r="C148" s="624" t="s">
        <v>1540</v>
      </c>
      <c r="D148" s="934" t="s">
        <v>1541</v>
      </c>
      <c r="E148" s="547">
        <f t="shared" si="120"/>
        <v>0</v>
      </c>
      <c r="F148" s="547">
        <f>F547</f>
        <v>0</v>
      </c>
      <c r="G148" s="547">
        <f aca="true" t="shared" si="126" ref="G148:L149">G547</f>
        <v>0</v>
      </c>
      <c r="H148" s="547">
        <f t="shared" si="126"/>
        <v>0</v>
      </c>
      <c r="I148" s="547">
        <f t="shared" si="126"/>
        <v>0</v>
      </c>
      <c r="J148" s="547">
        <f t="shared" si="126"/>
        <v>0</v>
      </c>
      <c r="K148" s="547">
        <f t="shared" si="126"/>
        <v>0</v>
      </c>
      <c r="L148" s="556">
        <f t="shared" si="126"/>
        <v>0</v>
      </c>
    </row>
    <row r="149" spans="1:12" s="36" customFormat="1" ht="33.75" customHeight="1">
      <c r="A149" s="610"/>
      <c r="B149" s="623"/>
      <c r="C149" s="624" t="s">
        <v>1542</v>
      </c>
      <c r="D149" s="934" t="s">
        <v>1543</v>
      </c>
      <c r="E149" s="547">
        <f t="shared" si="120"/>
        <v>0</v>
      </c>
      <c r="F149" s="547">
        <f>F548</f>
        <v>0</v>
      </c>
      <c r="G149" s="547">
        <f t="shared" si="126"/>
        <v>0</v>
      </c>
      <c r="H149" s="547">
        <f t="shared" si="126"/>
        <v>0</v>
      </c>
      <c r="I149" s="547">
        <f t="shared" si="126"/>
        <v>0</v>
      </c>
      <c r="J149" s="547">
        <f t="shared" si="126"/>
        <v>0</v>
      </c>
      <c r="K149" s="547">
        <f t="shared" si="126"/>
        <v>0</v>
      </c>
      <c r="L149" s="556">
        <f t="shared" si="126"/>
        <v>0</v>
      </c>
    </row>
    <row r="150" spans="1:12" ht="15.75">
      <c r="A150" s="571"/>
      <c r="B150" s="226" t="s">
        <v>958</v>
      </c>
      <c r="C150" s="28"/>
      <c r="D150" s="934" t="s">
        <v>233</v>
      </c>
      <c r="E150" s="547">
        <f t="shared" si="120"/>
        <v>0</v>
      </c>
      <c r="F150" s="92">
        <f>F549</f>
        <v>0</v>
      </c>
      <c r="G150" s="92">
        <f aca="true" t="shared" si="127" ref="G150:L151">G549</f>
        <v>0</v>
      </c>
      <c r="H150" s="92">
        <f t="shared" si="127"/>
        <v>0</v>
      </c>
      <c r="I150" s="92">
        <f t="shared" si="127"/>
        <v>0</v>
      </c>
      <c r="J150" s="92">
        <f t="shared" si="127"/>
        <v>0</v>
      </c>
      <c r="K150" s="92">
        <f t="shared" si="127"/>
        <v>0</v>
      </c>
      <c r="L150" s="555">
        <f t="shared" si="127"/>
        <v>0</v>
      </c>
    </row>
    <row r="151" spans="1:12" ht="15.75">
      <c r="A151" s="571"/>
      <c r="B151" s="967" t="s">
        <v>962</v>
      </c>
      <c r="C151" s="967"/>
      <c r="D151" s="934" t="s">
        <v>650</v>
      </c>
      <c r="E151" s="547">
        <f t="shared" si="120"/>
        <v>0</v>
      </c>
      <c r="F151" s="92">
        <f>F550</f>
        <v>0</v>
      </c>
      <c r="G151" s="92">
        <f t="shared" si="127"/>
        <v>0</v>
      </c>
      <c r="H151" s="92">
        <f t="shared" si="127"/>
        <v>0</v>
      </c>
      <c r="I151" s="92">
        <f t="shared" si="127"/>
        <v>0</v>
      </c>
      <c r="J151" s="92">
        <f t="shared" si="127"/>
        <v>0</v>
      </c>
      <c r="K151" s="92">
        <f t="shared" si="127"/>
        <v>0</v>
      </c>
      <c r="L151" s="555">
        <f t="shared" si="127"/>
        <v>0</v>
      </c>
    </row>
    <row r="152" spans="1:12" ht="15.75">
      <c r="A152" s="571"/>
      <c r="B152" s="967" t="s">
        <v>27</v>
      </c>
      <c r="C152" s="967"/>
      <c r="D152" s="934" t="s">
        <v>28</v>
      </c>
      <c r="E152" s="547">
        <f t="shared" si="120"/>
        <v>2819.28</v>
      </c>
      <c r="F152" s="92">
        <f>F551</f>
        <v>1212.42</v>
      </c>
      <c r="G152" s="92">
        <f aca="true" t="shared" si="128" ref="G152:L152">G551</f>
        <v>1094.5</v>
      </c>
      <c r="H152" s="92">
        <f t="shared" si="128"/>
        <v>0</v>
      </c>
      <c r="I152" s="92">
        <f t="shared" si="128"/>
        <v>512.36</v>
      </c>
      <c r="J152" s="92">
        <f t="shared" si="128"/>
        <v>2951.78616</v>
      </c>
      <c r="K152" s="92">
        <f t="shared" si="128"/>
        <v>2946.1476000000002</v>
      </c>
      <c r="L152" s="555">
        <f t="shared" si="128"/>
        <v>2932.0512000000003</v>
      </c>
    </row>
    <row r="153" spans="1:12" ht="15.75">
      <c r="A153" s="571"/>
      <c r="B153" s="967" t="s">
        <v>930</v>
      </c>
      <c r="C153" s="967"/>
      <c r="D153" s="934" t="s">
        <v>931</v>
      </c>
      <c r="E153" s="547">
        <f t="shared" si="120"/>
        <v>0</v>
      </c>
      <c r="F153" s="92">
        <f aca="true" t="shared" si="129" ref="F153:L153">F552</f>
        <v>0</v>
      </c>
      <c r="G153" s="92">
        <f t="shared" si="129"/>
        <v>0</v>
      </c>
      <c r="H153" s="92">
        <f t="shared" si="129"/>
        <v>0</v>
      </c>
      <c r="I153" s="92">
        <f t="shared" si="129"/>
        <v>0</v>
      </c>
      <c r="J153" s="92">
        <f t="shared" si="129"/>
        <v>0</v>
      </c>
      <c r="K153" s="92">
        <f t="shared" si="129"/>
        <v>0</v>
      </c>
      <c r="L153" s="555">
        <f t="shared" si="129"/>
        <v>0</v>
      </c>
    </row>
    <row r="154" spans="1:12" ht="15.75">
      <c r="A154" s="571"/>
      <c r="B154" s="967" t="s">
        <v>1525</v>
      </c>
      <c r="C154" s="972"/>
      <c r="D154" s="934" t="s">
        <v>1526</v>
      </c>
      <c r="E154" s="547">
        <f t="shared" si="120"/>
        <v>0</v>
      </c>
      <c r="F154" s="92">
        <f aca="true" t="shared" si="130" ref="F154:L154">F553</f>
        <v>0</v>
      </c>
      <c r="G154" s="92">
        <f t="shared" si="130"/>
        <v>0</v>
      </c>
      <c r="H154" s="92">
        <f t="shared" si="130"/>
        <v>0</v>
      </c>
      <c r="I154" s="92">
        <f t="shared" si="130"/>
        <v>0</v>
      </c>
      <c r="J154" s="92">
        <f t="shared" si="130"/>
        <v>0</v>
      </c>
      <c r="K154" s="92">
        <f t="shared" si="130"/>
        <v>0</v>
      </c>
      <c r="L154" s="555">
        <f t="shared" si="130"/>
        <v>0</v>
      </c>
    </row>
    <row r="155" spans="1:12" ht="15.75">
      <c r="A155" s="571"/>
      <c r="B155" s="967" t="s">
        <v>509</v>
      </c>
      <c r="C155" s="967"/>
      <c r="D155" s="934" t="s">
        <v>854</v>
      </c>
      <c r="E155" s="547">
        <f t="shared" si="120"/>
        <v>0</v>
      </c>
      <c r="F155" s="92">
        <f aca="true" t="shared" si="131" ref="F155:L155">F554</f>
        <v>0</v>
      </c>
      <c r="G155" s="92">
        <f t="shared" si="131"/>
        <v>0</v>
      </c>
      <c r="H155" s="92">
        <f t="shared" si="131"/>
        <v>0</v>
      </c>
      <c r="I155" s="92">
        <f t="shared" si="131"/>
        <v>0</v>
      </c>
      <c r="J155" s="92">
        <f t="shared" si="131"/>
        <v>0</v>
      </c>
      <c r="K155" s="92">
        <f t="shared" si="131"/>
        <v>0</v>
      </c>
      <c r="L155" s="555">
        <f t="shared" si="131"/>
        <v>0</v>
      </c>
    </row>
    <row r="156" spans="1:12" ht="31.5" customHeight="1">
      <c r="A156" s="571"/>
      <c r="B156" s="967" t="s">
        <v>283</v>
      </c>
      <c r="C156" s="967"/>
      <c r="D156" s="934" t="s">
        <v>478</v>
      </c>
      <c r="E156" s="547">
        <f t="shared" si="120"/>
        <v>0</v>
      </c>
      <c r="F156" s="92">
        <f>SUM(F157:F159)</f>
        <v>0</v>
      </c>
      <c r="G156" s="92">
        <f aca="true" t="shared" si="132" ref="G156:L156">SUM(G157:G159)</f>
        <v>0</v>
      </c>
      <c r="H156" s="92">
        <f t="shared" si="132"/>
        <v>0</v>
      </c>
      <c r="I156" s="92">
        <f t="shared" si="132"/>
        <v>0</v>
      </c>
      <c r="J156" s="92">
        <f t="shared" si="132"/>
        <v>0</v>
      </c>
      <c r="K156" s="92">
        <f t="shared" si="132"/>
        <v>0</v>
      </c>
      <c r="L156" s="555">
        <f t="shared" si="132"/>
        <v>0</v>
      </c>
    </row>
    <row r="157" spans="1:12" ht="37.5" customHeight="1">
      <c r="A157" s="571"/>
      <c r="B157" s="576"/>
      <c r="C157" s="58" t="s">
        <v>295</v>
      </c>
      <c r="D157" s="934" t="s">
        <v>374</v>
      </c>
      <c r="E157" s="547">
        <f t="shared" si="120"/>
        <v>0</v>
      </c>
      <c r="F157" s="92">
        <f>F560</f>
        <v>0</v>
      </c>
      <c r="G157" s="92">
        <f aca="true" t="shared" si="133" ref="G157:L157">G560</f>
        <v>0</v>
      </c>
      <c r="H157" s="92">
        <f t="shared" si="133"/>
        <v>0</v>
      </c>
      <c r="I157" s="92">
        <f t="shared" si="133"/>
        <v>0</v>
      </c>
      <c r="J157" s="92">
        <f t="shared" si="133"/>
        <v>0</v>
      </c>
      <c r="K157" s="92">
        <f t="shared" si="133"/>
        <v>0</v>
      </c>
      <c r="L157" s="555">
        <f t="shared" si="133"/>
        <v>0</v>
      </c>
    </row>
    <row r="158" spans="1:12" ht="15.75">
      <c r="A158" s="571"/>
      <c r="B158" s="576"/>
      <c r="C158" s="58" t="s">
        <v>693</v>
      </c>
      <c r="D158" s="934" t="s">
        <v>694</v>
      </c>
      <c r="E158" s="547">
        <f t="shared" si="120"/>
        <v>0</v>
      </c>
      <c r="F158" s="92">
        <f aca="true" t="shared" si="134" ref="F158:L158">F561</f>
        <v>0</v>
      </c>
      <c r="G158" s="92">
        <f t="shared" si="134"/>
        <v>0</v>
      </c>
      <c r="H158" s="92">
        <f t="shared" si="134"/>
        <v>0</v>
      </c>
      <c r="I158" s="92">
        <f t="shared" si="134"/>
        <v>0</v>
      </c>
      <c r="J158" s="92">
        <f t="shared" si="134"/>
        <v>0</v>
      </c>
      <c r="K158" s="92">
        <f t="shared" si="134"/>
        <v>0</v>
      </c>
      <c r="L158" s="555">
        <f t="shared" si="134"/>
        <v>0</v>
      </c>
    </row>
    <row r="159" spans="1:12" ht="15.75">
      <c r="A159" s="571"/>
      <c r="B159" s="576"/>
      <c r="C159" s="58" t="s">
        <v>695</v>
      </c>
      <c r="D159" s="934" t="s">
        <v>696</v>
      </c>
      <c r="E159" s="547">
        <f t="shared" si="120"/>
        <v>0</v>
      </c>
      <c r="F159" s="92">
        <f aca="true" t="shared" si="135" ref="F159:L159">F562</f>
        <v>0</v>
      </c>
      <c r="G159" s="92">
        <f t="shared" si="135"/>
        <v>0</v>
      </c>
      <c r="H159" s="92">
        <f t="shared" si="135"/>
        <v>0</v>
      </c>
      <c r="I159" s="92">
        <f t="shared" si="135"/>
        <v>0</v>
      </c>
      <c r="J159" s="92">
        <f t="shared" si="135"/>
        <v>0</v>
      </c>
      <c r="K159" s="92">
        <f t="shared" si="135"/>
        <v>0</v>
      </c>
      <c r="L159" s="555">
        <f t="shared" si="135"/>
        <v>0</v>
      </c>
    </row>
    <row r="160" spans="1:12" ht="38.25" customHeight="1">
      <c r="A160" s="571"/>
      <c r="B160" s="967" t="s">
        <v>281</v>
      </c>
      <c r="C160" s="967"/>
      <c r="D160" s="934" t="s">
        <v>794</v>
      </c>
      <c r="E160" s="547">
        <f t="shared" si="120"/>
        <v>0</v>
      </c>
      <c r="F160" s="92">
        <f>SUM(F161:F163)</f>
        <v>0</v>
      </c>
      <c r="G160" s="92">
        <f aca="true" t="shared" si="136" ref="G160:L160">SUM(G161:G163)</f>
        <v>0</v>
      </c>
      <c r="H160" s="92">
        <f t="shared" si="136"/>
        <v>0</v>
      </c>
      <c r="I160" s="92">
        <f t="shared" si="136"/>
        <v>0</v>
      </c>
      <c r="J160" s="92">
        <f t="shared" si="136"/>
        <v>0</v>
      </c>
      <c r="K160" s="92">
        <f t="shared" si="136"/>
        <v>0</v>
      </c>
      <c r="L160" s="555">
        <f t="shared" si="136"/>
        <v>0</v>
      </c>
    </row>
    <row r="161" spans="1:12" ht="31.5">
      <c r="A161" s="571"/>
      <c r="B161" s="576"/>
      <c r="C161" s="58" t="s">
        <v>599</v>
      </c>
      <c r="D161" s="934" t="s">
        <v>600</v>
      </c>
      <c r="E161" s="547">
        <f t="shared" si="120"/>
        <v>0</v>
      </c>
      <c r="F161" s="92">
        <f>F560</f>
        <v>0</v>
      </c>
      <c r="G161" s="92">
        <f aca="true" t="shared" si="137" ref="G161:L161">G560</f>
        <v>0</v>
      </c>
      <c r="H161" s="92">
        <f t="shared" si="137"/>
        <v>0</v>
      </c>
      <c r="I161" s="92">
        <f t="shared" si="137"/>
        <v>0</v>
      </c>
      <c r="J161" s="92">
        <f t="shared" si="137"/>
        <v>0</v>
      </c>
      <c r="K161" s="92">
        <f t="shared" si="137"/>
        <v>0</v>
      </c>
      <c r="L161" s="555">
        <f t="shared" si="137"/>
        <v>0</v>
      </c>
    </row>
    <row r="162" spans="1:12" ht="39" customHeight="1">
      <c r="A162" s="571"/>
      <c r="B162" s="576"/>
      <c r="C162" s="58" t="s">
        <v>812</v>
      </c>
      <c r="D162" s="934" t="s">
        <v>813</v>
      </c>
      <c r="E162" s="547">
        <f t="shared" si="120"/>
        <v>0</v>
      </c>
      <c r="F162" s="92">
        <f aca="true" t="shared" si="138" ref="F162:L162">F561</f>
        <v>0</v>
      </c>
      <c r="G162" s="92">
        <f t="shared" si="138"/>
        <v>0</v>
      </c>
      <c r="H162" s="92">
        <f t="shared" si="138"/>
        <v>0</v>
      </c>
      <c r="I162" s="92">
        <f t="shared" si="138"/>
        <v>0</v>
      </c>
      <c r="J162" s="92">
        <f t="shared" si="138"/>
        <v>0</v>
      </c>
      <c r="K162" s="92">
        <f t="shared" si="138"/>
        <v>0</v>
      </c>
      <c r="L162" s="555">
        <f t="shared" si="138"/>
        <v>0</v>
      </c>
    </row>
    <row r="163" spans="1:12" ht="30" customHeight="1">
      <c r="A163" s="571"/>
      <c r="B163" s="576"/>
      <c r="C163" s="58" t="s">
        <v>728</v>
      </c>
      <c r="D163" s="934" t="s">
        <v>729</v>
      </c>
      <c r="E163" s="547">
        <f t="shared" si="120"/>
        <v>0</v>
      </c>
      <c r="F163" s="92">
        <f aca="true" t="shared" si="139" ref="F163:L164">F562</f>
        <v>0</v>
      </c>
      <c r="G163" s="92">
        <f t="shared" si="139"/>
        <v>0</v>
      </c>
      <c r="H163" s="92">
        <f t="shared" si="139"/>
        <v>0</v>
      </c>
      <c r="I163" s="92">
        <f t="shared" si="139"/>
        <v>0</v>
      </c>
      <c r="J163" s="92">
        <f t="shared" si="139"/>
        <v>0</v>
      </c>
      <c r="K163" s="92">
        <f t="shared" si="139"/>
        <v>0</v>
      </c>
      <c r="L163" s="555">
        <f t="shared" si="139"/>
        <v>0</v>
      </c>
    </row>
    <row r="164" spans="1:12" ht="39" customHeight="1">
      <c r="A164" s="571"/>
      <c r="B164" s="967" t="s">
        <v>1342</v>
      </c>
      <c r="C164" s="967"/>
      <c r="D164" s="934" t="s">
        <v>514</v>
      </c>
      <c r="E164" s="547">
        <f t="shared" si="120"/>
        <v>0</v>
      </c>
      <c r="F164" s="92">
        <f>F563</f>
        <v>0</v>
      </c>
      <c r="G164" s="92">
        <f t="shared" si="139"/>
        <v>0</v>
      </c>
      <c r="H164" s="92">
        <f t="shared" si="139"/>
        <v>0</v>
      </c>
      <c r="I164" s="92">
        <f t="shared" si="139"/>
        <v>0</v>
      </c>
      <c r="J164" s="92">
        <f t="shared" si="139"/>
        <v>0</v>
      </c>
      <c r="K164" s="92">
        <f t="shared" si="139"/>
        <v>0</v>
      </c>
      <c r="L164" s="555">
        <f t="shared" si="139"/>
        <v>0</v>
      </c>
    </row>
    <row r="165" spans="1:12" ht="18" customHeight="1">
      <c r="A165" s="571"/>
      <c r="B165" s="226" t="s">
        <v>1589</v>
      </c>
      <c r="C165" s="28"/>
      <c r="D165" s="934" t="s">
        <v>1175</v>
      </c>
      <c r="E165" s="547">
        <f t="shared" si="120"/>
        <v>1704</v>
      </c>
      <c r="F165" s="92">
        <f>F478</f>
        <v>214</v>
      </c>
      <c r="G165" s="92">
        <f aca="true" t="shared" si="140" ref="G165:L165">G478</f>
        <v>343</v>
      </c>
      <c r="H165" s="92">
        <f t="shared" si="140"/>
        <v>656</v>
      </c>
      <c r="I165" s="92">
        <f t="shared" si="140"/>
        <v>491</v>
      </c>
      <c r="J165" s="92">
        <f t="shared" si="140"/>
        <v>1784.088</v>
      </c>
      <c r="K165" s="92">
        <f t="shared" si="140"/>
        <v>1780.68</v>
      </c>
      <c r="L165" s="555">
        <f t="shared" si="140"/>
        <v>1772.16</v>
      </c>
    </row>
    <row r="166" spans="1:12" ht="18" customHeight="1">
      <c r="A166" s="571"/>
      <c r="B166" s="226" t="s">
        <v>510</v>
      </c>
      <c r="C166" s="28"/>
      <c r="D166" s="934" t="s">
        <v>310</v>
      </c>
      <c r="E166" s="547">
        <f t="shared" si="120"/>
        <v>0</v>
      </c>
      <c r="F166" s="92">
        <f>F479</f>
        <v>0</v>
      </c>
      <c r="G166" s="92">
        <f aca="true" t="shared" si="141" ref="G166:L166">G479</f>
        <v>0</v>
      </c>
      <c r="H166" s="92">
        <f t="shared" si="141"/>
        <v>0</v>
      </c>
      <c r="I166" s="92">
        <f t="shared" si="141"/>
        <v>0</v>
      </c>
      <c r="J166" s="92">
        <f t="shared" si="141"/>
        <v>0</v>
      </c>
      <c r="K166" s="92">
        <f t="shared" si="141"/>
        <v>0</v>
      </c>
      <c r="L166" s="555">
        <f t="shared" si="141"/>
        <v>0</v>
      </c>
    </row>
    <row r="167" spans="1:12" ht="18" customHeight="1">
      <c r="A167" s="571"/>
      <c r="B167" s="226" t="s">
        <v>1047</v>
      </c>
      <c r="C167" s="28"/>
      <c r="D167" s="934" t="s">
        <v>311</v>
      </c>
      <c r="E167" s="547">
        <f t="shared" si="120"/>
        <v>0</v>
      </c>
      <c r="F167" s="92">
        <f>F564</f>
        <v>0</v>
      </c>
      <c r="G167" s="92">
        <f aca="true" t="shared" si="142" ref="G167:L167">G564</f>
        <v>0</v>
      </c>
      <c r="H167" s="92">
        <f t="shared" si="142"/>
        <v>0</v>
      </c>
      <c r="I167" s="92">
        <f t="shared" si="142"/>
        <v>0</v>
      </c>
      <c r="J167" s="92">
        <f t="shared" si="142"/>
        <v>0</v>
      </c>
      <c r="K167" s="92">
        <f t="shared" si="142"/>
        <v>0</v>
      </c>
      <c r="L167" s="555">
        <f t="shared" si="142"/>
        <v>0</v>
      </c>
    </row>
    <row r="168" spans="1:12" ht="15.75">
      <c r="A168" s="571"/>
      <c r="B168" s="1009" t="s">
        <v>1617</v>
      </c>
      <c r="C168" s="1009"/>
      <c r="D168" s="934" t="s">
        <v>1618</v>
      </c>
      <c r="E168" s="547">
        <f t="shared" si="120"/>
        <v>0</v>
      </c>
      <c r="F168" s="92">
        <f>F480</f>
        <v>0</v>
      </c>
      <c r="G168" s="92">
        <f aca="true" t="shared" si="143" ref="G168:L168">G480</f>
        <v>0</v>
      </c>
      <c r="H168" s="92">
        <f t="shared" si="143"/>
        <v>0</v>
      </c>
      <c r="I168" s="92">
        <f t="shared" si="143"/>
        <v>0</v>
      </c>
      <c r="J168" s="92">
        <f t="shared" si="143"/>
        <v>0</v>
      </c>
      <c r="K168" s="92">
        <f t="shared" si="143"/>
        <v>0</v>
      </c>
      <c r="L168" s="555">
        <f t="shared" si="143"/>
        <v>0</v>
      </c>
    </row>
    <row r="169" spans="1:12" ht="37.5" customHeight="1">
      <c r="A169" s="571"/>
      <c r="B169" s="967" t="s">
        <v>1588</v>
      </c>
      <c r="C169" s="967"/>
      <c r="D169" s="934" t="s">
        <v>1084</v>
      </c>
      <c r="E169" s="547">
        <f t="shared" si="120"/>
        <v>10</v>
      </c>
      <c r="F169" s="92">
        <f>F481</f>
        <v>5</v>
      </c>
      <c r="G169" s="92">
        <f aca="true" t="shared" si="144" ref="G169:L170">G481</f>
        <v>2</v>
      </c>
      <c r="H169" s="92">
        <f t="shared" si="144"/>
        <v>2</v>
      </c>
      <c r="I169" s="92">
        <f t="shared" si="144"/>
        <v>1</v>
      </c>
      <c r="J169" s="92">
        <f t="shared" si="144"/>
        <v>10.47</v>
      </c>
      <c r="K169" s="92">
        <f t="shared" si="144"/>
        <v>10.45</v>
      </c>
      <c r="L169" s="555">
        <f t="shared" si="144"/>
        <v>10.4</v>
      </c>
    </row>
    <row r="170" spans="1:12" ht="15.75">
      <c r="A170" s="571"/>
      <c r="B170" s="973" t="s">
        <v>1033</v>
      </c>
      <c r="C170" s="973"/>
      <c r="D170" s="934" t="s">
        <v>1034</v>
      </c>
      <c r="E170" s="547">
        <f t="shared" si="120"/>
        <v>0</v>
      </c>
      <c r="F170" s="92">
        <f>F482</f>
        <v>0</v>
      </c>
      <c r="G170" s="92">
        <f t="shared" si="144"/>
        <v>0</v>
      </c>
      <c r="H170" s="92">
        <f t="shared" si="144"/>
        <v>0</v>
      </c>
      <c r="I170" s="92">
        <f t="shared" si="144"/>
        <v>0</v>
      </c>
      <c r="J170" s="92">
        <f t="shared" si="144"/>
        <v>0</v>
      </c>
      <c r="K170" s="92">
        <f t="shared" si="144"/>
        <v>0</v>
      </c>
      <c r="L170" s="555">
        <f t="shared" si="144"/>
        <v>0</v>
      </c>
    </row>
    <row r="171" spans="1:12" ht="15.75">
      <c r="A171" s="571"/>
      <c r="B171" s="967" t="s">
        <v>1054</v>
      </c>
      <c r="C171" s="967"/>
      <c r="D171" s="934" t="s">
        <v>1055</v>
      </c>
      <c r="E171" s="547">
        <f t="shared" si="120"/>
        <v>0</v>
      </c>
      <c r="F171" s="92">
        <f>F565</f>
        <v>0</v>
      </c>
      <c r="G171" s="92">
        <f aca="true" t="shared" si="145" ref="G171:L171">G565</f>
        <v>0</v>
      </c>
      <c r="H171" s="92">
        <f t="shared" si="145"/>
        <v>0</v>
      </c>
      <c r="I171" s="92">
        <f t="shared" si="145"/>
        <v>0</v>
      </c>
      <c r="J171" s="92">
        <f t="shared" si="145"/>
        <v>0</v>
      </c>
      <c r="K171" s="92">
        <f t="shared" si="145"/>
        <v>0</v>
      </c>
      <c r="L171" s="555">
        <f t="shared" si="145"/>
        <v>0</v>
      </c>
    </row>
    <row r="172" spans="1:12" ht="15.75">
      <c r="A172" s="571"/>
      <c r="B172" s="226" t="s">
        <v>1056</v>
      </c>
      <c r="C172" s="579"/>
      <c r="D172" s="934" t="s">
        <v>1057</v>
      </c>
      <c r="E172" s="547">
        <f t="shared" si="120"/>
        <v>0</v>
      </c>
      <c r="F172" s="92">
        <f>F483</f>
        <v>0</v>
      </c>
      <c r="G172" s="92">
        <f aca="true" t="shared" si="146" ref="G172:L172">G483</f>
        <v>0</v>
      </c>
      <c r="H172" s="92">
        <f t="shared" si="146"/>
        <v>0</v>
      </c>
      <c r="I172" s="92">
        <f t="shared" si="146"/>
        <v>0</v>
      </c>
      <c r="J172" s="92">
        <f t="shared" si="146"/>
        <v>0</v>
      </c>
      <c r="K172" s="92">
        <f t="shared" si="146"/>
        <v>0</v>
      </c>
      <c r="L172" s="555">
        <f t="shared" si="146"/>
        <v>0</v>
      </c>
    </row>
    <row r="173" spans="1:12" ht="15.75">
      <c r="A173" s="571"/>
      <c r="B173" s="973" t="s">
        <v>403</v>
      </c>
      <c r="C173" s="973"/>
      <c r="D173" s="934" t="s">
        <v>404</v>
      </c>
      <c r="E173" s="547">
        <f t="shared" si="120"/>
        <v>0</v>
      </c>
      <c r="F173" s="92">
        <f aca="true" t="shared" si="147" ref="F173:L173">F484</f>
        <v>0</v>
      </c>
      <c r="G173" s="92">
        <f t="shared" si="147"/>
        <v>0</v>
      </c>
      <c r="H173" s="92">
        <f t="shared" si="147"/>
        <v>0</v>
      </c>
      <c r="I173" s="92">
        <f t="shared" si="147"/>
        <v>0</v>
      </c>
      <c r="J173" s="92">
        <f t="shared" si="147"/>
        <v>0</v>
      </c>
      <c r="K173" s="92">
        <f t="shared" si="147"/>
        <v>0</v>
      </c>
      <c r="L173" s="555">
        <f t="shared" si="147"/>
        <v>0</v>
      </c>
    </row>
    <row r="174" spans="1:12" ht="15.75">
      <c r="A174" s="571"/>
      <c r="B174" s="967" t="s">
        <v>196</v>
      </c>
      <c r="C174" s="967"/>
      <c r="D174" s="934" t="s">
        <v>197</v>
      </c>
      <c r="E174" s="547">
        <f t="shared" si="120"/>
        <v>0</v>
      </c>
      <c r="F174" s="92">
        <f aca="true" t="shared" si="148" ref="F174:L174">F485</f>
        <v>0</v>
      </c>
      <c r="G174" s="92">
        <f t="shared" si="148"/>
        <v>0</v>
      </c>
      <c r="H174" s="92">
        <f t="shared" si="148"/>
        <v>0</v>
      </c>
      <c r="I174" s="92">
        <f t="shared" si="148"/>
        <v>0</v>
      </c>
      <c r="J174" s="92">
        <f t="shared" si="148"/>
        <v>0</v>
      </c>
      <c r="K174" s="92">
        <f t="shared" si="148"/>
        <v>0</v>
      </c>
      <c r="L174" s="555">
        <f t="shared" si="148"/>
        <v>0</v>
      </c>
    </row>
    <row r="175" spans="1:12" ht="32.25" customHeight="1">
      <c r="A175" s="571"/>
      <c r="B175" s="967" t="s">
        <v>314</v>
      </c>
      <c r="C175" s="967"/>
      <c r="D175" s="934" t="s">
        <v>669</v>
      </c>
      <c r="E175" s="547">
        <f t="shared" si="120"/>
        <v>0</v>
      </c>
      <c r="F175" s="92">
        <f>SUM(F176:F177)</f>
        <v>0</v>
      </c>
      <c r="G175" s="92">
        <f aca="true" t="shared" si="149" ref="G175:L175">SUM(G176:G177)</f>
        <v>0</v>
      </c>
      <c r="H175" s="92">
        <f t="shared" si="149"/>
        <v>0</v>
      </c>
      <c r="I175" s="92">
        <f t="shared" si="149"/>
        <v>0</v>
      </c>
      <c r="J175" s="92">
        <f t="shared" si="149"/>
        <v>0</v>
      </c>
      <c r="K175" s="92">
        <f t="shared" si="149"/>
        <v>0</v>
      </c>
      <c r="L175" s="555">
        <f t="shared" si="149"/>
        <v>0</v>
      </c>
    </row>
    <row r="176" spans="1:12" ht="36" customHeight="1">
      <c r="A176" s="571"/>
      <c r="B176" s="58"/>
      <c r="C176" s="58" t="s">
        <v>580</v>
      </c>
      <c r="D176" s="934" t="s">
        <v>671</v>
      </c>
      <c r="E176" s="547">
        <f t="shared" si="120"/>
        <v>0</v>
      </c>
      <c r="F176" s="92">
        <f>F487</f>
        <v>0</v>
      </c>
      <c r="G176" s="92">
        <f aca="true" t="shared" si="150" ref="G176:L176">G487</f>
        <v>0</v>
      </c>
      <c r="H176" s="92">
        <f t="shared" si="150"/>
        <v>0</v>
      </c>
      <c r="I176" s="92">
        <f t="shared" si="150"/>
        <v>0</v>
      </c>
      <c r="J176" s="92">
        <f t="shared" si="150"/>
        <v>0</v>
      </c>
      <c r="K176" s="92">
        <f t="shared" si="150"/>
        <v>0</v>
      </c>
      <c r="L176" s="555">
        <f t="shared" si="150"/>
        <v>0</v>
      </c>
    </row>
    <row r="177" spans="1:12" ht="39" customHeight="1">
      <c r="A177" s="571"/>
      <c r="B177" s="58"/>
      <c r="C177" s="58" t="s">
        <v>581</v>
      </c>
      <c r="D177" s="934" t="s">
        <v>672</v>
      </c>
      <c r="E177" s="547">
        <f t="shared" si="120"/>
        <v>0</v>
      </c>
      <c r="F177" s="92">
        <f>F567</f>
        <v>0</v>
      </c>
      <c r="G177" s="92">
        <f aca="true" t="shared" si="151" ref="G177:L177">G567</f>
        <v>0</v>
      </c>
      <c r="H177" s="92">
        <f t="shared" si="151"/>
        <v>0</v>
      </c>
      <c r="I177" s="92">
        <f t="shared" si="151"/>
        <v>0</v>
      </c>
      <c r="J177" s="92">
        <f t="shared" si="151"/>
        <v>0</v>
      </c>
      <c r="K177" s="92">
        <f t="shared" si="151"/>
        <v>0</v>
      </c>
      <c r="L177" s="555">
        <f t="shared" si="151"/>
        <v>0</v>
      </c>
    </row>
    <row r="178" spans="1:12" ht="32.25" customHeight="1">
      <c r="A178" s="571"/>
      <c r="B178" s="967" t="s">
        <v>469</v>
      </c>
      <c r="C178" s="967"/>
      <c r="D178" s="934" t="s">
        <v>670</v>
      </c>
      <c r="E178" s="547">
        <f t="shared" si="120"/>
        <v>0</v>
      </c>
      <c r="F178" s="92">
        <f>F568</f>
        <v>0</v>
      </c>
      <c r="G178" s="92">
        <f aca="true" t="shared" si="152" ref="G178:L178">G568</f>
        <v>0</v>
      </c>
      <c r="H178" s="92">
        <f t="shared" si="152"/>
        <v>0</v>
      </c>
      <c r="I178" s="92">
        <f t="shared" si="152"/>
        <v>0</v>
      </c>
      <c r="J178" s="92">
        <f t="shared" si="152"/>
        <v>0</v>
      </c>
      <c r="K178" s="92">
        <f t="shared" si="152"/>
        <v>0</v>
      </c>
      <c r="L178" s="555">
        <f t="shared" si="152"/>
        <v>0</v>
      </c>
    </row>
    <row r="179" spans="1:12" ht="20.25" customHeight="1">
      <c r="A179" s="571"/>
      <c r="B179" s="625" t="s">
        <v>1699</v>
      </c>
      <c r="C179" s="576"/>
      <c r="D179" s="934" t="s">
        <v>1204</v>
      </c>
      <c r="E179" s="547">
        <f t="shared" si="120"/>
        <v>0</v>
      </c>
      <c r="F179" s="92">
        <f>F488</f>
        <v>0</v>
      </c>
      <c r="G179" s="92">
        <f aca="true" t="shared" si="153" ref="G179:L179">G488</f>
        <v>0</v>
      </c>
      <c r="H179" s="92">
        <f t="shared" si="153"/>
        <v>0</v>
      </c>
      <c r="I179" s="92">
        <f t="shared" si="153"/>
        <v>0</v>
      </c>
      <c r="J179" s="92">
        <f t="shared" si="153"/>
        <v>0</v>
      </c>
      <c r="K179" s="92">
        <f t="shared" si="153"/>
        <v>0</v>
      </c>
      <c r="L179" s="555">
        <f t="shared" si="153"/>
        <v>0</v>
      </c>
    </row>
    <row r="180" spans="1:12" ht="20.25" customHeight="1">
      <c r="A180" s="571"/>
      <c r="B180" s="625" t="s">
        <v>1205</v>
      </c>
      <c r="C180" s="576"/>
      <c r="D180" s="934" t="s">
        <v>1206</v>
      </c>
      <c r="E180" s="547">
        <f t="shared" si="120"/>
        <v>0</v>
      </c>
      <c r="F180" s="92">
        <f>F569</f>
        <v>0</v>
      </c>
      <c r="G180" s="92">
        <f aca="true" t="shared" si="154" ref="G180:L181">G569</f>
        <v>0</v>
      </c>
      <c r="H180" s="92">
        <f t="shared" si="154"/>
        <v>0</v>
      </c>
      <c r="I180" s="92">
        <f t="shared" si="154"/>
        <v>0</v>
      </c>
      <c r="J180" s="92">
        <f t="shared" si="154"/>
        <v>0</v>
      </c>
      <c r="K180" s="92">
        <f t="shared" si="154"/>
        <v>0</v>
      </c>
      <c r="L180" s="555">
        <f t="shared" si="154"/>
        <v>0</v>
      </c>
    </row>
    <row r="181" spans="1:12" ht="20.25" customHeight="1">
      <c r="A181" s="571"/>
      <c r="B181" s="995" t="s">
        <v>644</v>
      </c>
      <c r="C181" s="995"/>
      <c r="D181" s="934" t="s">
        <v>850</v>
      </c>
      <c r="E181" s="547">
        <f t="shared" si="120"/>
        <v>0</v>
      </c>
      <c r="F181" s="92">
        <f>F570</f>
        <v>0</v>
      </c>
      <c r="G181" s="92">
        <f t="shared" si="154"/>
        <v>0</v>
      </c>
      <c r="H181" s="92">
        <f t="shared" si="154"/>
        <v>0</v>
      </c>
      <c r="I181" s="92">
        <f t="shared" si="154"/>
        <v>0</v>
      </c>
      <c r="J181" s="92">
        <f t="shared" si="154"/>
        <v>0</v>
      </c>
      <c r="K181" s="92">
        <f t="shared" si="154"/>
        <v>0</v>
      </c>
      <c r="L181" s="555">
        <f t="shared" si="154"/>
        <v>0</v>
      </c>
    </row>
    <row r="182" spans="1:12" ht="21.75" customHeight="1">
      <c r="A182" s="571"/>
      <c r="B182" s="995" t="s">
        <v>318</v>
      </c>
      <c r="C182" s="995"/>
      <c r="D182" s="934" t="s">
        <v>319</v>
      </c>
      <c r="E182" s="547">
        <f t="shared" si="120"/>
        <v>0</v>
      </c>
      <c r="F182" s="92">
        <f>F571</f>
        <v>0</v>
      </c>
      <c r="G182" s="92">
        <f aca="true" t="shared" si="155" ref="G182:L182">G571</f>
        <v>0</v>
      </c>
      <c r="H182" s="92">
        <f t="shared" si="155"/>
        <v>0</v>
      </c>
      <c r="I182" s="92">
        <f t="shared" si="155"/>
        <v>0</v>
      </c>
      <c r="J182" s="92">
        <f t="shared" si="155"/>
        <v>0</v>
      </c>
      <c r="K182" s="92">
        <f t="shared" si="155"/>
        <v>0</v>
      </c>
      <c r="L182" s="555">
        <f t="shared" si="155"/>
        <v>0</v>
      </c>
    </row>
    <row r="183" spans="1:12" ht="15.75">
      <c r="A183" s="571"/>
      <c r="B183" s="995" t="s">
        <v>983</v>
      </c>
      <c r="C183" s="995"/>
      <c r="D183" s="934" t="s">
        <v>984</v>
      </c>
      <c r="E183" s="547">
        <f t="shared" si="120"/>
        <v>0</v>
      </c>
      <c r="F183" s="92">
        <f>F489</f>
        <v>0</v>
      </c>
      <c r="G183" s="92">
        <f aca="true" t="shared" si="156" ref="G183:L183">G489</f>
        <v>0</v>
      </c>
      <c r="H183" s="92">
        <f t="shared" si="156"/>
        <v>0</v>
      </c>
      <c r="I183" s="92">
        <f t="shared" si="156"/>
        <v>0</v>
      </c>
      <c r="J183" s="92">
        <f t="shared" si="156"/>
        <v>0</v>
      </c>
      <c r="K183" s="92">
        <f t="shared" si="156"/>
        <v>0</v>
      </c>
      <c r="L183" s="555">
        <f t="shared" si="156"/>
        <v>0</v>
      </c>
    </row>
    <row r="184" spans="1:12" ht="34.5" customHeight="1">
      <c r="A184" s="571"/>
      <c r="B184" s="995" t="s">
        <v>1119</v>
      </c>
      <c r="C184" s="995"/>
      <c r="D184" s="934" t="s">
        <v>1120</v>
      </c>
      <c r="E184" s="547">
        <f t="shared" si="120"/>
        <v>0</v>
      </c>
      <c r="F184" s="92">
        <f>F572</f>
        <v>0</v>
      </c>
      <c r="G184" s="92">
        <f aca="true" t="shared" si="157" ref="G184:L185">G572</f>
        <v>0</v>
      </c>
      <c r="H184" s="92">
        <f t="shared" si="157"/>
        <v>0</v>
      </c>
      <c r="I184" s="92">
        <f t="shared" si="157"/>
        <v>0</v>
      </c>
      <c r="J184" s="92">
        <f t="shared" si="157"/>
        <v>0</v>
      </c>
      <c r="K184" s="92">
        <f t="shared" si="157"/>
        <v>0</v>
      </c>
      <c r="L184" s="555">
        <f t="shared" si="157"/>
        <v>0</v>
      </c>
    </row>
    <row r="185" spans="1:12" ht="41.25" customHeight="1">
      <c r="A185" s="571"/>
      <c r="B185" s="973" t="s">
        <v>1344</v>
      </c>
      <c r="C185" s="968"/>
      <c r="D185" s="934" t="s">
        <v>1330</v>
      </c>
      <c r="E185" s="547">
        <f t="shared" si="120"/>
        <v>553</v>
      </c>
      <c r="F185" s="92">
        <f>F573</f>
        <v>66</v>
      </c>
      <c r="G185" s="92">
        <f t="shared" si="157"/>
        <v>66</v>
      </c>
      <c r="H185" s="92">
        <f t="shared" si="157"/>
        <v>48</v>
      </c>
      <c r="I185" s="92">
        <f t="shared" si="157"/>
        <v>373</v>
      </c>
      <c r="J185" s="92">
        <f t="shared" si="157"/>
        <v>578.991</v>
      </c>
      <c r="K185" s="92">
        <f t="shared" si="157"/>
        <v>577.885</v>
      </c>
      <c r="L185" s="555">
        <f t="shared" si="157"/>
        <v>575.12</v>
      </c>
    </row>
    <row r="186" spans="1:14" ht="36.75" customHeight="1">
      <c r="A186" s="571"/>
      <c r="B186" s="973" t="s">
        <v>1440</v>
      </c>
      <c r="C186" s="968"/>
      <c r="D186" s="934" t="s">
        <v>1441</v>
      </c>
      <c r="E186" s="547">
        <f t="shared" si="120"/>
        <v>0</v>
      </c>
      <c r="F186" s="92">
        <f>F490</f>
        <v>0</v>
      </c>
      <c r="G186" s="92">
        <f aca="true" t="shared" si="158" ref="G186:L186">G490</f>
        <v>0</v>
      </c>
      <c r="H186" s="92">
        <f t="shared" si="158"/>
        <v>0</v>
      </c>
      <c r="I186" s="92">
        <f t="shared" si="158"/>
        <v>0</v>
      </c>
      <c r="J186" s="92">
        <f t="shared" si="158"/>
        <v>0</v>
      </c>
      <c r="K186" s="92">
        <f t="shared" si="158"/>
        <v>0</v>
      </c>
      <c r="L186" s="555">
        <f t="shared" si="158"/>
        <v>0</v>
      </c>
      <c r="M186" s="8"/>
      <c r="N186" s="32"/>
    </row>
    <row r="187" spans="1:14" s="36" customFormat="1" ht="15.75">
      <c r="A187" s="571"/>
      <c r="B187" s="993" t="s">
        <v>1521</v>
      </c>
      <c r="C187" s="993"/>
      <c r="D187" s="934" t="s">
        <v>1520</v>
      </c>
      <c r="E187" s="547">
        <f t="shared" si="120"/>
        <v>0</v>
      </c>
      <c r="F187" s="547">
        <f>F574</f>
        <v>0</v>
      </c>
      <c r="G187" s="547">
        <f aca="true" t="shared" si="159" ref="G187:L187">G574</f>
        <v>0</v>
      </c>
      <c r="H187" s="547">
        <f t="shared" si="159"/>
        <v>0</v>
      </c>
      <c r="I187" s="547">
        <f t="shared" si="159"/>
        <v>0</v>
      </c>
      <c r="J187" s="547">
        <f t="shared" si="159"/>
        <v>0</v>
      </c>
      <c r="K187" s="547">
        <f t="shared" si="159"/>
        <v>0</v>
      </c>
      <c r="L187" s="556">
        <f t="shared" si="159"/>
        <v>0</v>
      </c>
      <c r="M187" s="39"/>
      <c r="N187" s="40"/>
    </row>
    <row r="188" spans="1:14" ht="34.5" customHeight="1">
      <c r="A188" s="571"/>
      <c r="B188" s="973" t="s">
        <v>1549</v>
      </c>
      <c r="C188" s="973"/>
      <c r="D188" s="934" t="s">
        <v>1544</v>
      </c>
      <c r="E188" s="547">
        <f t="shared" si="120"/>
        <v>0</v>
      </c>
      <c r="F188" s="92">
        <f>SUM(F189:F190)</f>
        <v>0</v>
      </c>
      <c r="G188" s="92">
        <f aca="true" t="shared" si="160" ref="G188:L188">SUM(G189:G190)</f>
        <v>0</v>
      </c>
      <c r="H188" s="92">
        <f t="shared" si="160"/>
        <v>0</v>
      </c>
      <c r="I188" s="92">
        <f t="shared" si="160"/>
        <v>0</v>
      </c>
      <c r="J188" s="92">
        <f t="shared" si="160"/>
        <v>0</v>
      </c>
      <c r="K188" s="92">
        <f t="shared" si="160"/>
        <v>0</v>
      </c>
      <c r="L188" s="555">
        <f t="shared" si="160"/>
        <v>0</v>
      </c>
      <c r="M188" s="8"/>
      <c r="N188" s="32"/>
    </row>
    <row r="189" spans="1:14" ht="36.75" customHeight="1">
      <c r="A189" s="571"/>
      <c r="B189" s="58"/>
      <c r="C189" s="58" t="s">
        <v>1545</v>
      </c>
      <c r="D189" s="934" t="s">
        <v>1546</v>
      </c>
      <c r="E189" s="547">
        <f t="shared" si="120"/>
        <v>0</v>
      </c>
      <c r="F189" s="92">
        <f>F492</f>
        <v>0</v>
      </c>
      <c r="G189" s="92">
        <f aca="true" t="shared" si="161" ref="G189:L189">G492</f>
        <v>0</v>
      </c>
      <c r="H189" s="92">
        <f t="shared" si="161"/>
        <v>0</v>
      </c>
      <c r="I189" s="92">
        <f t="shared" si="161"/>
        <v>0</v>
      </c>
      <c r="J189" s="92">
        <f t="shared" si="161"/>
        <v>0</v>
      </c>
      <c r="K189" s="92">
        <f t="shared" si="161"/>
        <v>0</v>
      </c>
      <c r="L189" s="555">
        <f t="shared" si="161"/>
        <v>0</v>
      </c>
      <c r="M189" s="8"/>
      <c r="N189" s="32"/>
    </row>
    <row r="190" spans="1:14" ht="37.5" customHeight="1">
      <c r="A190" s="571"/>
      <c r="B190" s="58"/>
      <c r="C190" s="58" t="s">
        <v>1547</v>
      </c>
      <c r="D190" s="934" t="s">
        <v>1548</v>
      </c>
      <c r="E190" s="547">
        <f t="shared" si="120"/>
        <v>0</v>
      </c>
      <c r="F190" s="92">
        <f>F576</f>
        <v>0</v>
      </c>
      <c r="G190" s="92">
        <f aca="true" t="shared" si="162" ref="G190:L190">G576</f>
        <v>0</v>
      </c>
      <c r="H190" s="92">
        <f t="shared" si="162"/>
        <v>0</v>
      </c>
      <c r="I190" s="92">
        <f t="shared" si="162"/>
        <v>0</v>
      </c>
      <c r="J190" s="92">
        <f t="shared" si="162"/>
        <v>0</v>
      </c>
      <c r="K190" s="92">
        <f t="shared" si="162"/>
        <v>0</v>
      </c>
      <c r="L190" s="555">
        <f t="shared" si="162"/>
        <v>0</v>
      </c>
      <c r="M190" s="8"/>
      <c r="N190" s="32"/>
    </row>
    <row r="191" spans="1:14" ht="15.75">
      <c r="A191" s="571"/>
      <c r="B191" s="973" t="s">
        <v>1557</v>
      </c>
      <c r="C191" s="973"/>
      <c r="D191" s="934" t="s">
        <v>1556</v>
      </c>
      <c r="E191" s="547">
        <f t="shared" si="120"/>
        <v>0</v>
      </c>
      <c r="F191" s="92">
        <f>F493</f>
        <v>0</v>
      </c>
      <c r="G191" s="92">
        <f aca="true" t="shared" si="163" ref="G191:L191">G493</f>
        <v>0</v>
      </c>
      <c r="H191" s="92">
        <f t="shared" si="163"/>
        <v>0</v>
      </c>
      <c r="I191" s="92">
        <f t="shared" si="163"/>
        <v>0</v>
      </c>
      <c r="J191" s="92">
        <f t="shared" si="163"/>
        <v>0</v>
      </c>
      <c r="K191" s="92">
        <f t="shared" si="163"/>
        <v>0</v>
      </c>
      <c r="L191" s="555">
        <f t="shared" si="163"/>
        <v>0</v>
      </c>
      <c r="M191" s="8"/>
      <c r="N191" s="32"/>
    </row>
    <row r="192" spans="1:14" ht="15.75">
      <c r="A192" s="571"/>
      <c r="B192" s="973" t="s">
        <v>1560</v>
      </c>
      <c r="C192" s="973"/>
      <c r="D192" s="934" t="s">
        <v>1559</v>
      </c>
      <c r="E192" s="547">
        <f t="shared" si="120"/>
        <v>0</v>
      </c>
      <c r="F192" s="92">
        <f aca="true" t="shared" si="164" ref="F192:L192">F494</f>
        <v>0</v>
      </c>
      <c r="G192" s="92">
        <f t="shared" si="164"/>
        <v>0</v>
      </c>
      <c r="H192" s="92">
        <f t="shared" si="164"/>
        <v>0</v>
      </c>
      <c r="I192" s="92">
        <f t="shared" si="164"/>
        <v>0</v>
      </c>
      <c r="J192" s="92">
        <f t="shared" si="164"/>
        <v>0</v>
      </c>
      <c r="K192" s="92">
        <f t="shared" si="164"/>
        <v>0</v>
      </c>
      <c r="L192" s="555">
        <f t="shared" si="164"/>
        <v>0</v>
      </c>
      <c r="M192" s="8"/>
      <c r="N192" s="32"/>
    </row>
    <row r="193" spans="1:14" ht="15.75">
      <c r="A193" s="571"/>
      <c r="B193" s="973" t="s">
        <v>1563</v>
      </c>
      <c r="C193" s="968"/>
      <c r="D193" s="934" t="s">
        <v>1568</v>
      </c>
      <c r="E193" s="547">
        <f t="shared" si="120"/>
        <v>0</v>
      </c>
      <c r="F193" s="92">
        <f aca="true" t="shared" si="165" ref="F193:L193">F495</f>
        <v>0</v>
      </c>
      <c r="G193" s="92">
        <f t="shared" si="165"/>
        <v>0</v>
      </c>
      <c r="H193" s="92">
        <f t="shared" si="165"/>
        <v>0</v>
      </c>
      <c r="I193" s="92">
        <f t="shared" si="165"/>
        <v>0</v>
      </c>
      <c r="J193" s="92">
        <f t="shared" si="165"/>
        <v>0</v>
      </c>
      <c r="K193" s="92">
        <f t="shared" si="165"/>
        <v>0</v>
      </c>
      <c r="L193" s="555">
        <f t="shared" si="165"/>
        <v>0</v>
      </c>
      <c r="M193" s="8"/>
      <c r="N193" s="32"/>
    </row>
    <row r="194" spans="1:14" ht="15.75">
      <c r="A194" s="571"/>
      <c r="B194" s="973" t="s">
        <v>1570</v>
      </c>
      <c r="C194" s="968"/>
      <c r="D194" s="934" t="s">
        <v>1571</v>
      </c>
      <c r="E194" s="547">
        <f t="shared" si="120"/>
        <v>0</v>
      </c>
      <c r="F194" s="92">
        <f>F577</f>
        <v>0</v>
      </c>
      <c r="G194" s="92">
        <f aca="true" t="shared" si="166" ref="G194:L195">G577</f>
        <v>0</v>
      </c>
      <c r="H194" s="92">
        <f t="shared" si="166"/>
        <v>0</v>
      </c>
      <c r="I194" s="92">
        <f t="shared" si="166"/>
        <v>0</v>
      </c>
      <c r="J194" s="92">
        <f t="shared" si="166"/>
        <v>0</v>
      </c>
      <c r="K194" s="92">
        <f t="shared" si="166"/>
        <v>0</v>
      </c>
      <c r="L194" s="555">
        <f t="shared" si="166"/>
        <v>0</v>
      </c>
      <c r="M194" s="8"/>
      <c r="N194" s="32"/>
    </row>
    <row r="195" spans="1:12" ht="36.75" customHeight="1">
      <c r="A195" s="571"/>
      <c r="B195" s="973" t="s">
        <v>1576</v>
      </c>
      <c r="C195" s="968"/>
      <c r="D195" s="934" t="s">
        <v>1577</v>
      </c>
      <c r="E195" s="547">
        <f t="shared" si="120"/>
        <v>0</v>
      </c>
      <c r="F195" s="92">
        <f>F578</f>
        <v>0</v>
      </c>
      <c r="G195" s="92">
        <f t="shared" si="166"/>
        <v>0</v>
      </c>
      <c r="H195" s="92">
        <f t="shared" si="166"/>
        <v>0</v>
      </c>
      <c r="I195" s="92">
        <f t="shared" si="166"/>
        <v>0</v>
      </c>
      <c r="J195" s="92">
        <f t="shared" si="166"/>
        <v>0</v>
      </c>
      <c r="K195" s="92">
        <f t="shared" si="166"/>
        <v>0</v>
      </c>
      <c r="L195" s="555">
        <f t="shared" si="166"/>
        <v>0</v>
      </c>
    </row>
    <row r="196" spans="1:12" ht="35.25" customHeight="1">
      <c r="A196" s="571"/>
      <c r="B196" s="973" t="s">
        <v>1578</v>
      </c>
      <c r="C196" s="968"/>
      <c r="D196" s="934" t="s">
        <v>1579</v>
      </c>
      <c r="E196" s="547">
        <f t="shared" si="120"/>
        <v>0</v>
      </c>
      <c r="F196" s="92">
        <f>F496</f>
        <v>0</v>
      </c>
      <c r="G196" s="92">
        <f aca="true" t="shared" si="167" ref="G196:L196">G496</f>
        <v>0</v>
      </c>
      <c r="H196" s="92">
        <f t="shared" si="167"/>
        <v>0</v>
      </c>
      <c r="I196" s="92">
        <f t="shared" si="167"/>
        <v>0</v>
      </c>
      <c r="J196" s="92">
        <f t="shared" si="167"/>
        <v>0</v>
      </c>
      <c r="K196" s="92">
        <f t="shared" si="167"/>
        <v>0</v>
      </c>
      <c r="L196" s="555">
        <f t="shared" si="167"/>
        <v>0</v>
      </c>
    </row>
    <row r="197" spans="1:12" ht="15.75">
      <c r="A197" s="571"/>
      <c r="B197" s="973" t="s">
        <v>1586</v>
      </c>
      <c r="C197" s="968"/>
      <c r="D197" s="934" t="s">
        <v>1587</v>
      </c>
      <c r="E197" s="547">
        <f t="shared" si="120"/>
        <v>33000</v>
      </c>
      <c r="F197" s="92">
        <f>F579</f>
        <v>0</v>
      </c>
      <c r="G197" s="92">
        <f aca="true" t="shared" si="168" ref="G197:L197">G579</f>
        <v>0</v>
      </c>
      <c r="H197" s="92">
        <f t="shared" si="168"/>
        <v>33000</v>
      </c>
      <c r="I197" s="92">
        <f t="shared" si="168"/>
        <v>0</v>
      </c>
      <c r="J197" s="92">
        <f t="shared" si="168"/>
        <v>34551</v>
      </c>
      <c r="K197" s="92">
        <f t="shared" si="168"/>
        <v>34485</v>
      </c>
      <c r="L197" s="555">
        <f t="shared" si="168"/>
        <v>34320</v>
      </c>
    </row>
    <row r="198" spans="1:12" ht="15.75">
      <c r="A198" s="571"/>
      <c r="B198" s="967" t="s">
        <v>1612</v>
      </c>
      <c r="C198" s="972"/>
      <c r="D198" s="934" t="s">
        <v>1607</v>
      </c>
      <c r="E198" s="547">
        <f t="shared" si="120"/>
        <v>117304</v>
      </c>
      <c r="F198" s="92">
        <f>SUM(F199:F201)</f>
        <v>0</v>
      </c>
      <c r="G198" s="92">
        <f aca="true" t="shared" si="169" ref="G198:L198">SUM(G199:G201)</f>
        <v>0</v>
      </c>
      <c r="H198" s="92">
        <f t="shared" si="169"/>
        <v>0</v>
      </c>
      <c r="I198" s="92">
        <f t="shared" si="169"/>
        <v>117304</v>
      </c>
      <c r="J198" s="92">
        <f t="shared" si="169"/>
        <v>122817.288</v>
      </c>
      <c r="K198" s="92">
        <f t="shared" si="169"/>
        <v>122582.68</v>
      </c>
      <c r="L198" s="555">
        <f t="shared" si="169"/>
        <v>121996.16</v>
      </c>
    </row>
    <row r="199" spans="1:12" ht="15.75">
      <c r="A199" s="571"/>
      <c r="B199" s="58"/>
      <c r="C199" s="553" t="s">
        <v>1590</v>
      </c>
      <c r="D199" s="934" t="s">
        <v>1604</v>
      </c>
      <c r="E199" s="547">
        <f t="shared" si="120"/>
        <v>117304</v>
      </c>
      <c r="F199" s="92">
        <f>F581</f>
        <v>0</v>
      </c>
      <c r="G199" s="92">
        <f aca="true" t="shared" si="170" ref="G199:L199">G581</f>
        <v>0</v>
      </c>
      <c r="H199" s="92">
        <f t="shared" si="170"/>
        <v>0</v>
      </c>
      <c r="I199" s="92">
        <f t="shared" si="170"/>
        <v>117304</v>
      </c>
      <c r="J199" s="92">
        <f t="shared" si="170"/>
        <v>122817.288</v>
      </c>
      <c r="K199" s="92">
        <f t="shared" si="170"/>
        <v>122582.68</v>
      </c>
      <c r="L199" s="555">
        <f t="shared" si="170"/>
        <v>121996.16</v>
      </c>
    </row>
    <row r="200" spans="1:12" ht="21.75" customHeight="1">
      <c r="A200" s="571"/>
      <c r="B200" s="58"/>
      <c r="C200" s="553" t="s">
        <v>1594</v>
      </c>
      <c r="D200" s="934" t="s">
        <v>1605</v>
      </c>
      <c r="E200" s="547">
        <f t="shared" si="120"/>
        <v>0</v>
      </c>
      <c r="F200" s="92">
        <f aca="true" t="shared" si="171" ref="F200:L200">F582</f>
        <v>0</v>
      </c>
      <c r="G200" s="92">
        <f t="shared" si="171"/>
        <v>0</v>
      </c>
      <c r="H200" s="92">
        <f t="shared" si="171"/>
        <v>0</v>
      </c>
      <c r="I200" s="92">
        <f t="shared" si="171"/>
        <v>0</v>
      </c>
      <c r="J200" s="92">
        <f t="shared" si="171"/>
        <v>0</v>
      </c>
      <c r="K200" s="92">
        <f t="shared" si="171"/>
        <v>0</v>
      </c>
      <c r="L200" s="555">
        <f t="shared" si="171"/>
        <v>0</v>
      </c>
    </row>
    <row r="201" spans="1:12" ht="15.75">
      <c r="A201" s="571"/>
      <c r="B201" s="58"/>
      <c r="C201" s="553" t="s">
        <v>1591</v>
      </c>
      <c r="D201" s="934" t="s">
        <v>1606</v>
      </c>
      <c r="E201" s="547">
        <f t="shared" si="120"/>
        <v>0</v>
      </c>
      <c r="F201" s="92">
        <f aca="true" t="shared" si="172" ref="F201:L201">F583</f>
        <v>0</v>
      </c>
      <c r="G201" s="92">
        <f t="shared" si="172"/>
        <v>0</v>
      </c>
      <c r="H201" s="92">
        <f t="shared" si="172"/>
        <v>0</v>
      </c>
      <c r="I201" s="92">
        <f t="shared" si="172"/>
        <v>0</v>
      </c>
      <c r="J201" s="92">
        <f t="shared" si="172"/>
        <v>0</v>
      </c>
      <c r="K201" s="92">
        <f t="shared" si="172"/>
        <v>0</v>
      </c>
      <c r="L201" s="555">
        <f t="shared" si="172"/>
        <v>0</v>
      </c>
    </row>
    <row r="202" spans="1:12" ht="15.75">
      <c r="A202" s="571"/>
      <c r="B202" s="967" t="s">
        <v>1613</v>
      </c>
      <c r="C202" s="972"/>
      <c r="D202" s="934" t="s">
        <v>1608</v>
      </c>
      <c r="E202" s="547">
        <f t="shared" si="120"/>
        <v>222086</v>
      </c>
      <c r="F202" s="92">
        <f>SUM(F203:F205)</f>
        <v>0</v>
      </c>
      <c r="G202" s="92">
        <f aca="true" t="shared" si="173" ref="G202:L202">SUM(G203:G205)</f>
        <v>22426.64</v>
      </c>
      <c r="H202" s="92">
        <f t="shared" si="173"/>
        <v>15927.92</v>
      </c>
      <c r="I202" s="92">
        <f t="shared" si="173"/>
        <v>183731.44</v>
      </c>
      <c r="J202" s="92">
        <f t="shared" si="173"/>
        <v>232524.04200000002</v>
      </c>
      <c r="K202" s="92">
        <f t="shared" si="173"/>
        <v>232079.87</v>
      </c>
      <c r="L202" s="555">
        <f t="shared" si="173"/>
        <v>230969.44</v>
      </c>
    </row>
    <row r="203" spans="1:12" ht="15.75">
      <c r="A203" s="571"/>
      <c r="B203" s="58"/>
      <c r="C203" s="553" t="s">
        <v>1592</v>
      </c>
      <c r="D203" s="934" t="s">
        <v>1609</v>
      </c>
      <c r="E203" s="547">
        <f t="shared" si="120"/>
        <v>215962</v>
      </c>
      <c r="F203" s="92">
        <f>F585</f>
        <v>0</v>
      </c>
      <c r="G203" s="92">
        <f aca="true" t="shared" si="174" ref="G203:L203">G585</f>
        <v>18845.64</v>
      </c>
      <c r="H203" s="92">
        <f t="shared" si="174"/>
        <v>13384.92</v>
      </c>
      <c r="I203" s="92">
        <f t="shared" si="174"/>
        <v>183731.44</v>
      </c>
      <c r="J203" s="92">
        <f t="shared" si="174"/>
        <v>226112.214</v>
      </c>
      <c r="K203" s="92">
        <f t="shared" si="174"/>
        <v>225680.29</v>
      </c>
      <c r="L203" s="555">
        <f t="shared" si="174"/>
        <v>224600.48</v>
      </c>
    </row>
    <row r="204" spans="1:12" ht="15.75">
      <c r="A204" s="571"/>
      <c r="B204" s="58"/>
      <c r="C204" s="553" t="s">
        <v>1594</v>
      </c>
      <c r="D204" s="934" t="s">
        <v>1610</v>
      </c>
      <c r="E204" s="547">
        <f t="shared" si="120"/>
        <v>0</v>
      </c>
      <c r="F204" s="92">
        <f aca="true" t="shared" si="175" ref="F204:L204">F586</f>
        <v>0</v>
      </c>
      <c r="G204" s="92">
        <f t="shared" si="175"/>
        <v>0</v>
      </c>
      <c r="H204" s="92">
        <f t="shared" si="175"/>
        <v>0</v>
      </c>
      <c r="I204" s="92">
        <f t="shared" si="175"/>
        <v>0</v>
      </c>
      <c r="J204" s="92">
        <f t="shared" si="175"/>
        <v>0</v>
      </c>
      <c r="K204" s="92">
        <f t="shared" si="175"/>
        <v>0</v>
      </c>
      <c r="L204" s="555">
        <f t="shared" si="175"/>
        <v>0</v>
      </c>
    </row>
    <row r="205" spans="1:12" ht="15.75">
      <c r="A205" s="571"/>
      <c r="B205" s="58"/>
      <c r="C205" s="553" t="s">
        <v>1591</v>
      </c>
      <c r="D205" s="934" t="s">
        <v>1611</v>
      </c>
      <c r="E205" s="547">
        <f t="shared" si="120"/>
        <v>6124</v>
      </c>
      <c r="F205" s="92">
        <f aca="true" t="shared" si="176" ref="F205:L205">F587</f>
        <v>0</v>
      </c>
      <c r="G205" s="92">
        <f t="shared" si="176"/>
        <v>3581</v>
      </c>
      <c r="H205" s="92">
        <f t="shared" si="176"/>
        <v>2543</v>
      </c>
      <c r="I205" s="92">
        <f t="shared" si="176"/>
        <v>0</v>
      </c>
      <c r="J205" s="92">
        <f t="shared" si="176"/>
        <v>6411.8279999999995</v>
      </c>
      <c r="K205" s="92">
        <f t="shared" si="176"/>
        <v>6399.58</v>
      </c>
      <c r="L205" s="555">
        <f t="shared" si="176"/>
        <v>6368.96</v>
      </c>
    </row>
    <row r="206" spans="1:12" ht="35.25" customHeight="1">
      <c r="A206" s="571"/>
      <c r="B206" s="973" t="s">
        <v>1635</v>
      </c>
      <c r="C206" s="968"/>
      <c r="D206" s="934" t="s">
        <v>1626</v>
      </c>
      <c r="E206" s="547">
        <f t="shared" si="120"/>
        <v>0</v>
      </c>
      <c r="F206" s="92">
        <f>SUM(F207:F209)</f>
        <v>0</v>
      </c>
      <c r="G206" s="92">
        <f aca="true" t="shared" si="177" ref="G206:L206">SUM(G207:G209)</f>
        <v>0</v>
      </c>
      <c r="H206" s="92">
        <f t="shared" si="177"/>
        <v>0</v>
      </c>
      <c r="I206" s="92">
        <f t="shared" si="177"/>
        <v>0</v>
      </c>
      <c r="J206" s="92">
        <f t="shared" si="177"/>
        <v>0</v>
      </c>
      <c r="K206" s="92">
        <f t="shared" si="177"/>
        <v>0</v>
      </c>
      <c r="L206" s="555">
        <f t="shared" si="177"/>
        <v>0</v>
      </c>
    </row>
    <row r="207" spans="1:12" ht="15.75">
      <c r="A207" s="571"/>
      <c r="B207" s="58"/>
      <c r="C207" s="553" t="s">
        <v>1590</v>
      </c>
      <c r="D207" s="934" t="s">
        <v>1627</v>
      </c>
      <c r="E207" s="547">
        <f aca="true" t="shared" si="178" ref="E207:E270">F207+G207+H207+I207</f>
        <v>0</v>
      </c>
      <c r="F207" s="92">
        <f>F589</f>
        <v>0</v>
      </c>
      <c r="G207" s="92">
        <f aca="true" t="shared" si="179" ref="G207:L207">G589</f>
        <v>0</v>
      </c>
      <c r="H207" s="92">
        <f t="shared" si="179"/>
        <v>0</v>
      </c>
      <c r="I207" s="92">
        <f t="shared" si="179"/>
        <v>0</v>
      </c>
      <c r="J207" s="92">
        <f t="shared" si="179"/>
        <v>0</v>
      </c>
      <c r="K207" s="92">
        <f t="shared" si="179"/>
        <v>0</v>
      </c>
      <c r="L207" s="555">
        <f t="shared" si="179"/>
        <v>0</v>
      </c>
    </row>
    <row r="208" spans="1:12" ht="15.75">
      <c r="A208" s="571"/>
      <c r="B208" s="58"/>
      <c r="C208" s="553" t="s">
        <v>1594</v>
      </c>
      <c r="D208" s="934" t="s">
        <v>1628</v>
      </c>
      <c r="E208" s="547">
        <f t="shared" si="178"/>
        <v>0</v>
      </c>
      <c r="F208" s="92">
        <f aca="true" t="shared" si="180" ref="F208:L208">F590</f>
        <v>0</v>
      </c>
      <c r="G208" s="92">
        <f t="shared" si="180"/>
        <v>0</v>
      </c>
      <c r="H208" s="92">
        <f t="shared" si="180"/>
        <v>0</v>
      </c>
      <c r="I208" s="92">
        <f t="shared" si="180"/>
        <v>0</v>
      </c>
      <c r="J208" s="92">
        <f t="shared" si="180"/>
        <v>0</v>
      </c>
      <c r="K208" s="92">
        <f t="shared" si="180"/>
        <v>0</v>
      </c>
      <c r="L208" s="555">
        <f t="shared" si="180"/>
        <v>0</v>
      </c>
    </row>
    <row r="209" spans="1:12" ht="15.75">
      <c r="A209" s="571"/>
      <c r="B209" s="58"/>
      <c r="C209" s="553" t="s">
        <v>1591</v>
      </c>
      <c r="D209" s="934" t="s">
        <v>1629</v>
      </c>
      <c r="E209" s="547">
        <f t="shared" si="178"/>
        <v>0</v>
      </c>
      <c r="F209" s="92">
        <f aca="true" t="shared" si="181" ref="F209:L209">F591</f>
        <v>0</v>
      </c>
      <c r="G209" s="92">
        <f t="shared" si="181"/>
        <v>0</v>
      </c>
      <c r="H209" s="92">
        <f t="shared" si="181"/>
        <v>0</v>
      </c>
      <c r="I209" s="92">
        <f t="shared" si="181"/>
        <v>0</v>
      </c>
      <c r="J209" s="92">
        <f t="shared" si="181"/>
        <v>0</v>
      </c>
      <c r="K209" s="92">
        <f t="shared" si="181"/>
        <v>0</v>
      </c>
      <c r="L209" s="555">
        <f t="shared" si="181"/>
        <v>0</v>
      </c>
    </row>
    <row r="210" spans="1:12" ht="36.75" customHeight="1">
      <c r="A210" s="571"/>
      <c r="B210" s="973" t="s">
        <v>1634</v>
      </c>
      <c r="C210" s="968"/>
      <c r="D210" s="934" t="s">
        <v>1630</v>
      </c>
      <c r="E210" s="547">
        <f t="shared" si="178"/>
        <v>0</v>
      </c>
      <c r="F210" s="92">
        <f>SUM(F211:F213)</f>
        <v>0</v>
      </c>
      <c r="G210" s="92">
        <f aca="true" t="shared" si="182" ref="G210:L210">SUM(G211:G213)</f>
        <v>0</v>
      </c>
      <c r="H210" s="92">
        <f t="shared" si="182"/>
        <v>0</v>
      </c>
      <c r="I210" s="92">
        <f t="shared" si="182"/>
        <v>0</v>
      </c>
      <c r="J210" s="92">
        <f t="shared" si="182"/>
        <v>0</v>
      </c>
      <c r="K210" s="92">
        <f t="shared" si="182"/>
        <v>0</v>
      </c>
      <c r="L210" s="555">
        <f t="shared" si="182"/>
        <v>0</v>
      </c>
    </row>
    <row r="211" spans="1:12" ht="15.75">
      <c r="A211" s="571"/>
      <c r="B211" s="58"/>
      <c r="C211" s="553" t="s">
        <v>1592</v>
      </c>
      <c r="D211" s="934" t="s">
        <v>1631</v>
      </c>
      <c r="E211" s="547">
        <f t="shared" si="178"/>
        <v>0</v>
      </c>
      <c r="F211" s="92">
        <f>F593</f>
        <v>0</v>
      </c>
      <c r="G211" s="92">
        <f aca="true" t="shared" si="183" ref="G211:L211">G593</f>
        <v>0</v>
      </c>
      <c r="H211" s="92">
        <f t="shared" si="183"/>
        <v>0</v>
      </c>
      <c r="I211" s="92">
        <f t="shared" si="183"/>
        <v>0</v>
      </c>
      <c r="J211" s="92">
        <f t="shared" si="183"/>
        <v>0</v>
      </c>
      <c r="K211" s="92">
        <f t="shared" si="183"/>
        <v>0</v>
      </c>
      <c r="L211" s="555">
        <f t="shared" si="183"/>
        <v>0</v>
      </c>
    </row>
    <row r="212" spans="1:12" ht="15.75">
      <c r="A212" s="571"/>
      <c r="B212" s="58"/>
      <c r="C212" s="553" t="s">
        <v>1594</v>
      </c>
      <c r="D212" s="934" t="s">
        <v>1632</v>
      </c>
      <c r="E212" s="547">
        <f t="shared" si="178"/>
        <v>0</v>
      </c>
      <c r="F212" s="92">
        <f aca="true" t="shared" si="184" ref="F212:L212">F594</f>
        <v>0</v>
      </c>
      <c r="G212" s="92">
        <f t="shared" si="184"/>
        <v>0</v>
      </c>
      <c r="H212" s="92">
        <f t="shared" si="184"/>
        <v>0</v>
      </c>
      <c r="I212" s="92">
        <f t="shared" si="184"/>
        <v>0</v>
      </c>
      <c r="J212" s="92">
        <f t="shared" si="184"/>
        <v>0</v>
      </c>
      <c r="K212" s="92">
        <f t="shared" si="184"/>
        <v>0</v>
      </c>
      <c r="L212" s="555">
        <f t="shared" si="184"/>
        <v>0</v>
      </c>
    </row>
    <row r="213" spans="1:12" ht="15.75">
      <c r="A213" s="571"/>
      <c r="B213" s="58"/>
      <c r="C213" s="553" t="s">
        <v>1591</v>
      </c>
      <c r="D213" s="934" t="s">
        <v>1633</v>
      </c>
      <c r="E213" s="547">
        <f t="shared" si="178"/>
        <v>0</v>
      </c>
      <c r="F213" s="92">
        <f aca="true" t="shared" si="185" ref="F213:L213">F595</f>
        <v>0</v>
      </c>
      <c r="G213" s="92">
        <f t="shared" si="185"/>
        <v>0</v>
      </c>
      <c r="H213" s="92">
        <f t="shared" si="185"/>
        <v>0</v>
      </c>
      <c r="I213" s="92">
        <f t="shared" si="185"/>
        <v>0</v>
      </c>
      <c r="J213" s="92">
        <f t="shared" si="185"/>
        <v>0</v>
      </c>
      <c r="K213" s="92">
        <f t="shared" si="185"/>
        <v>0</v>
      </c>
      <c r="L213" s="555">
        <f t="shared" si="185"/>
        <v>0</v>
      </c>
    </row>
    <row r="214" spans="1:12" ht="32.25" customHeight="1">
      <c r="A214" s="571"/>
      <c r="B214" s="973" t="s">
        <v>1658</v>
      </c>
      <c r="C214" s="968"/>
      <c r="D214" s="934" t="s">
        <v>1652</v>
      </c>
      <c r="E214" s="547">
        <f t="shared" si="178"/>
        <v>0</v>
      </c>
      <c r="F214" s="92">
        <f>SUM(F215:F217)</f>
        <v>0</v>
      </c>
      <c r="G214" s="92">
        <f aca="true" t="shared" si="186" ref="G214:L214">SUM(G215:G217)</f>
        <v>0</v>
      </c>
      <c r="H214" s="92">
        <f t="shared" si="186"/>
        <v>0</v>
      </c>
      <c r="I214" s="92">
        <f t="shared" si="186"/>
        <v>0</v>
      </c>
      <c r="J214" s="92">
        <f t="shared" si="186"/>
        <v>0</v>
      </c>
      <c r="K214" s="92">
        <f t="shared" si="186"/>
        <v>0</v>
      </c>
      <c r="L214" s="555">
        <f t="shared" si="186"/>
        <v>0</v>
      </c>
    </row>
    <row r="215" spans="1:12" ht="15.75">
      <c r="A215" s="571"/>
      <c r="B215" s="58"/>
      <c r="C215" s="553" t="s">
        <v>1653</v>
      </c>
      <c r="D215" s="934" t="s">
        <v>1655</v>
      </c>
      <c r="E215" s="547">
        <f t="shared" si="178"/>
        <v>0</v>
      </c>
      <c r="F215" s="92">
        <f>F597</f>
        <v>0</v>
      </c>
      <c r="G215" s="92">
        <f aca="true" t="shared" si="187" ref="G215:L215">G597</f>
        <v>0</v>
      </c>
      <c r="H215" s="92">
        <f t="shared" si="187"/>
        <v>0</v>
      </c>
      <c r="I215" s="92">
        <f t="shared" si="187"/>
        <v>0</v>
      </c>
      <c r="J215" s="92">
        <f t="shared" si="187"/>
        <v>0</v>
      </c>
      <c r="K215" s="92">
        <f t="shared" si="187"/>
        <v>0</v>
      </c>
      <c r="L215" s="555">
        <f t="shared" si="187"/>
        <v>0</v>
      </c>
    </row>
    <row r="216" spans="1:12" ht="15.75">
      <c r="A216" s="571"/>
      <c r="B216" s="58"/>
      <c r="C216" s="553" t="s">
        <v>1654</v>
      </c>
      <c r="D216" s="934" t="s">
        <v>1656</v>
      </c>
      <c r="E216" s="547">
        <f t="shared" si="178"/>
        <v>0</v>
      </c>
      <c r="F216" s="92">
        <f aca="true" t="shared" si="188" ref="F216:L216">F598</f>
        <v>0</v>
      </c>
      <c r="G216" s="92">
        <f t="shared" si="188"/>
        <v>0</v>
      </c>
      <c r="H216" s="92">
        <f t="shared" si="188"/>
        <v>0</v>
      </c>
      <c r="I216" s="92">
        <f t="shared" si="188"/>
        <v>0</v>
      </c>
      <c r="J216" s="92">
        <f t="shared" si="188"/>
        <v>0</v>
      </c>
      <c r="K216" s="92">
        <f t="shared" si="188"/>
        <v>0</v>
      </c>
      <c r="L216" s="555">
        <f t="shared" si="188"/>
        <v>0</v>
      </c>
    </row>
    <row r="217" spans="1:12" ht="15.75">
      <c r="A217" s="571"/>
      <c r="B217" s="58"/>
      <c r="C217" s="553" t="s">
        <v>1125</v>
      </c>
      <c r="D217" s="934" t="s">
        <v>1657</v>
      </c>
      <c r="E217" s="547">
        <f t="shared" si="178"/>
        <v>0</v>
      </c>
      <c r="F217" s="92">
        <f aca="true" t="shared" si="189" ref="F217:L217">F599</f>
        <v>0</v>
      </c>
      <c r="G217" s="92">
        <f t="shared" si="189"/>
        <v>0</v>
      </c>
      <c r="H217" s="92">
        <f t="shared" si="189"/>
        <v>0</v>
      </c>
      <c r="I217" s="92">
        <f t="shared" si="189"/>
        <v>0</v>
      </c>
      <c r="J217" s="92">
        <f t="shared" si="189"/>
        <v>0</v>
      </c>
      <c r="K217" s="92">
        <f t="shared" si="189"/>
        <v>0</v>
      </c>
      <c r="L217" s="555">
        <f t="shared" si="189"/>
        <v>0</v>
      </c>
    </row>
    <row r="218" spans="1:12" ht="51" customHeight="1">
      <c r="A218" s="571"/>
      <c r="B218" s="973" t="s">
        <v>1685</v>
      </c>
      <c r="C218" s="968"/>
      <c r="D218" s="947" t="s">
        <v>1680</v>
      </c>
      <c r="E218" s="547">
        <f t="shared" si="178"/>
        <v>0</v>
      </c>
      <c r="F218" s="92">
        <f>SUM(F219:F220)</f>
        <v>0</v>
      </c>
      <c r="G218" s="92">
        <f aca="true" t="shared" si="190" ref="G218:L218">SUM(G219:G220)</f>
        <v>0</v>
      </c>
      <c r="H218" s="92">
        <f t="shared" si="190"/>
        <v>0</v>
      </c>
      <c r="I218" s="92">
        <f t="shared" si="190"/>
        <v>0</v>
      </c>
      <c r="J218" s="92">
        <f t="shared" si="190"/>
        <v>0</v>
      </c>
      <c r="K218" s="92">
        <f t="shared" si="190"/>
        <v>0</v>
      </c>
      <c r="L218" s="555">
        <f t="shared" si="190"/>
        <v>0</v>
      </c>
    </row>
    <row r="219" spans="1:12" ht="31.5">
      <c r="A219" s="571"/>
      <c r="B219" s="58"/>
      <c r="C219" s="553" t="s">
        <v>1682</v>
      </c>
      <c r="D219" s="947" t="s">
        <v>1681</v>
      </c>
      <c r="E219" s="547">
        <f t="shared" si="178"/>
        <v>0</v>
      </c>
      <c r="F219" s="92">
        <f>F601</f>
        <v>0</v>
      </c>
      <c r="G219" s="92">
        <f aca="true" t="shared" si="191" ref="G219:L220">G601</f>
        <v>0</v>
      </c>
      <c r="H219" s="92">
        <f t="shared" si="191"/>
        <v>0</v>
      </c>
      <c r="I219" s="92">
        <f t="shared" si="191"/>
        <v>0</v>
      </c>
      <c r="J219" s="92">
        <f t="shared" si="191"/>
        <v>0</v>
      </c>
      <c r="K219" s="92">
        <f t="shared" si="191"/>
        <v>0</v>
      </c>
      <c r="L219" s="555">
        <f t="shared" si="191"/>
        <v>0</v>
      </c>
    </row>
    <row r="220" spans="1:12" ht="42" customHeight="1">
      <c r="A220" s="571"/>
      <c r="B220" s="58"/>
      <c r="C220" s="553" t="s">
        <v>1683</v>
      </c>
      <c r="D220" s="947" t="s">
        <v>1684</v>
      </c>
      <c r="E220" s="547">
        <f t="shared" si="178"/>
        <v>0</v>
      </c>
      <c r="F220" s="92">
        <f>F602</f>
        <v>0</v>
      </c>
      <c r="G220" s="92">
        <f t="shared" si="191"/>
        <v>0</v>
      </c>
      <c r="H220" s="92">
        <f t="shared" si="191"/>
        <v>0</v>
      </c>
      <c r="I220" s="92">
        <f t="shared" si="191"/>
        <v>0</v>
      </c>
      <c r="J220" s="92">
        <f t="shared" si="191"/>
        <v>0</v>
      </c>
      <c r="K220" s="92">
        <f t="shared" si="191"/>
        <v>0</v>
      </c>
      <c r="L220" s="555">
        <f t="shared" si="191"/>
        <v>0</v>
      </c>
    </row>
    <row r="221" spans="1:12" ht="38.25" customHeight="1">
      <c r="A221" s="975" t="s">
        <v>1736</v>
      </c>
      <c r="B221" s="987"/>
      <c r="C221" s="987"/>
      <c r="D221" s="946" t="s">
        <v>651</v>
      </c>
      <c r="E221" s="550">
        <f t="shared" si="178"/>
        <v>2614</v>
      </c>
      <c r="F221" s="572">
        <f>F222+F223+F224+F225+F226+F227+F228+F229+F230+F231+F232+F233+F236+F237+F238</f>
        <v>0</v>
      </c>
      <c r="G221" s="572">
        <f aca="true" t="shared" si="192" ref="G221:L221">G222+G223+G224+G225+G226+G227+G228+G229+G230+G231+G232+G233+G236+G237+G238</f>
        <v>0</v>
      </c>
      <c r="H221" s="572">
        <f t="shared" si="192"/>
        <v>0</v>
      </c>
      <c r="I221" s="572">
        <f t="shared" si="192"/>
        <v>2614</v>
      </c>
      <c r="J221" s="572">
        <f t="shared" si="192"/>
        <v>2736.858</v>
      </c>
      <c r="K221" s="572">
        <f t="shared" si="192"/>
        <v>2731.63</v>
      </c>
      <c r="L221" s="554">
        <f t="shared" si="192"/>
        <v>2718.56</v>
      </c>
    </row>
    <row r="222" spans="1:12" ht="15.75">
      <c r="A222" s="571"/>
      <c r="B222" s="973" t="s">
        <v>81</v>
      </c>
      <c r="C222" s="968"/>
      <c r="D222" s="934" t="s">
        <v>964</v>
      </c>
      <c r="E222" s="547">
        <f t="shared" si="178"/>
        <v>0</v>
      </c>
      <c r="F222" s="92">
        <f>F498</f>
        <v>0</v>
      </c>
      <c r="G222" s="92">
        <f aca="true" t="shared" si="193" ref="G222:L223">G498</f>
        <v>0</v>
      </c>
      <c r="H222" s="92">
        <f t="shared" si="193"/>
        <v>0</v>
      </c>
      <c r="I222" s="92">
        <f t="shared" si="193"/>
        <v>0</v>
      </c>
      <c r="J222" s="92">
        <f t="shared" si="193"/>
        <v>0</v>
      </c>
      <c r="K222" s="92">
        <f t="shared" si="193"/>
        <v>0</v>
      </c>
      <c r="L222" s="555">
        <f t="shared" si="193"/>
        <v>0</v>
      </c>
    </row>
    <row r="223" spans="1:12" ht="39.75" customHeight="1">
      <c r="A223" s="591"/>
      <c r="B223" s="967" t="s">
        <v>441</v>
      </c>
      <c r="C223" s="967"/>
      <c r="D223" s="934" t="s">
        <v>442</v>
      </c>
      <c r="E223" s="547">
        <f t="shared" si="178"/>
        <v>0</v>
      </c>
      <c r="F223" s="92">
        <f>F499</f>
        <v>0</v>
      </c>
      <c r="G223" s="92">
        <f t="shared" si="193"/>
        <v>0</v>
      </c>
      <c r="H223" s="92">
        <f t="shared" si="193"/>
        <v>0</v>
      </c>
      <c r="I223" s="92">
        <f t="shared" si="193"/>
        <v>0</v>
      </c>
      <c r="J223" s="92">
        <f t="shared" si="193"/>
        <v>0</v>
      </c>
      <c r="K223" s="92">
        <f t="shared" si="193"/>
        <v>0</v>
      </c>
      <c r="L223" s="555">
        <f t="shared" si="193"/>
        <v>0</v>
      </c>
    </row>
    <row r="224" spans="1:12" ht="15.75">
      <c r="A224" s="591"/>
      <c r="B224" s="967" t="s">
        <v>740</v>
      </c>
      <c r="C224" s="967"/>
      <c r="D224" s="934" t="s">
        <v>33</v>
      </c>
      <c r="E224" s="547">
        <f t="shared" si="178"/>
        <v>0</v>
      </c>
      <c r="F224" s="92">
        <f>F500</f>
        <v>0</v>
      </c>
      <c r="G224" s="92">
        <f aca="true" t="shared" si="194" ref="G224:L225">G500</f>
        <v>0</v>
      </c>
      <c r="H224" s="92">
        <f t="shared" si="194"/>
        <v>0</v>
      </c>
      <c r="I224" s="92">
        <f t="shared" si="194"/>
        <v>0</v>
      </c>
      <c r="J224" s="92">
        <f t="shared" si="194"/>
        <v>0</v>
      </c>
      <c r="K224" s="92">
        <f t="shared" si="194"/>
        <v>0</v>
      </c>
      <c r="L224" s="555">
        <f t="shared" si="194"/>
        <v>0</v>
      </c>
    </row>
    <row r="225" spans="1:12" ht="27" customHeight="1">
      <c r="A225" s="591"/>
      <c r="B225" s="967" t="s">
        <v>1176</v>
      </c>
      <c r="C225" s="967"/>
      <c r="D225" s="934" t="s">
        <v>181</v>
      </c>
      <c r="E225" s="547">
        <f t="shared" si="178"/>
        <v>0</v>
      </c>
      <c r="F225" s="92">
        <f>F501</f>
        <v>0</v>
      </c>
      <c r="G225" s="92">
        <f t="shared" si="194"/>
        <v>0</v>
      </c>
      <c r="H225" s="92">
        <f t="shared" si="194"/>
        <v>0</v>
      </c>
      <c r="I225" s="92">
        <f t="shared" si="194"/>
        <v>0</v>
      </c>
      <c r="J225" s="92">
        <f t="shared" si="194"/>
        <v>0</v>
      </c>
      <c r="K225" s="92">
        <f t="shared" si="194"/>
        <v>0</v>
      </c>
      <c r="L225" s="555">
        <f t="shared" si="194"/>
        <v>0</v>
      </c>
    </row>
    <row r="226" spans="1:12" ht="15.75">
      <c r="A226" s="591"/>
      <c r="B226" s="967" t="s">
        <v>594</v>
      </c>
      <c r="C226" s="967"/>
      <c r="D226" s="934" t="s">
        <v>595</v>
      </c>
      <c r="E226" s="547">
        <f t="shared" si="178"/>
        <v>2614</v>
      </c>
      <c r="F226" s="92">
        <f>F502</f>
        <v>0</v>
      </c>
      <c r="G226" s="92">
        <f aca="true" t="shared" si="195" ref="G226:L226">G502</f>
        <v>0</v>
      </c>
      <c r="H226" s="92">
        <f t="shared" si="195"/>
        <v>0</v>
      </c>
      <c r="I226" s="92">
        <f t="shared" si="195"/>
        <v>2614</v>
      </c>
      <c r="J226" s="92">
        <f t="shared" si="195"/>
        <v>2736.858</v>
      </c>
      <c r="K226" s="92">
        <f t="shared" si="195"/>
        <v>2731.63</v>
      </c>
      <c r="L226" s="555">
        <f t="shared" si="195"/>
        <v>2718.56</v>
      </c>
    </row>
    <row r="227" spans="1:12" ht="16.5" customHeight="1">
      <c r="A227" s="591"/>
      <c r="B227" s="973" t="s">
        <v>866</v>
      </c>
      <c r="C227" s="973"/>
      <c r="D227" s="934" t="s">
        <v>867</v>
      </c>
      <c r="E227" s="547">
        <f t="shared" si="178"/>
        <v>0</v>
      </c>
      <c r="F227" s="92">
        <f aca="true" t="shared" si="196" ref="F227:L227">F503</f>
        <v>0</v>
      </c>
      <c r="G227" s="92">
        <f t="shared" si="196"/>
        <v>0</v>
      </c>
      <c r="H227" s="92">
        <f t="shared" si="196"/>
        <v>0</v>
      </c>
      <c r="I227" s="92">
        <f t="shared" si="196"/>
        <v>0</v>
      </c>
      <c r="J227" s="92">
        <f t="shared" si="196"/>
        <v>0</v>
      </c>
      <c r="K227" s="92">
        <f t="shared" si="196"/>
        <v>0</v>
      </c>
      <c r="L227" s="555">
        <f t="shared" si="196"/>
        <v>0</v>
      </c>
    </row>
    <row r="228" spans="1:12" ht="33" customHeight="1">
      <c r="A228" s="591"/>
      <c r="B228" s="973" t="s">
        <v>1121</v>
      </c>
      <c r="C228" s="973"/>
      <c r="D228" s="934" t="s">
        <v>1122</v>
      </c>
      <c r="E228" s="547">
        <f t="shared" si="178"/>
        <v>0</v>
      </c>
      <c r="F228" s="92">
        <f aca="true" t="shared" si="197" ref="F228:L228">F504</f>
        <v>0</v>
      </c>
      <c r="G228" s="92">
        <f t="shared" si="197"/>
        <v>0</v>
      </c>
      <c r="H228" s="92">
        <f t="shared" si="197"/>
        <v>0</v>
      </c>
      <c r="I228" s="92">
        <f t="shared" si="197"/>
        <v>0</v>
      </c>
      <c r="J228" s="92">
        <f t="shared" si="197"/>
        <v>0</v>
      </c>
      <c r="K228" s="92">
        <f t="shared" si="197"/>
        <v>0</v>
      </c>
      <c r="L228" s="555">
        <f t="shared" si="197"/>
        <v>0</v>
      </c>
    </row>
    <row r="229" spans="1:12" ht="33" customHeight="1">
      <c r="A229" s="591"/>
      <c r="B229" s="973" t="s">
        <v>1123</v>
      </c>
      <c r="C229" s="973"/>
      <c r="D229" s="934" t="s">
        <v>1124</v>
      </c>
      <c r="E229" s="547">
        <f t="shared" si="178"/>
        <v>0</v>
      </c>
      <c r="F229" s="92">
        <f aca="true" t="shared" si="198" ref="F229:L229">F505</f>
        <v>0</v>
      </c>
      <c r="G229" s="92">
        <f t="shared" si="198"/>
        <v>0</v>
      </c>
      <c r="H229" s="92">
        <f t="shared" si="198"/>
        <v>0</v>
      </c>
      <c r="I229" s="92">
        <f t="shared" si="198"/>
        <v>0</v>
      </c>
      <c r="J229" s="92">
        <f t="shared" si="198"/>
        <v>0</v>
      </c>
      <c r="K229" s="92">
        <f t="shared" si="198"/>
        <v>0</v>
      </c>
      <c r="L229" s="555">
        <f t="shared" si="198"/>
        <v>0</v>
      </c>
    </row>
    <row r="230" spans="1:12" ht="39.75" customHeight="1">
      <c r="A230" s="571"/>
      <c r="B230" s="967" t="s">
        <v>1333</v>
      </c>
      <c r="C230" s="972"/>
      <c r="D230" s="934" t="s">
        <v>1332</v>
      </c>
      <c r="E230" s="547">
        <f t="shared" si="178"/>
        <v>0</v>
      </c>
      <c r="F230" s="92">
        <f aca="true" t="shared" si="199" ref="F230:L230">F506</f>
        <v>0</v>
      </c>
      <c r="G230" s="92">
        <f t="shared" si="199"/>
        <v>0</v>
      </c>
      <c r="H230" s="92">
        <f t="shared" si="199"/>
        <v>0</v>
      </c>
      <c r="I230" s="92">
        <f t="shared" si="199"/>
        <v>0</v>
      </c>
      <c r="J230" s="92">
        <f t="shared" si="199"/>
        <v>0</v>
      </c>
      <c r="K230" s="92">
        <f t="shared" si="199"/>
        <v>0</v>
      </c>
      <c r="L230" s="555">
        <f t="shared" si="199"/>
        <v>0</v>
      </c>
    </row>
    <row r="231" spans="1:12" ht="15.75">
      <c r="A231" s="571"/>
      <c r="B231" s="967" t="s">
        <v>1346</v>
      </c>
      <c r="C231" s="972"/>
      <c r="D231" s="934" t="s">
        <v>1334</v>
      </c>
      <c r="E231" s="547">
        <f t="shared" si="178"/>
        <v>0</v>
      </c>
      <c r="F231" s="92">
        <f>F604</f>
        <v>0</v>
      </c>
      <c r="G231" s="92">
        <f aca="true" t="shared" si="200" ref="G231:L231">G604</f>
        <v>0</v>
      </c>
      <c r="H231" s="92">
        <f t="shared" si="200"/>
        <v>0</v>
      </c>
      <c r="I231" s="92">
        <f t="shared" si="200"/>
        <v>0</v>
      </c>
      <c r="J231" s="92">
        <f t="shared" si="200"/>
        <v>0</v>
      </c>
      <c r="K231" s="92">
        <f t="shared" si="200"/>
        <v>0</v>
      </c>
      <c r="L231" s="555">
        <f t="shared" si="200"/>
        <v>0</v>
      </c>
    </row>
    <row r="232" spans="1:12" ht="39.75" customHeight="1">
      <c r="A232" s="571"/>
      <c r="B232" s="967" t="s">
        <v>1419</v>
      </c>
      <c r="C232" s="972"/>
      <c r="D232" s="934" t="s">
        <v>1418</v>
      </c>
      <c r="E232" s="547">
        <f t="shared" si="178"/>
        <v>0</v>
      </c>
      <c r="F232" s="92">
        <f>F507</f>
        <v>0</v>
      </c>
      <c r="G232" s="92">
        <f aca="true" t="shared" si="201" ref="G232:L232">G507</f>
        <v>0</v>
      </c>
      <c r="H232" s="92">
        <f t="shared" si="201"/>
        <v>0</v>
      </c>
      <c r="I232" s="92">
        <f t="shared" si="201"/>
        <v>0</v>
      </c>
      <c r="J232" s="92">
        <f t="shared" si="201"/>
        <v>0</v>
      </c>
      <c r="K232" s="92">
        <f t="shared" si="201"/>
        <v>0</v>
      </c>
      <c r="L232" s="555">
        <f t="shared" si="201"/>
        <v>0</v>
      </c>
    </row>
    <row r="233" spans="1:12" ht="15.75">
      <c r="A233" s="571"/>
      <c r="B233" s="967" t="s">
        <v>1537</v>
      </c>
      <c r="C233" s="967"/>
      <c r="D233" s="934" t="s">
        <v>1532</v>
      </c>
      <c r="E233" s="547">
        <f t="shared" si="178"/>
        <v>0</v>
      </c>
      <c r="F233" s="92">
        <f>SUM(F234:F235)</f>
        <v>0</v>
      </c>
      <c r="G233" s="92">
        <f aca="true" t="shared" si="202" ref="G233:L233">SUM(G234:G235)</f>
        <v>0</v>
      </c>
      <c r="H233" s="92">
        <f t="shared" si="202"/>
        <v>0</v>
      </c>
      <c r="I233" s="92">
        <f t="shared" si="202"/>
        <v>0</v>
      </c>
      <c r="J233" s="92">
        <f t="shared" si="202"/>
        <v>0</v>
      </c>
      <c r="K233" s="92">
        <f t="shared" si="202"/>
        <v>0</v>
      </c>
      <c r="L233" s="555">
        <f t="shared" si="202"/>
        <v>0</v>
      </c>
    </row>
    <row r="234" spans="1:12" ht="15.75">
      <c r="A234" s="571"/>
      <c r="B234" s="576"/>
      <c r="C234" s="576" t="s">
        <v>1535</v>
      </c>
      <c r="D234" s="934" t="s">
        <v>1533</v>
      </c>
      <c r="E234" s="547">
        <f t="shared" si="178"/>
        <v>0</v>
      </c>
      <c r="F234" s="92">
        <f>F509</f>
        <v>0</v>
      </c>
      <c r="G234" s="92">
        <f aca="true" t="shared" si="203" ref="G234:L234">G509</f>
        <v>0</v>
      </c>
      <c r="H234" s="92">
        <f t="shared" si="203"/>
        <v>0</v>
      </c>
      <c r="I234" s="92">
        <f t="shared" si="203"/>
        <v>0</v>
      </c>
      <c r="J234" s="92">
        <f t="shared" si="203"/>
        <v>0</v>
      </c>
      <c r="K234" s="92">
        <f t="shared" si="203"/>
        <v>0</v>
      </c>
      <c r="L234" s="555">
        <f t="shared" si="203"/>
        <v>0</v>
      </c>
    </row>
    <row r="235" spans="1:12" ht="15.75">
      <c r="A235" s="571"/>
      <c r="B235" s="576"/>
      <c r="C235" s="576" t="s">
        <v>1536</v>
      </c>
      <c r="D235" s="934" t="s">
        <v>1534</v>
      </c>
      <c r="E235" s="547">
        <f t="shared" si="178"/>
        <v>0</v>
      </c>
      <c r="F235" s="92">
        <f>F606</f>
        <v>0</v>
      </c>
      <c r="G235" s="92">
        <f aca="true" t="shared" si="204" ref="G235:L235">G606</f>
        <v>0</v>
      </c>
      <c r="H235" s="92">
        <f t="shared" si="204"/>
        <v>0</v>
      </c>
      <c r="I235" s="92">
        <f t="shared" si="204"/>
        <v>0</v>
      </c>
      <c r="J235" s="92">
        <f t="shared" si="204"/>
        <v>0</v>
      </c>
      <c r="K235" s="92">
        <f t="shared" si="204"/>
        <v>0</v>
      </c>
      <c r="L235" s="555">
        <f t="shared" si="204"/>
        <v>0</v>
      </c>
    </row>
    <row r="236" spans="1:12" ht="35.25" customHeight="1">
      <c r="A236" s="571"/>
      <c r="B236" s="967" t="s">
        <v>1567</v>
      </c>
      <c r="C236" s="967"/>
      <c r="D236" s="934" t="s">
        <v>1566</v>
      </c>
      <c r="E236" s="547">
        <f t="shared" si="178"/>
        <v>0</v>
      </c>
      <c r="F236" s="92">
        <f>F510</f>
        <v>0</v>
      </c>
      <c r="G236" s="92">
        <f aca="true" t="shared" si="205" ref="G236:L236">G510</f>
        <v>0</v>
      </c>
      <c r="H236" s="92">
        <f t="shared" si="205"/>
        <v>0</v>
      </c>
      <c r="I236" s="92">
        <f t="shared" si="205"/>
        <v>0</v>
      </c>
      <c r="J236" s="92">
        <f t="shared" si="205"/>
        <v>0</v>
      </c>
      <c r="K236" s="92">
        <f t="shared" si="205"/>
        <v>0</v>
      </c>
      <c r="L236" s="555">
        <f t="shared" si="205"/>
        <v>0</v>
      </c>
    </row>
    <row r="237" spans="1:12" ht="34.5" customHeight="1">
      <c r="A237" s="571"/>
      <c r="B237" s="967" t="s">
        <v>1572</v>
      </c>
      <c r="C237" s="967"/>
      <c r="D237" s="934" t="s">
        <v>1573</v>
      </c>
      <c r="E237" s="547">
        <f t="shared" si="178"/>
        <v>0</v>
      </c>
      <c r="F237" s="92">
        <f>F607</f>
        <v>0</v>
      </c>
      <c r="G237" s="92">
        <f aca="true" t="shared" si="206" ref="G237:L238">G607</f>
        <v>0</v>
      </c>
      <c r="H237" s="92">
        <f t="shared" si="206"/>
        <v>0</v>
      </c>
      <c r="I237" s="92">
        <f t="shared" si="206"/>
        <v>0</v>
      </c>
      <c r="J237" s="92">
        <f t="shared" si="206"/>
        <v>0</v>
      </c>
      <c r="K237" s="92">
        <f t="shared" si="206"/>
        <v>0</v>
      </c>
      <c r="L237" s="555">
        <f t="shared" si="206"/>
        <v>0</v>
      </c>
    </row>
    <row r="238" spans="1:12" ht="15.75">
      <c r="A238" s="571"/>
      <c r="B238" s="967" t="s">
        <v>1660</v>
      </c>
      <c r="C238" s="972"/>
      <c r="D238" s="934" t="s">
        <v>1659</v>
      </c>
      <c r="E238" s="547">
        <f t="shared" si="178"/>
        <v>0</v>
      </c>
      <c r="F238" s="92">
        <f>F608</f>
        <v>0</v>
      </c>
      <c r="G238" s="92">
        <f t="shared" si="206"/>
        <v>0</v>
      </c>
      <c r="H238" s="92">
        <f t="shared" si="206"/>
        <v>0</v>
      </c>
      <c r="I238" s="92">
        <f t="shared" si="206"/>
        <v>0</v>
      </c>
      <c r="J238" s="92">
        <f t="shared" si="206"/>
        <v>0</v>
      </c>
      <c r="K238" s="92">
        <f t="shared" si="206"/>
        <v>0</v>
      </c>
      <c r="L238" s="555">
        <f t="shared" si="206"/>
        <v>0</v>
      </c>
    </row>
    <row r="239" spans="1:12" ht="43.5" customHeight="1">
      <c r="A239" s="986" t="s">
        <v>1679</v>
      </c>
      <c r="B239" s="994"/>
      <c r="C239" s="994"/>
      <c r="D239" s="946" t="s">
        <v>626</v>
      </c>
      <c r="E239" s="550">
        <f t="shared" si="178"/>
        <v>0</v>
      </c>
      <c r="F239" s="572">
        <f>F240+F243+F246+F249+F254+F257+F262+F267+F272+F277+F282+F287+F292+F297+F302+F306+F310</f>
        <v>0</v>
      </c>
      <c r="G239" s="572">
        <f aca="true" t="shared" si="207" ref="G239:L239">G240+G243+G246+G249+G254+G257+G262+G267+G272+G277+G282+G287+G292+G297+G302+G306+G310</f>
        <v>0</v>
      </c>
      <c r="H239" s="572">
        <f t="shared" si="207"/>
        <v>0</v>
      </c>
      <c r="I239" s="572">
        <f t="shared" si="207"/>
        <v>0</v>
      </c>
      <c r="J239" s="572">
        <f t="shared" si="207"/>
        <v>0</v>
      </c>
      <c r="K239" s="572">
        <f t="shared" si="207"/>
        <v>0</v>
      </c>
      <c r="L239" s="554">
        <f t="shared" si="207"/>
        <v>0</v>
      </c>
    </row>
    <row r="240" spans="1:12" ht="15.75">
      <c r="A240" s="591"/>
      <c r="B240" s="967" t="s">
        <v>1400</v>
      </c>
      <c r="C240" s="967"/>
      <c r="D240" s="934" t="s">
        <v>627</v>
      </c>
      <c r="E240" s="547">
        <f t="shared" si="178"/>
        <v>0</v>
      </c>
      <c r="F240" s="92">
        <f>F241+F242</f>
        <v>0</v>
      </c>
      <c r="G240" s="92">
        <f aca="true" t="shared" si="208" ref="G240:L240">G241+G242</f>
        <v>0</v>
      </c>
      <c r="H240" s="92">
        <f t="shared" si="208"/>
        <v>0</v>
      </c>
      <c r="I240" s="92">
        <f t="shared" si="208"/>
        <v>0</v>
      </c>
      <c r="J240" s="92">
        <f t="shared" si="208"/>
        <v>0</v>
      </c>
      <c r="K240" s="92">
        <f t="shared" si="208"/>
        <v>0</v>
      </c>
      <c r="L240" s="555">
        <f t="shared" si="208"/>
        <v>0</v>
      </c>
    </row>
    <row r="241" spans="1:12" ht="15.75">
      <c r="A241" s="591"/>
      <c r="B241" s="576"/>
      <c r="C241" s="226" t="s">
        <v>1134</v>
      </c>
      <c r="D241" s="934" t="s">
        <v>1135</v>
      </c>
      <c r="E241" s="547">
        <f t="shared" si="178"/>
        <v>0</v>
      </c>
      <c r="F241" s="92">
        <f>F611</f>
        <v>0</v>
      </c>
      <c r="G241" s="92">
        <f aca="true" t="shared" si="209" ref="G241:L242">G611</f>
        <v>0</v>
      </c>
      <c r="H241" s="92">
        <f t="shared" si="209"/>
        <v>0</v>
      </c>
      <c r="I241" s="92">
        <f t="shared" si="209"/>
        <v>0</v>
      </c>
      <c r="J241" s="92">
        <f t="shared" si="209"/>
        <v>0</v>
      </c>
      <c r="K241" s="92">
        <f t="shared" si="209"/>
        <v>0</v>
      </c>
      <c r="L241" s="555">
        <f t="shared" si="209"/>
        <v>0</v>
      </c>
    </row>
    <row r="242" spans="1:12" s="36" customFormat="1" ht="15.75">
      <c r="A242" s="611"/>
      <c r="B242" s="612"/>
      <c r="C242" s="585" t="s">
        <v>1140</v>
      </c>
      <c r="D242" s="934" t="s">
        <v>1399</v>
      </c>
      <c r="E242" s="547">
        <f t="shared" si="178"/>
        <v>0</v>
      </c>
      <c r="F242" s="92">
        <f>F612</f>
        <v>0</v>
      </c>
      <c r="G242" s="92">
        <f t="shared" si="209"/>
        <v>0</v>
      </c>
      <c r="H242" s="92">
        <f t="shared" si="209"/>
        <v>0</v>
      </c>
      <c r="I242" s="92">
        <f t="shared" si="209"/>
        <v>0</v>
      </c>
      <c r="J242" s="92">
        <f t="shared" si="209"/>
        <v>0</v>
      </c>
      <c r="K242" s="92">
        <f t="shared" si="209"/>
        <v>0</v>
      </c>
      <c r="L242" s="555">
        <f t="shared" si="209"/>
        <v>0</v>
      </c>
    </row>
    <row r="243" spans="1:12" s="36" customFormat="1" ht="15.75">
      <c r="A243" s="611"/>
      <c r="B243" s="985" t="s">
        <v>1402</v>
      </c>
      <c r="C243" s="985"/>
      <c r="D243" s="934" t="s">
        <v>628</v>
      </c>
      <c r="E243" s="547">
        <f t="shared" si="178"/>
        <v>0</v>
      </c>
      <c r="F243" s="547">
        <f>F244+F245</f>
        <v>0</v>
      </c>
      <c r="G243" s="547">
        <f aca="true" t="shared" si="210" ref="G243:L243">G244+G245</f>
        <v>0</v>
      </c>
      <c r="H243" s="547">
        <f t="shared" si="210"/>
        <v>0</v>
      </c>
      <c r="I243" s="547">
        <f t="shared" si="210"/>
        <v>0</v>
      </c>
      <c r="J243" s="547">
        <f t="shared" si="210"/>
        <v>0</v>
      </c>
      <c r="K243" s="547">
        <f t="shared" si="210"/>
        <v>0</v>
      </c>
      <c r="L243" s="556">
        <f t="shared" si="210"/>
        <v>0</v>
      </c>
    </row>
    <row r="244" spans="1:12" s="36" customFormat="1" ht="15.75">
      <c r="A244" s="611"/>
      <c r="B244" s="612"/>
      <c r="C244" s="585" t="s">
        <v>1134</v>
      </c>
      <c r="D244" s="934" t="s">
        <v>1136</v>
      </c>
      <c r="E244" s="547">
        <f t="shared" si="178"/>
        <v>0</v>
      </c>
      <c r="F244" s="547">
        <f>F614</f>
        <v>0</v>
      </c>
      <c r="G244" s="547">
        <f aca="true" t="shared" si="211" ref="G244:L245">G614</f>
        <v>0</v>
      </c>
      <c r="H244" s="547">
        <f t="shared" si="211"/>
        <v>0</v>
      </c>
      <c r="I244" s="547">
        <f t="shared" si="211"/>
        <v>0</v>
      </c>
      <c r="J244" s="547">
        <f t="shared" si="211"/>
        <v>0</v>
      </c>
      <c r="K244" s="547">
        <f t="shared" si="211"/>
        <v>0</v>
      </c>
      <c r="L244" s="556">
        <f t="shared" si="211"/>
        <v>0</v>
      </c>
    </row>
    <row r="245" spans="1:12" s="36" customFormat="1" ht="15.75">
      <c r="A245" s="611"/>
      <c r="B245" s="612"/>
      <c r="C245" s="585" t="s">
        <v>1140</v>
      </c>
      <c r="D245" s="934" t="s">
        <v>1401</v>
      </c>
      <c r="E245" s="547">
        <f t="shared" si="178"/>
        <v>0</v>
      </c>
      <c r="F245" s="547">
        <f>F615</f>
        <v>0</v>
      </c>
      <c r="G245" s="547">
        <f t="shared" si="211"/>
        <v>0</v>
      </c>
      <c r="H245" s="547">
        <f t="shared" si="211"/>
        <v>0</v>
      </c>
      <c r="I245" s="547">
        <f t="shared" si="211"/>
        <v>0</v>
      </c>
      <c r="J245" s="547">
        <f t="shared" si="211"/>
        <v>0</v>
      </c>
      <c r="K245" s="547">
        <f t="shared" si="211"/>
        <v>0</v>
      </c>
      <c r="L245" s="556">
        <f t="shared" si="211"/>
        <v>0</v>
      </c>
    </row>
    <row r="246" spans="1:12" s="36" customFormat="1" ht="15.75">
      <c r="A246" s="611"/>
      <c r="B246" s="985" t="s">
        <v>1404</v>
      </c>
      <c r="C246" s="985"/>
      <c r="D246" s="934" t="s">
        <v>629</v>
      </c>
      <c r="E246" s="547">
        <f t="shared" si="178"/>
        <v>0</v>
      </c>
      <c r="F246" s="547">
        <f>SUM(F247:F248)</f>
        <v>0</v>
      </c>
      <c r="G246" s="547">
        <f aca="true" t="shared" si="212" ref="G246:L246">SUM(G247:G248)</f>
        <v>0</v>
      </c>
      <c r="H246" s="547">
        <f t="shared" si="212"/>
        <v>0</v>
      </c>
      <c r="I246" s="547">
        <f t="shared" si="212"/>
        <v>0</v>
      </c>
      <c r="J246" s="547">
        <f t="shared" si="212"/>
        <v>0</v>
      </c>
      <c r="K246" s="547">
        <f t="shared" si="212"/>
        <v>0</v>
      </c>
      <c r="L246" s="556">
        <f t="shared" si="212"/>
        <v>0</v>
      </c>
    </row>
    <row r="247" spans="1:12" s="36" customFormat="1" ht="15.75">
      <c r="A247" s="611"/>
      <c r="B247" s="612"/>
      <c r="C247" s="585" t="s">
        <v>1134</v>
      </c>
      <c r="D247" s="934" t="s">
        <v>1137</v>
      </c>
      <c r="E247" s="547">
        <f t="shared" si="178"/>
        <v>0</v>
      </c>
      <c r="F247" s="547">
        <f>F617</f>
        <v>0</v>
      </c>
      <c r="G247" s="547">
        <f aca="true" t="shared" si="213" ref="G247:L248">G617</f>
        <v>0</v>
      </c>
      <c r="H247" s="547">
        <f t="shared" si="213"/>
        <v>0</v>
      </c>
      <c r="I247" s="547">
        <f t="shared" si="213"/>
        <v>0</v>
      </c>
      <c r="J247" s="547">
        <f t="shared" si="213"/>
        <v>0</v>
      </c>
      <c r="K247" s="547">
        <f t="shared" si="213"/>
        <v>0</v>
      </c>
      <c r="L247" s="556">
        <f t="shared" si="213"/>
        <v>0</v>
      </c>
    </row>
    <row r="248" spans="1:12" s="36" customFormat="1" ht="15.75">
      <c r="A248" s="611"/>
      <c r="B248" s="612"/>
      <c r="C248" s="585" t="s">
        <v>1140</v>
      </c>
      <c r="D248" s="934" t="s">
        <v>1403</v>
      </c>
      <c r="E248" s="547">
        <f t="shared" si="178"/>
        <v>0</v>
      </c>
      <c r="F248" s="547">
        <f>F618</f>
        <v>0</v>
      </c>
      <c r="G248" s="547">
        <f t="shared" si="213"/>
        <v>0</v>
      </c>
      <c r="H248" s="547">
        <f t="shared" si="213"/>
        <v>0</v>
      </c>
      <c r="I248" s="547">
        <f t="shared" si="213"/>
        <v>0</v>
      </c>
      <c r="J248" s="547">
        <f t="shared" si="213"/>
        <v>0</v>
      </c>
      <c r="K248" s="547">
        <f t="shared" si="213"/>
        <v>0</v>
      </c>
      <c r="L248" s="556">
        <f t="shared" si="213"/>
        <v>0</v>
      </c>
    </row>
    <row r="249" spans="1:12" s="36" customFormat="1" ht="27.75" customHeight="1">
      <c r="A249" s="611"/>
      <c r="B249" s="985" t="s">
        <v>1347</v>
      </c>
      <c r="C249" s="985"/>
      <c r="D249" s="934" t="s">
        <v>630</v>
      </c>
      <c r="E249" s="547">
        <f t="shared" si="178"/>
        <v>0</v>
      </c>
      <c r="F249" s="547">
        <f>SUM(F250:F253)</f>
        <v>0</v>
      </c>
      <c r="G249" s="547">
        <f aca="true" t="shared" si="214" ref="G249:L249">SUM(G250:G253)</f>
        <v>0</v>
      </c>
      <c r="H249" s="547">
        <f t="shared" si="214"/>
        <v>0</v>
      </c>
      <c r="I249" s="547">
        <f t="shared" si="214"/>
        <v>0</v>
      </c>
      <c r="J249" s="547">
        <f t="shared" si="214"/>
        <v>0</v>
      </c>
      <c r="K249" s="547">
        <f t="shared" si="214"/>
        <v>0</v>
      </c>
      <c r="L249" s="556">
        <f t="shared" si="214"/>
        <v>0</v>
      </c>
    </row>
    <row r="250" spans="1:12" s="36" customFormat="1" ht="15.75">
      <c r="A250" s="611"/>
      <c r="B250" s="612"/>
      <c r="C250" s="585" t="s">
        <v>1133</v>
      </c>
      <c r="D250" s="934" t="s">
        <v>1138</v>
      </c>
      <c r="E250" s="547">
        <f t="shared" si="178"/>
        <v>0</v>
      </c>
      <c r="F250" s="547">
        <f>F620</f>
        <v>0</v>
      </c>
      <c r="G250" s="547">
        <f aca="true" t="shared" si="215" ref="G250:L250">G620</f>
        <v>0</v>
      </c>
      <c r="H250" s="547">
        <f t="shared" si="215"/>
        <v>0</v>
      </c>
      <c r="I250" s="547">
        <f t="shared" si="215"/>
        <v>0</v>
      </c>
      <c r="J250" s="547">
        <f t="shared" si="215"/>
        <v>0</v>
      </c>
      <c r="K250" s="547">
        <f t="shared" si="215"/>
        <v>0</v>
      </c>
      <c r="L250" s="556">
        <f t="shared" si="215"/>
        <v>0</v>
      </c>
    </row>
    <row r="251" spans="1:12" s="36" customFormat="1" ht="15.75">
      <c r="A251" s="611"/>
      <c r="B251" s="612"/>
      <c r="C251" s="585" t="s">
        <v>1134</v>
      </c>
      <c r="D251" s="934" t="s">
        <v>1178</v>
      </c>
      <c r="E251" s="547">
        <f t="shared" si="178"/>
        <v>0</v>
      </c>
      <c r="F251" s="547">
        <f aca="true" t="shared" si="216" ref="F251:L251">F621</f>
        <v>0</v>
      </c>
      <c r="G251" s="547">
        <f t="shared" si="216"/>
        <v>0</v>
      </c>
      <c r="H251" s="547">
        <f t="shared" si="216"/>
        <v>0</v>
      </c>
      <c r="I251" s="547">
        <f t="shared" si="216"/>
        <v>0</v>
      </c>
      <c r="J251" s="547">
        <f t="shared" si="216"/>
        <v>0</v>
      </c>
      <c r="K251" s="547">
        <f t="shared" si="216"/>
        <v>0</v>
      </c>
      <c r="L251" s="556">
        <f t="shared" si="216"/>
        <v>0</v>
      </c>
    </row>
    <row r="252" spans="1:12" s="36" customFormat="1" ht="15.75">
      <c r="A252" s="611"/>
      <c r="B252" s="612"/>
      <c r="C252" s="585" t="s">
        <v>1268</v>
      </c>
      <c r="D252" s="934" t="s">
        <v>1188</v>
      </c>
      <c r="E252" s="547">
        <f t="shared" si="178"/>
        <v>0</v>
      </c>
      <c r="F252" s="547">
        <f aca="true" t="shared" si="217" ref="F252:L252">F622</f>
        <v>0</v>
      </c>
      <c r="G252" s="547">
        <f t="shared" si="217"/>
        <v>0</v>
      </c>
      <c r="H252" s="547">
        <f t="shared" si="217"/>
        <v>0</v>
      </c>
      <c r="I252" s="547">
        <f t="shared" si="217"/>
        <v>0</v>
      </c>
      <c r="J252" s="547">
        <f t="shared" si="217"/>
        <v>0</v>
      </c>
      <c r="K252" s="547">
        <f t="shared" si="217"/>
        <v>0</v>
      </c>
      <c r="L252" s="556">
        <f t="shared" si="217"/>
        <v>0</v>
      </c>
    </row>
    <row r="253" spans="1:12" s="36" customFormat="1" ht="15.75">
      <c r="A253" s="611"/>
      <c r="B253" s="612"/>
      <c r="C253" s="585" t="s">
        <v>1140</v>
      </c>
      <c r="D253" s="934" t="s">
        <v>1141</v>
      </c>
      <c r="E253" s="547">
        <f t="shared" si="178"/>
        <v>0</v>
      </c>
      <c r="F253" s="547">
        <f aca="true" t="shared" si="218" ref="F253:L253">F623</f>
        <v>0</v>
      </c>
      <c r="G253" s="547">
        <f t="shared" si="218"/>
        <v>0</v>
      </c>
      <c r="H253" s="547">
        <f t="shared" si="218"/>
        <v>0</v>
      </c>
      <c r="I253" s="547">
        <f t="shared" si="218"/>
        <v>0</v>
      </c>
      <c r="J253" s="547">
        <f t="shared" si="218"/>
        <v>0</v>
      </c>
      <c r="K253" s="547">
        <f t="shared" si="218"/>
        <v>0</v>
      </c>
      <c r="L253" s="556">
        <f t="shared" si="218"/>
        <v>0</v>
      </c>
    </row>
    <row r="254" spans="1:12" s="36" customFormat="1" ht="15.75">
      <c r="A254" s="611"/>
      <c r="B254" s="985" t="s">
        <v>1406</v>
      </c>
      <c r="C254" s="985"/>
      <c r="D254" s="934" t="s">
        <v>631</v>
      </c>
      <c r="E254" s="547">
        <f t="shared" si="178"/>
        <v>0</v>
      </c>
      <c r="F254" s="547">
        <f>SUM(F255+F256)</f>
        <v>0</v>
      </c>
      <c r="G254" s="547">
        <f aca="true" t="shared" si="219" ref="G254:L254">SUM(G255+G256)</f>
        <v>0</v>
      </c>
      <c r="H254" s="547">
        <f t="shared" si="219"/>
        <v>0</v>
      </c>
      <c r="I254" s="547">
        <f t="shared" si="219"/>
        <v>0</v>
      </c>
      <c r="J254" s="547">
        <f t="shared" si="219"/>
        <v>0</v>
      </c>
      <c r="K254" s="547">
        <f t="shared" si="219"/>
        <v>0</v>
      </c>
      <c r="L254" s="556">
        <f t="shared" si="219"/>
        <v>0</v>
      </c>
    </row>
    <row r="255" spans="1:12" s="36" customFormat="1" ht="15.75">
      <c r="A255" s="611"/>
      <c r="B255" s="612"/>
      <c r="C255" s="585" t="s">
        <v>1134</v>
      </c>
      <c r="D255" s="934" t="s">
        <v>1179</v>
      </c>
      <c r="E255" s="547">
        <f t="shared" si="178"/>
        <v>0</v>
      </c>
      <c r="F255" s="547">
        <f>F625</f>
        <v>0</v>
      </c>
      <c r="G255" s="547">
        <f aca="true" t="shared" si="220" ref="G255:L256">G625</f>
        <v>0</v>
      </c>
      <c r="H255" s="547">
        <f t="shared" si="220"/>
        <v>0</v>
      </c>
      <c r="I255" s="547">
        <f t="shared" si="220"/>
        <v>0</v>
      </c>
      <c r="J255" s="547">
        <f t="shared" si="220"/>
        <v>0</v>
      </c>
      <c r="K255" s="547">
        <f t="shared" si="220"/>
        <v>0</v>
      </c>
      <c r="L255" s="556">
        <f t="shared" si="220"/>
        <v>0</v>
      </c>
    </row>
    <row r="256" spans="1:12" s="36" customFormat="1" ht="15.75">
      <c r="A256" s="611"/>
      <c r="B256" s="612"/>
      <c r="C256" s="585" t="s">
        <v>1140</v>
      </c>
      <c r="D256" s="934" t="s">
        <v>1405</v>
      </c>
      <c r="E256" s="547">
        <f t="shared" si="178"/>
        <v>0</v>
      </c>
      <c r="F256" s="547">
        <f>F626</f>
        <v>0</v>
      </c>
      <c r="G256" s="547">
        <f t="shared" si="220"/>
        <v>0</v>
      </c>
      <c r="H256" s="547">
        <f t="shared" si="220"/>
        <v>0</v>
      </c>
      <c r="I256" s="547">
        <f t="shared" si="220"/>
        <v>0</v>
      </c>
      <c r="J256" s="547">
        <f t="shared" si="220"/>
        <v>0</v>
      </c>
      <c r="K256" s="547">
        <f t="shared" si="220"/>
        <v>0</v>
      </c>
      <c r="L256" s="556">
        <f t="shared" si="220"/>
        <v>0</v>
      </c>
    </row>
    <row r="257" spans="1:12" ht="15.75">
      <c r="A257" s="591"/>
      <c r="B257" s="967" t="s">
        <v>1143</v>
      </c>
      <c r="C257" s="967"/>
      <c r="D257" s="934" t="s">
        <v>632</v>
      </c>
      <c r="E257" s="547">
        <f t="shared" si="178"/>
        <v>0</v>
      </c>
      <c r="F257" s="92">
        <f>SUM(F258:F261)</f>
        <v>0</v>
      </c>
      <c r="G257" s="92">
        <f aca="true" t="shared" si="221" ref="G257:L257">SUM(G258:G261)</f>
        <v>0</v>
      </c>
      <c r="H257" s="92">
        <f t="shared" si="221"/>
        <v>0</v>
      </c>
      <c r="I257" s="92">
        <f t="shared" si="221"/>
        <v>0</v>
      </c>
      <c r="J257" s="92">
        <f t="shared" si="221"/>
        <v>0</v>
      </c>
      <c r="K257" s="92">
        <f t="shared" si="221"/>
        <v>0</v>
      </c>
      <c r="L257" s="555">
        <f t="shared" si="221"/>
        <v>0</v>
      </c>
    </row>
    <row r="258" spans="1:12" ht="15.75">
      <c r="A258" s="591"/>
      <c r="B258" s="576"/>
      <c r="C258" s="226" t="s">
        <v>1133</v>
      </c>
      <c r="D258" s="934" t="s">
        <v>1180</v>
      </c>
      <c r="E258" s="547">
        <f t="shared" si="178"/>
        <v>0</v>
      </c>
      <c r="F258" s="92">
        <f>F628</f>
        <v>0</v>
      </c>
      <c r="G258" s="92">
        <f aca="true" t="shared" si="222" ref="G258:L258">G628</f>
        <v>0</v>
      </c>
      <c r="H258" s="92">
        <f t="shared" si="222"/>
        <v>0</v>
      </c>
      <c r="I258" s="92">
        <f t="shared" si="222"/>
        <v>0</v>
      </c>
      <c r="J258" s="92">
        <f t="shared" si="222"/>
        <v>0</v>
      </c>
      <c r="K258" s="92">
        <f t="shared" si="222"/>
        <v>0</v>
      </c>
      <c r="L258" s="555">
        <f t="shared" si="222"/>
        <v>0</v>
      </c>
    </row>
    <row r="259" spans="1:12" ht="15.75">
      <c r="A259" s="591"/>
      <c r="B259" s="576"/>
      <c r="C259" s="226" t="s">
        <v>1134</v>
      </c>
      <c r="D259" s="934" t="s">
        <v>1181</v>
      </c>
      <c r="E259" s="547">
        <f t="shared" si="178"/>
        <v>0</v>
      </c>
      <c r="F259" s="92">
        <f aca="true" t="shared" si="223" ref="F259:L259">F629</f>
        <v>0</v>
      </c>
      <c r="G259" s="92">
        <f t="shared" si="223"/>
        <v>0</v>
      </c>
      <c r="H259" s="92">
        <f t="shared" si="223"/>
        <v>0</v>
      </c>
      <c r="I259" s="92">
        <f t="shared" si="223"/>
        <v>0</v>
      </c>
      <c r="J259" s="92">
        <f t="shared" si="223"/>
        <v>0</v>
      </c>
      <c r="K259" s="92">
        <f t="shared" si="223"/>
        <v>0</v>
      </c>
      <c r="L259" s="555">
        <f t="shared" si="223"/>
        <v>0</v>
      </c>
    </row>
    <row r="260" spans="1:12" ht="15.75">
      <c r="A260" s="591"/>
      <c r="B260" s="576"/>
      <c r="C260" s="226" t="s">
        <v>1268</v>
      </c>
      <c r="D260" s="934" t="s">
        <v>1189</v>
      </c>
      <c r="E260" s="547">
        <f t="shared" si="178"/>
        <v>0</v>
      </c>
      <c r="F260" s="92">
        <f aca="true" t="shared" si="224" ref="F260:L260">F630</f>
        <v>0</v>
      </c>
      <c r="G260" s="92">
        <f t="shared" si="224"/>
        <v>0</v>
      </c>
      <c r="H260" s="92">
        <f t="shared" si="224"/>
        <v>0</v>
      </c>
      <c r="I260" s="92">
        <f t="shared" si="224"/>
        <v>0</v>
      </c>
      <c r="J260" s="92">
        <f t="shared" si="224"/>
        <v>0</v>
      </c>
      <c r="K260" s="92">
        <f t="shared" si="224"/>
        <v>0</v>
      </c>
      <c r="L260" s="555">
        <f t="shared" si="224"/>
        <v>0</v>
      </c>
    </row>
    <row r="261" spans="1:12" ht="15.75">
      <c r="A261" s="591"/>
      <c r="B261" s="576"/>
      <c r="C261" s="226" t="s">
        <v>1140</v>
      </c>
      <c r="D261" s="934" t="s">
        <v>1142</v>
      </c>
      <c r="E261" s="547">
        <f t="shared" si="178"/>
        <v>0</v>
      </c>
      <c r="F261" s="92">
        <f aca="true" t="shared" si="225" ref="F261:L261">F631</f>
        <v>0</v>
      </c>
      <c r="G261" s="92">
        <f t="shared" si="225"/>
        <v>0</v>
      </c>
      <c r="H261" s="92">
        <f t="shared" si="225"/>
        <v>0</v>
      </c>
      <c r="I261" s="92">
        <f t="shared" si="225"/>
        <v>0</v>
      </c>
      <c r="J261" s="92">
        <f t="shared" si="225"/>
        <v>0</v>
      </c>
      <c r="K261" s="92">
        <f t="shared" si="225"/>
        <v>0</v>
      </c>
      <c r="L261" s="555">
        <f t="shared" si="225"/>
        <v>0</v>
      </c>
    </row>
    <row r="262" spans="1:12" ht="32.25" customHeight="1">
      <c r="A262" s="591"/>
      <c r="B262" s="967" t="s">
        <v>1743</v>
      </c>
      <c r="C262" s="967"/>
      <c r="D262" s="934" t="s">
        <v>633</v>
      </c>
      <c r="E262" s="547">
        <f t="shared" si="178"/>
        <v>0</v>
      </c>
      <c r="F262" s="92">
        <f>SUM(F263:F266)</f>
        <v>0</v>
      </c>
      <c r="G262" s="92">
        <f aca="true" t="shared" si="226" ref="G262:L262">SUM(G263:G266)</f>
        <v>0</v>
      </c>
      <c r="H262" s="92">
        <f t="shared" si="226"/>
        <v>0</v>
      </c>
      <c r="I262" s="92">
        <f t="shared" si="226"/>
        <v>0</v>
      </c>
      <c r="J262" s="92">
        <f t="shared" si="226"/>
        <v>0</v>
      </c>
      <c r="K262" s="92">
        <f t="shared" si="226"/>
        <v>0</v>
      </c>
      <c r="L262" s="555">
        <f t="shared" si="226"/>
        <v>0</v>
      </c>
    </row>
    <row r="263" spans="1:12" ht="15.75">
      <c r="A263" s="591"/>
      <c r="B263" s="576"/>
      <c r="C263" s="226" t="s">
        <v>1133</v>
      </c>
      <c r="D263" s="934" t="s">
        <v>1182</v>
      </c>
      <c r="E263" s="547">
        <f t="shared" si="178"/>
        <v>0</v>
      </c>
      <c r="F263" s="92">
        <f>F633</f>
        <v>0</v>
      </c>
      <c r="G263" s="92">
        <f aca="true" t="shared" si="227" ref="G263:L263">G633</f>
        <v>0</v>
      </c>
      <c r="H263" s="92">
        <f t="shared" si="227"/>
        <v>0</v>
      </c>
      <c r="I263" s="92">
        <f t="shared" si="227"/>
        <v>0</v>
      </c>
      <c r="J263" s="92">
        <f t="shared" si="227"/>
        <v>0</v>
      </c>
      <c r="K263" s="92">
        <f t="shared" si="227"/>
        <v>0</v>
      </c>
      <c r="L263" s="555">
        <f t="shared" si="227"/>
        <v>0</v>
      </c>
    </row>
    <row r="264" spans="1:12" ht="15.75">
      <c r="A264" s="591"/>
      <c r="B264" s="576"/>
      <c r="C264" s="226" t="s">
        <v>1134</v>
      </c>
      <c r="D264" s="934" t="s">
        <v>1183</v>
      </c>
      <c r="E264" s="547">
        <f t="shared" si="178"/>
        <v>0</v>
      </c>
      <c r="F264" s="92">
        <f aca="true" t="shared" si="228" ref="F264:L264">F634</f>
        <v>0</v>
      </c>
      <c r="G264" s="92">
        <f t="shared" si="228"/>
        <v>0</v>
      </c>
      <c r="H264" s="92">
        <f t="shared" si="228"/>
        <v>0</v>
      </c>
      <c r="I264" s="92">
        <f t="shared" si="228"/>
        <v>0</v>
      </c>
      <c r="J264" s="92">
        <f t="shared" si="228"/>
        <v>0</v>
      </c>
      <c r="K264" s="92">
        <f t="shared" si="228"/>
        <v>0</v>
      </c>
      <c r="L264" s="555">
        <f t="shared" si="228"/>
        <v>0</v>
      </c>
    </row>
    <row r="265" spans="1:12" ht="15.75">
      <c r="A265" s="591"/>
      <c r="B265" s="576"/>
      <c r="C265" s="226" t="s">
        <v>1268</v>
      </c>
      <c r="D265" s="934" t="s">
        <v>1190</v>
      </c>
      <c r="E265" s="547">
        <f t="shared" si="178"/>
        <v>0</v>
      </c>
      <c r="F265" s="92">
        <f aca="true" t="shared" si="229" ref="F265:L265">F635</f>
        <v>0</v>
      </c>
      <c r="G265" s="92">
        <f t="shared" si="229"/>
        <v>0</v>
      </c>
      <c r="H265" s="92">
        <f t="shared" si="229"/>
        <v>0</v>
      </c>
      <c r="I265" s="92">
        <f t="shared" si="229"/>
        <v>0</v>
      </c>
      <c r="J265" s="92">
        <f t="shared" si="229"/>
        <v>0</v>
      </c>
      <c r="K265" s="92">
        <f t="shared" si="229"/>
        <v>0</v>
      </c>
      <c r="L265" s="555">
        <f t="shared" si="229"/>
        <v>0</v>
      </c>
    </row>
    <row r="266" spans="1:12" ht="15.75">
      <c r="A266" s="591"/>
      <c r="B266" s="576"/>
      <c r="C266" s="226" t="s">
        <v>1140</v>
      </c>
      <c r="D266" s="934" t="s">
        <v>1144</v>
      </c>
      <c r="E266" s="547">
        <f t="shared" si="178"/>
        <v>0</v>
      </c>
      <c r="F266" s="92">
        <f aca="true" t="shared" si="230" ref="F266:L266">F636</f>
        <v>0</v>
      </c>
      <c r="G266" s="92">
        <f t="shared" si="230"/>
        <v>0</v>
      </c>
      <c r="H266" s="92">
        <f t="shared" si="230"/>
        <v>0</v>
      </c>
      <c r="I266" s="92">
        <f t="shared" si="230"/>
        <v>0</v>
      </c>
      <c r="J266" s="92">
        <f t="shared" si="230"/>
        <v>0</v>
      </c>
      <c r="K266" s="92">
        <f t="shared" si="230"/>
        <v>0</v>
      </c>
      <c r="L266" s="555">
        <f t="shared" si="230"/>
        <v>0</v>
      </c>
    </row>
    <row r="267" spans="1:12" ht="33" customHeight="1">
      <c r="A267" s="591"/>
      <c r="B267" s="967" t="s">
        <v>1744</v>
      </c>
      <c r="C267" s="967"/>
      <c r="D267" s="934" t="s">
        <v>1058</v>
      </c>
      <c r="E267" s="547">
        <f t="shared" si="178"/>
        <v>0</v>
      </c>
      <c r="F267" s="92">
        <f>SUM(F268:F271)</f>
        <v>0</v>
      </c>
      <c r="G267" s="92">
        <f aca="true" t="shared" si="231" ref="G267:L267">SUM(G268:G271)</f>
        <v>0</v>
      </c>
      <c r="H267" s="92">
        <f t="shared" si="231"/>
        <v>0</v>
      </c>
      <c r="I267" s="92">
        <f t="shared" si="231"/>
        <v>0</v>
      </c>
      <c r="J267" s="92">
        <f t="shared" si="231"/>
        <v>0</v>
      </c>
      <c r="K267" s="92">
        <f t="shared" si="231"/>
        <v>0</v>
      </c>
      <c r="L267" s="555">
        <f t="shared" si="231"/>
        <v>0</v>
      </c>
    </row>
    <row r="268" spans="1:12" ht="15" customHeight="1">
      <c r="A268" s="591"/>
      <c r="B268" s="576"/>
      <c r="C268" s="226" t="s">
        <v>1133</v>
      </c>
      <c r="D268" s="934" t="s">
        <v>397</v>
      </c>
      <c r="E268" s="547">
        <f t="shared" si="178"/>
        <v>0</v>
      </c>
      <c r="F268" s="92">
        <f>F638</f>
        <v>0</v>
      </c>
      <c r="G268" s="92">
        <f aca="true" t="shared" si="232" ref="G268:L268">G638</f>
        <v>0</v>
      </c>
      <c r="H268" s="92">
        <f t="shared" si="232"/>
        <v>0</v>
      </c>
      <c r="I268" s="92">
        <f t="shared" si="232"/>
        <v>0</v>
      </c>
      <c r="J268" s="92">
        <f t="shared" si="232"/>
        <v>0</v>
      </c>
      <c r="K268" s="92">
        <f t="shared" si="232"/>
        <v>0</v>
      </c>
      <c r="L268" s="555">
        <f t="shared" si="232"/>
        <v>0</v>
      </c>
    </row>
    <row r="269" spans="1:12" ht="15" customHeight="1">
      <c r="A269" s="591"/>
      <c r="B269" s="576"/>
      <c r="C269" s="226" t="s">
        <v>1134</v>
      </c>
      <c r="D269" s="934" t="s">
        <v>398</v>
      </c>
      <c r="E269" s="547">
        <f t="shared" si="178"/>
        <v>0</v>
      </c>
      <c r="F269" s="92">
        <f aca="true" t="shared" si="233" ref="F269:L269">F639</f>
        <v>0</v>
      </c>
      <c r="G269" s="92">
        <f t="shared" si="233"/>
        <v>0</v>
      </c>
      <c r="H269" s="92">
        <f t="shared" si="233"/>
        <v>0</v>
      </c>
      <c r="I269" s="92">
        <f t="shared" si="233"/>
        <v>0</v>
      </c>
      <c r="J269" s="92">
        <f t="shared" si="233"/>
        <v>0</v>
      </c>
      <c r="K269" s="92">
        <f t="shared" si="233"/>
        <v>0</v>
      </c>
      <c r="L269" s="555">
        <f t="shared" si="233"/>
        <v>0</v>
      </c>
    </row>
    <row r="270" spans="1:12" ht="15" customHeight="1">
      <c r="A270" s="591"/>
      <c r="B270" s="576"/>
      <c r="C270" s="226" t="s">
        <v>1268</v>
      </c>
      <c r="D270" s="934" t="s">
        <v>1191</v>
      </c>
      <c r="E270" s="547">
        <f t="shared" si="178"/>
        <v>0</v>
      </c>
      <c r="F270" s="92">
        <f aca="true" t="shared" si="234" ref="F270:L270">F640</f>
        <v>0</v>
      </c>
      <c r="G270" s="92">
        <f t="shared" si="234"/>
        <v>0</v>
      </c>
      <c r="H270" s="92">
        <f t="shared" si="234"/>
        <v>0</v>
      </c>
      <c r="I270" s="92">
        <f t="shared" si="234"/>
        <v>0</v>
      </c>
      <c r="J270" s="92">
        <f t="shared" si="234"/>
        <v>0</v>
      </c>
      <c r="K270" s="92">
        <f t="shared" si="234"/>
        <v>0</v>
      </c>
      <c r="L270" s="555">
        <f t="shared" si="234"/>
        <v>0</v>
      </c>
    </row>
    <row r="271" spans="1:12" ht="15.75">
      <c r="A271" s="591"/>
      <c r="B271" s="576"/>
      <c r="C271" s="226" t="s">
        <v>1140</v>
      </c>
      <c r="D271" s="934" t="s">
        <v>1146</v>
      </c>
      <c r="E271" s="547">
        <f aca="true" t="shared" si="235" ref="E271:E334">F271+G271+H271+I271</f>
        <v>0</v>
      </c>
      <c r="F271" s="92">
        <f aca="true" t="shared" si="236" ref="F271:L271">F641</f>
        <v>0</v>
      </c>
      <c r="G271" s="92">
        <f t="shared" si="236"/>
        <v>0</v>
      </c>
      <c r="H271" s="92">
        <f t="shared" si="236"/>
        <v>0</v>
      </c>
      <c r="I271" s="92">
        <f t="shared" si="236"/>
        <v>0</v>
      </c>
      <c r="J271" s="92">
        <f t="shared" si="236"/>
        <v>0</v>
      </c>
      <c r="K271" s="92">
        <f t="shared" si="236"/>
        <v>0</v>
      </c>
      <c r="L271" s="555">
        <f t="shared" si="236"/>
        <v>0</v>
      </c>
    </row>
    <row r="272" spans="1:12" ht="15.75">
      <c r="A272" s="591"/>
      <c r="B272" s="967" t="s">
        <v>1148</v>
      </c>
      <c r="C272" s="967"/>
      <c r="D272" s="934" t="s">
        <v>1059</v>
      </c>
      <c r="E272" s="547">
        <f t="shared" si="235"/>
        <v>0</v>
      </c>
      <c r="F272" s="92">
        <f>SUM(F273:F276)</f>
        <v>0</v>
      </c>
      <c r="G272" s="92">
        <f aca="true" t="shared" si="237" ref="G272:L272">SUM(G273:G276)</f>
        <v>0</v>
      </c>
      <c r="H272" s="92">
        <f t="shared" si="237"/>
        <v>0</v>
      </c>
      <c r="I272" s="92">
        <f t="shared" si="237"/>
        <v>0</v>
      </c>
      <c r="J272" s="92">
        <f t="shared" si="237"/>
        <v>0</v>
      </c>
      <c r="K272" s="92">
        <f t="shared" si="237"/>
        <v>0</v>
      </c>
      <c r="L272" s="555">
        <f t="shared" si="237"/>
        <v>0</v>
      </c>
    </row>
    <row r="273" spans="1:12" ht="15.75">
      <c r="A273" s="591"/>
      <c r="B273" s="576"/>
      <c r="C273" s="226" t="s">
        <v>1133</v>
      </c>
      <c r="D273" s="934" t="s">
        <v>399</v>
      </c>
      <c r="E273" s="547">
        <f t="shared" si="235"/>
        <v>0</v>
      </c>
      <c r="F273" s="92">
        <f>F643</f>
        <v>0</v>
      </c>
      <c r="G273" s="92">
        <f aca="true" t="shared" si="238" ref="G273:L273">G643</f>
        <v>0</v>
      </c>
      <c r="H273" s="92">
        <f t="shared" si="238"/>
        <v>0</v>
      </c>
      <c r="I273" s="92">
        <f t="shared" si="238"/>
        <v>0</v>
      </c>
      <c r="J273" s="92">
        <f t="shared" si="238"/>
        <v>0</v>
      </c>
      <c r="K273" s="92">
        <f t="shared" si="238"/>
        <v>0</v>
      </c>
      <c r="L273" s="555">
        <f t="shared" si="238"/>
        <v>0</v>
      </c>
    </row>
    <row r="274" spans="1:12" ht="15" customHeight="1">
      <c r="A274" s="591"/>
      <c r="B274" s="576"/>
      <c r="C274" s="226" t="s">
        <v>1134</v>
      </c>
      <c r="D274" s="934" t="s">
        <v>400</v>
      </c>
      <c r="E274" s="547">
        <f t="shared" si="235"/>
        <v>0</v>
      </c>
      <c r="F274" s="92">
        <f aca="true" t="shared" si="239" ref="F274:L274">F644</f>
        <v>0</v>
      </c>
      <c r="G274" s="92">
        <f t="shared" si="239"/>
        <v>0</v>
      </c>
      <c r="H274" s="92">
        <f t="shared" si="239"/>
        <v>0</v>
      </c>
      <c r="I274" s="92">
        <f t="shared" si="239"/>
        <v>0</v>
      </c>
      <c r="J274" s="92">
        <f t="shared" si="239"/>
        <v>0</v>
      </c>
      <c r="K274" s="92">
        <f t="shared" si="239"/>
        <v>0</v>
      </c>
      <c r="L274" s="555">
        <f t="shared" si="239"/>
        <v>0</v>
      </c>
    </row>
    <row r="275" spans="1:12" ht="15" customHeight="1">
      <c r="A275" s="591"/>
      <c r="B275" s="576"/>
      <c r="C275" s="226" t="s">
        <v>1268</v>
      </c>
      <c r="D275" s="934" t="s">
        <v>601</v>
      </c>
      <c r="E275" s="547">
        <f t="shared" si="235"/>
        <v>0</v>
      </c>
      <c r="F275" s="92">
        <f aca="true" t="shared" si="240" ref="F275:L275">F645</f>
        <v>0</v>
      </c>
      <c r="G275" s="92">
        <f t="shared" si="240"/>
        <v>0</v>
      </c>
      <c r="H275" s="92">
        <f t="shared" si="240"/>
        <v>0</v>
      </c>
      <c r="I275" s="92">
        <f t="shared" si="240"/>
        <v>0</v>
      </c>
      <c r="J275" s="92">
        <f t="shared" si="240"/>
        <v>0</v>
      </c>
      <c r="K275" s="92">
        <f t="shared" si="240"/>
        <v>0</v>
      </c>
      <c r="L275" s="555">
        <f t="shared" si="240"/>
        <v>0</v>
      </c>
    </row>
    <row r="276" spans="1:12" ht="15.75">
      <c r="A276" s="591"/>
      <c r="B276" s="576"/>
      <c r="C276" s="226" t="s">
        <v>1140</v>
      </c>
      <c r="D276" s="934" t="s">
        <v>1147</v>
      </c>
      <c r="E276" s="547">
        <f t="shared" si="235"/>
        <v>0</v>
      </c>
      <c r="F276" s="92">
        <f aca="true" t="shared" si="241" ref="F276:L276">F646</f>
        <v>0</v>
      </c>
      <c r="G276" s="92">
        <f t="shared" si="241"/>
        <v>0</v>
      </c>
      <c r="H276" s="92">
        <f t="shared" si="241"/>
        <v>0</v>
      </c>
      <c r="I276" s="92">
        <f t="shared" si="241"/>
        <v>0</v>
      </c>
      <c r="J276" s="92">
        <f t="shared" si="241"/>
        <v>0</v>
      </c>
      <c r="K276" s="92">
        <f t="shared" si="241"/>
        <v>0</v>
      </c>
      <c r="L276" s="555">
        <f t="shared" si="241"/>
        <v>0</v>
      </c>
    </row>
    <row r="277" spans="1:12" ht="15.75">
      <c r="A277" s="591"/>
      <c r="B277" s="967" t="s">
        <v>1150</v>
      </c>
      <c r="C277" s="967"/>
      <c r="D277" s="934" t="s">
        <v>602</v>
      </c>
      <c r="E277" s="547">
        <f t="shared" si="235"/>
        <v>0</v>
      </c>
      <c r="F277" s="92">
        <f>SUM(F278:F281)</f>
        <v>0</v>
      </c>
      <c r="G277" s="92">
        <f aca="true" t="shared" si="242" ref="G277:L277">SUM(G278:G281)</f>
        <v>0</v>
      </c>
      <c r="H277" s="92">
        <f t="shared" si="242"/>
        <v>0</v>
      </c>
      <c r="I277" s="92">
        <f t="shared" si="242"/>
        <v>0</v>
      </c>
      <c r="J277" s="92">
        <f t="shared" si="242"/>
        <v>0</v>
      </c>
      <c r="K277" s="92">
        <f t="shared" si="242"/>
        <v>0</v>
      </c>
      <c r="L277" s="555">
        <f t="shared" si="242"/>
        <v>0</v>
      </c>
    </row>
    <row r="278" spans="1:12" ht="15" customHeight="1">
      <c r="A278" s="591"/>
      <c r="B278" s="576"/>
      <c r="C278" s="226" t="s">
        <v>1133</v>
      </c>
      <c r="D278" s="934" t="s">
        <v>603</v>
      </c>
      <c r="E278" s="547">
        <f t="shared" si="235"/>
        <v>0</v>
      </c>
      <c r="F278" s="92">
        <f>F648</f>
        <v>0</v>
      </c>
      <c r="G278" s="92">
        <f aca="true" t="shared" si="243" ref="G278:L278">G648</f>
        <v>0</v>
      </c>
      <c r="H278" s="92">
        <f t="shared" si="243"/>
        <v>0</v>
      </c>
      <c r="I278" s="92">
        <f t="shared" si="243"/>
        <v>0</v>
      </c>
      <c r="J278" s="92">
        <f t="shared" si="243"/>
        <v>0</v>
      </c>
      <c r="K278" s="92">
        <f t="shared" si="243"/>
        <v>0</v>
      </c>
      <c r="L278" s="555">
        <f t="shared" si="243"/>
        <v>0</v>
      </c>
    </row>
    <row r="279" spans="1:12" ht="15" customHeight="1">
      <c r="A279" s="591"/>
      <c r="B279" s="576"/>
      <c r="C279" s="226" t="s">
        <v>1134</v>
      </c>
      <c r="D279" s="934" t="s">
        <v>604</v>
      </c>
      <c r="E279" s="547">
        <f t="shared" si="235"/>
        <v>0</v>
      </c>
      <c r="F279" s="92">
        <f aca="true" t="shared" si="244" ref="F279:L279">F649</f>
        <v>0</v>
      </c>
      <c r="G279" s="92">
        <f t="shared" si="244"/>
        <v>0</v>
      </c>
      <c r="H279" s="92">
        <f t="shared" si="244"/>
        <v>0</v>
      </c>
      <c r="I279" s="92">
        <f t="shared" si="244"/>
        <v>0</v>
      </c>
      <c r="J279" s="92">
        <f t="shared" si="244"/>
        <v>0</v>
      </c>
      <c r="K279" s="92">
        <f t="shared" si="244"/>
        <v>0</v>
      </c>
      <c r="L279" s="555">
        <f t="shared" si="244"/>
        <v>0</v>
      </c>
    </row>
    <row r="280" spans="1:12" ht="15" customHeight="1">
      <c r="A280" s="591"/>
      <c r="B280" s="576"/>
      <c r="C280" s="226" t="s">
        <v>1268</v>
      </c>
      <c r="D280" s="934" t="s">
        <v>605</v>
      </c>
      <c r="E280" s="547">
        <f t="shared" si="235"/>
        <v>0</v>
      </c>
      <c r="F280" s="92">
        <f aca="true" t="shared" si="245" ref="F280:L280">F650</f>
        <v>0</v>
      </c>
      <c r="G280" s="92">
        <f t="shared" si="245"/>
        <v>0</v>
      </c>
      <c r="H280" s="92">
        <f t="shared" si="245"/>
        <v>0</v>
      </c>
      <c r="I280" s="92">
        <f t="shared" si="245"/>
        <v>0</v>
      </c>
      <c r="J280" s="92">
        <f t="shared" si="245"/>
        <v>0</v>
      </c>
      <c r="K280" s="92">
        <f t="shared" si="245"/>
        <v>0</v>
      </c>
      <c r="L280" s="555">
        <f t="shared" si="245"/>
        <v>0</v>
      </c>
    </row>
    <row r="281" spans="1:12" ht="15.75">
      <c r="A281" s="591"/>
      <c r="B281" s="576"/>
      <c r="C281" s="226" t="s">
        <v>1140</v>
      </c>
      <c r="D281" s="934" t="s">
        <v>1149</v>
      </c>
      <c r="E281" s="547">
        <f t="shared" si="235"/>
        <v>0</v>
      </c>
      <c r="F281" s="92">
        <f aca="true" t="shared" si="246" ref="F281:L281">F651</f>
        <v>0</v>
      </c>
      <c r="G281" s="92">
        <f t="shared" si="246"/>
        <v>0</v>
      </c>
      <c r="H281" s="92">
        <f t="shared" si="246"/>
        <v>0</v>
      </c>
      <c r="I281" s="92">
        <f t="shared" si="246"/>
        <v>0</v>
      </c>
      <c r="J281" s="92">
        <f t="shared" si="246"/>
        <v>0</v>
      </c>
      <c r="K281" s="92">
        <f t="shared" si="246"/>
        <v>0</v>
      </c>
      <c r="L281" s="555">
        <f t="shared" si="246"/>
        <v>0</v>
      </c>
    </row>
    <row r="282" spans="1:12" ht="15.75">
      <c r="A282" s="591"/>
      <c r="B282" s="967" t="s">
        <v>1152</v>
      </c>
      <c r="C282" s="967"/>
      <c r="D282" s="934" t="s">
        <v>606</v>
      </c>
      <c r="E282" s="547">
        <f t="shared" si="235"/>
        <v>0</v>
      </c>
      <c r="F282" s="92">
        <f>SUM(F283:F286)</f>
        <v>0</v>
      </c>
      <c r="G282" s="92">
        <f aca="true" t="shared" si="247" ref="G282:L282">SUM(G283:G286)</f>
        <v>0</v>
      </c>
      <c r="H282" s="92">
        <f t="shared" si="247"/>
        <v>0</v>
      </c>
      <c r="I282" s="92">
        <f t="shared" si="247"/>
        <v>0</v>
      </c>
      <c r="J282" s="92">
        <f t="shared" si="247"/>
        <v>0</v>
      </c>
      <c r="K282" s="92">
        <f t="shared" si="247"/>
        <v>0</v>
      </c>
      <c r="L282" s="555">
        <f t="shared" si="247"/>
        <v>0</v>
      </c>
    </row>
    <row r="283" spans="1:12" ht="15" customHeight="1">
      <c r="A283" s="591"/>
      <c r="B283" s="576"/>
      <c r="C283" s="226" t="s">
        <v>1133</v>
      </c>
      <c r="D283" s="934" t="s">
        <v>607</v>
      </c>
      <c r="E283" s="547">
        <f t="shared" si="235"/>
        <v>0</v>
      </c>
      <c r="F283" s="92">
        <f>F653</f>
        <v>0</v>
      </c>
      <c r="G283" s="92">
        <f aca="true" t="shared" si="248" ref="G283:L283">G653</f>
        <v>0</v>
      </c>
      <c r="H283" s="92">
        <f t="shared" si="248"/>
        <v>0</v>
      </c>
      <c r="I283" s="92">
        <f t="shared" si="248"/>
        <v>0</v>
      </c>
      <c r="J283" s="92">
        <f t="shared" si="248"/>
        <v>0</v>
      </c>
      <c r="K283" s="92">
        <f t="shared" si="248"/>
        <v>0</v>
      </c>
      <c r="L283" s="555">
        <f t="shared" si="248"/>
        <v>0</v>
      </c>
    </row>
    <row r="284" spans="1:12" ht="13.5" customHeight="1">
      <c r="A284" s="591"/>
      <c r="B284" s="576"/>
      <c r="C284" s="226" t="s">
        <v>1134</v>
      </c>
      <c r="D284" s="934" t="s">
        <v>608</v>
      </c>
      <c r="E284" s="547">
        <f t="shared" si="235"/>
        <v>0</v>
      </c>
      <c r="F284" s="92">
        <f aca="true" t="shared" si="249" ref="F284:L284">F654</f>
        <v>0</v>
      </c>
      <c r="G284" s="92">
        <f t="shared" si="249"/>
        <v>0</v>
      </c>
      <c r="H284" s="92">
        <f t="shared" si="249"/>
        <v>0</v>
      </c>
      <c r="I284" s="92">
        <f t="shared" si="249"/>
        <v>0</v>
      </c>
      <c r="J284" s="92">
        <f t="shared" si="249"/>
        <v>0</v>
      </c>
      <c r="K284" s="92">
        <f t="shared" si="249"/>
        <v>0</v>
      </c>
      <c r="L284" s="555">
        <f t="shared" si="249"/>
        <v>0</v>
      </c>
    </row>
    <row r="285" spans="1:12" ht="15.75">
      <c r="A285" s="991"/>
      <c r="B285" s="992"/>
      <c r="C285" s="226" t="s">
        <v>1268</v>
      </c>
      <c r="D285" s="934" t="s">
        <v>609</v>
      </c>
      <c r="E285" s="547">
        <f t="shared" si="235"/>
        <v>0</v>
      </c>
      <c r="F285" s="92">
        <f aca="true" t="shared" si="250" ref="F285:L285">F655</f>
        <v>0</v>
      </c>
      <c r="G285" s="92">
        <f t="shared" si="250"/>
        <v>0</v>
      </c>
      <c r="H285" s="92">
        <f t="shared" si="250"/>
        <v>0</v>
      </c>
      <c r="I285" s="92">
        <f t="shared" si="250"/>
        <v>0</v>
      </c>
      <c r="J285" s="92">
        <f t="shared" si="250"/>
        <v>0</v>
      </c>
      <c r="K285" s="92">
        <f t="shared" si="250"/>
        <v>0</v>
      </c>
      <c r="L285" s="555">
        <f t="shared" si="250"/>
        <v>0</v>
      </c>
    </row>
    <row r="286" spans="1:12" ht="15.75">
      <c r="A286" s="591"/>
      <c r="B286" s="576"/>
      <c r="C286" s="226" t="s">
        <v>1140</v>
      </c>
      <c r="D286" s="934" t="s">
        <v>1151</v>
      </c>
      <c r="E286" s="547">
        <f t="shared" si="235"/>
        <v>0</v>
      </c>
      <c r="F286" s="92">
        <f aca="true" t="shared" si="251" ref="F286:L286">F656</f>
        <v>0</v>
      </c>
      <c r="G286" s="92">
        <f t="shared" si="251"/>
        <v>0</v>
      </c>
      <c r="H286" s="92">
        <f t="shared" si="251"/>
        <v>0</v>
      </c>
      <c r="I286" s="92">
        <f t="shared" si="251"/>
        <v>0</v>
      </c>
      <c r="J286" s="92">
        <f t="shared" si="251"/>
        <v>0</v>
      </c>
      <c r="K286" s="92">
        <f t="shared" si="251"/>
        <v>0</v>
      </c>
      <c r="L286" s="555">
        <f t="shared" si="251"/>
        <v>0</v>
      </c>
    </row>
    <row r="287" spans="1:12" ht="36.75" customHeight="1">
      <c r="A287" s="56"/>
      <c r="B287" s="979" t="s">
        <v>1506</v>
      </c>
      <c r="C287" s="979"/>
      <c r="D287" s="934" t="s">
        <v>1270</v>
      </c>
      <c r="E287" s="547">
        <f t="shared" si="235"/>
        <v>0</v>
      </c>
      <c r="F287" s="92">
        <f>SUM(F288:F291)</f>
        <v>0</v>
      </c>
      <c r="G287" s="92">
        <f aca="true" t="shared" si="252" ref="G287:L287">SUM(G288:G291)</f>
        <v>0</v>
      </c>
      <c r="H287" s="92">
        <f t="shared" si="252"/>
        <v>0</v>
      </c>
      <c r="I287" s="92">
        <f t="shared" si="252"/>
        <v>0</v>
      </c>
      <c r="J287" s="92">
        <f t="shared" si="252"/>
        <v>0</v>
      </c>
      <c r="K287" s="92">
        <f t="shared" si="252"/>
        <v>0</v>
      </c>
      <c r="L287" s="555">
        <f t="shared" si="252"/>
        <v>0</v>
      </c>
    </row>
    <row r="288" spans="1:12" ht="15.75">
      <c r="A288" s="56"/>
      <c r="B288" s="57"/>
      <c r="C288" s="226" t="s">
        <v>1133</v>
      </c>
      <c r="D288" s="934" t="s">
        <v>1271</v>
      </c>
      <c r="E288" s="547">
        <f t="shared" si="235"/>
        <v>0</v>
      </c>
      <c r="F288" s="92">
        <f>F658</f>
        <v>0</v>
      </c>
      <c r="G288" s="92">
        <f aca="true" t="shared" si="253" ref="G288:L288">G658</f>
        <v>0</v>
      </c>
      <c r="H288" s="92">
        <f t="shared" si="253"/>
        <v>0</v>
      </c>
      <c r="I288" s="92">
        <f t="shared" si="253"/>
        <v>0</v>
      </c>
      <c r="J288" s="92">
        <f t="shared" si="253"/>
        <v>0</v>
      </c>
      <c r="K288" s="92">
        <f t="shared" si="253"/>
        <v>0</v>
      </c>
      <c r="L288" s="555">
        <f t="shared" si="253"/>
        <v>0</v>
      </c>
    </row>
    <row r="289" spans="1:12" ht="15.75">
      <c r="A289" s="56"/>
      <c r="B289" s="57"/>
      <c r="C289" s="226" t="s">
        <v>1134</v>
      </c>
      <c r="D289" s="934" t="s">
        <v>1272</v>
      </c>
      <c r="E289" s="547">
        <f t="shared" si="235"/>
        <v>0</v>
      </c>
      <c r="F289" s="92">
        <f aca="true" t="shared" si="254" ref="F289:L289">F659</f>
        <v>0</v>
      </c>
      <c r="G289" s="92">
        <f t="shared" si="254"/>
        <v>0</v>
      </c>
      <c r="H289" s="92">
        <f t="shared" si="254"/>
        <v>0</v>
      </c>
      <c r="I289" s="92">
        <f t="shared" si="254"/>
        <v>0</v>
      </c>
      <c r="J289" s="92">
        <f t="shared" si="254"/>
        <v>0</v>
      </c>
      <c r="K289" s="92">
        <f t="shared" si="254"/>
        <v>0</v>
      </c>
      <c r="L289" s="555">
        <f t="shared" si="254"/>
        <v>0</v>
      </c>
    </row>
    <row r="290" spans="1:12" ht="15.75">
      <c r="A290" s="56"/>
      <c r="B290" s="57"/>
      <c r="C290" s="226" t="s">
        <v>821</v>
      </c>
      <c r="D290" s="934" t="s">
        <v>1505</v>
      </c>
      <c r="E290" s="547">
        <f t="shared" si="235"/>
        <v>0</v>
      </c>
      <c r="F290" s="92">
        <f aca="true" t="shared" si="255" ref="F290:L290">F660</f>
        <v>0</v>
      </c>
      <c r="G290" s="92">
        <f t="shared" si="255"/>
        <v>0</v>
      </c>
      <c r="H290" s="92">
        <f t="shared" si="255"/>
        <v>0</v>
      </c>
      <c r="I290" s="92">
        <f t="shared" si="255"/>
        <v>0</v>
      </c>
      <c r="J290" s="92">
        <f t="shared" si="255"/>
        <v>0</v>
      </c>
      <c r="K290" s="92">
        <f t="shared" si="255"/>
        <v>0</v>
      </c>
      <c r="L290" s="555">
        <f t="shared" si="255"/>
        <v>0</v>
      </c>
    </row>
    <row r="291" spans="1:12" ht="15.75">
      <c r="A291" s="591"/>
      <c r="B291" s="576"/>
      <c r="C291" s="226" t="s">
        <v>1140</v>
      </c>
      <c r="D291" s="934" t="s">
        <v>1153</v>
      </c>
      <c r="E291" s="547">
        <f t="shared" si="235"/>
        <v>0</v>
      </c>
      <c r="F291" s="92">
        <f aca="true" t="shared" si="256" ref="F291:L291">F661</f>
        <v>0</v>
      </c>
      <c r="G291" s="92">
        <f t="shared" si="256"/>
        <v>0</v>
      </c>
      <c r="H291" s="92">
        <f t="shared" si="256"/>
        <v>0</v>
      </c>
      <c r="I291" s="92">
        <f t="shared" si="256"/>
        <v>0</v>
      </c>
      <c r="J291" s="92">
        <f t="shared" si="256"/>
        <v>0</v>
      </c>
      <c r="K291" s="92">
        <f t="shared" si="256"/>
        <v>0</v>
      </c>
      <c r="L291" s="555">
        <f t="shared" si="256"/>
        <v>0</v>
      </c>
    </row>
    <row r="292" spans="1:12" ht="33.75" customHeight="1">
      <c r="A292" s="56"/>
      <c r="B292" s="979" t="s">
        <v>1731</v>
      </c>
      <c r="C292" s="979"/>
      <c r="D292" s="934" t="s">
        <v>407</v>
      </c>
      <c r="E292" s="547">
        <f t="shared" si="235"/>
        <v>0</v>
      </c>
      <c r="F292" s="92">
        <f>SUM(F293:F296)</f>
        <v>0</v>
      </c>
      <c r="G292" s="92">
        <f aca="true" t="shared" si="257" ref="G292:L292">SUM(G293:G296)</f>
        <v>0</v>
      </c>
      <c r="H292" s="92">
        <f t="shared" si="257"/>
        <v>0</v>
      </c>
      <c r="I292" s="92">
        <f t="shared" si="257"/>
        <v>0</v>
      </c>
      <c r="J292" s="92">
        <f t="shared" si="257"/>
        <v>0</v>
      </c>
      <c r="K292" s="92">
        <f t="shared" si="257"/>
        <v>0</v>
      </c>
      <c r="L292" s="555">
        <f t="shared" si="257"/>
        <v>0</v>
      </c>
    </row>
    <row r="293" spans="1:12" ht="15.75">
      <c r="A293" s="56"/>
      <c r="B293" s="57"/>
      <c r="C293" s="226" t="s">
        <v>1133</v>
      </c>
      <c r="D293" s="934" t="s">
        <v>408</v>
      </c>
      <c r="E293" s="547">
        <f t="shared" si="235"/>
        <v>0</v>
      </c>
      <c r="F293" s="92">
        <f>F663</f>
        <v>0</v>
      </c>
      <c r="G293" s="92">
        <f aca="true" t="shared" si="258" ref="G293:L293">G663</f>
        <v>0</v>
      </c>
      <c r="H293" s="92">
        <f t="shared" si="258"/>
        <v>0</v>
      </c>
      <c r="I293" s="92">
        <f t="shared" si="258"/>
        <v>0</v>
      </c>
      <c r="J293" s="92">
        <f t="shared" si="258"/>
        <v>0</v>
      </c>
      <c r="K293" s="92">
        <f t="shared" si="258"/>
        <v>0</v>
      </c>
      <c r="L293" s="555">
        <f t="shared" si="258"/>
        <v>0</v>
      </c>
    </row>
    <row r="294" spans="1:12" ht="15.75">
      <c r="A294" s="56"/>
      <c r="B294" s="57"/>
      <c r="C294" s="226" t="s">
        <v>1134</v>
      </c>
      <c r="D294" s="934" t="s">
        <v>409</v>
      </c>
      <c r="E294" s="547">
        <f t="shared" si="235"/>
        <v>0</v>
      </c>
      <c r="F294" s="92">
        <f aca="true" t="shared" si="259" ref="F294:L294">F664</f>
        <v>0</v>
      </c>
      <c r="G294" s="92">
        <f t="shared" si="259"/>
        <v>0</v>
      </c>
      <c r="H294" s="92">
        <f t="shared" si="259"/>
        <v>0</v>
      </c>
      <c r="I294" s="92">
        <f t="shared" si="259"/>
        <v>0</v>
      </c>
      <c r="J294" s="92">
        <f t="shared" si="259"/>
        <v>0</v>
      </c>
      <c r="K294" s="92">
        <f t="shared" si="259"/>
        <v>0</v>
      </c>
      <c r="L294" s="555">
        <f t="shared" si="259"/>
        <v>0</v>
      </c>
    </row>
    <row r="295" spans="1:12" ht="15.75">
      <c r="A295" s="56"/>
      <c r="B295" s="57"/>
      <c r="C295" s="226" t="s">
        <v>1268</v>
      </c>
      <c r="D295" s="934" t="s">
        <v>410</v>
      </c>
      <c r="E295" s="547">
        <f t="shared" si="235"/>
        <v>0</v>
      </c>
      <c r="F295" s="92">
        <f aca="true" t="shared" si="260" ref="F295:L295">F665</f>
        <v>0</v>
      </c>
      <c r="G295" s="92">
        <f t="shared" si="260"/>
        <v>0</v>
      </c>
      <c r="H295" s="92">
        <f t="shared" si="260"/>
        <v>0</v>
      </c>
      <c r="I295" s="92">
        <f t="shared" si="260"/>
        <v>0</v>
      </c>
      <c r="J295" s="92">
        <f t="shared" si="260"/>
        <v>0</v>
      </c>
      <c r="K295" s="92">
        <f t="shared" si="260"/>
        <v>0</v>
      </c>
      <c r="L295" s="555">
        <f t="shared" si="260"/>
        <v>0</v>
      </c>
    </row>
    <row r="296" spans="1:12" ht="15.75">
      <c r="A296" s="591"/>
      <c r="B296" s="576"/>
      <c r="C296" s="226" t="s">
        <v>1140</v>
      </c>
      <c r="D296" s="934" t="s">
        <v>1154</v>
      </c>
      <c r="E296" s="547">
        <f t="shared" si="235"/>
        <v>0</v>
      </c>
      <c r="F296" s="92">
        <f aca="true" t="shared" si="261" ref="F296:L296">F666</f>
        <v>0</v>
      </c>
      <c r="G296" s="92">
        <f t="shared" si="261"/>
        <v>0</v>
      </c>
      <c r="H296" s="92">
        <f t="shared" si="261"/>
        <v>0</v>
      </c>
      <c r="I296" s="92">
        <f t="shared" si="261"/>
        <v>0</v>
      </c>
      <c r="J296" s="92">
        <f t="shared" si="261"/>
        <v>0</v>
      </c>
      <c r="K296" s="92">
        <f t="shared" si="261"/>
        <v>0</v>
      </c>
      <c r="L296" s="555">
        <f t="shared" si="261"/>
        <v>0</v>
      </c>
    </row>
    <row r="297" spans="1:12" ht="32.25" customHeight="1">
      <c r="A297" s="56"/>
      <c r="B297" s="979" t="s">
        <v>250</v>
      </c>
      <c r="C297" s="979"/>
      <c r="D297" s="934" t="s">
        <v>411</v>
      </c>
      <c r="E297" s="547">
        <f t="shared" si="235"/>
        <v>0</v>
      </c>
      <c r="F297" s="92">
        <f>SUM(F298:F301)</f>
        <v>0</v>
      </c>
      <c r="G297" s="92">
        <f aca="true" t="shared" si="262" ref="G297:L297">SUM(G298:G301)</f>
        <v>0</v>
      </c>
      <c r="H297" s="92">
        <f t="shared" si="262"/>
        <v>0</v>
      </c>
      <c r="I297" s="92">
        <f t="shared" si="262"/>
        <v>0</v>
      </c>
      <c r="J297" s="92">
        <f t="shared" si="262"/>
        <v>0</v>
      </c>
      <c r="K297" s="92">
        <f t="shared" si="262"/>
        <v>0</v>
      </c>
      <c r="L297" s="555">
        <f t="shared" si="262"/>
        <v>0</v>
      </c>
    </row>
    <row r="298" spans="1:12" ht="15.75">
      <c r="A298" s="56"/>
      <c r="B298" s="57"/>
      <c r="C298" s="226" t="s">
        <v>1133</v>
      </c>
      <c r="D298" s="934" t="s">
        <v>238</v>
      </c>
      <c r="E298" s="547">
        <f t="shared" si="235"/>
        <v>0</v>
      </c>
      <c r="F298" s="92">
        <f>F668</f>
        <v>0</v>
      </c>
      <c r="G298" s="92">
        <f aca="true" t="shared" si="263" ref="G298:L298">G668</f>
        <v>0</v>
      </c>
      <c r="H298" s="92">
        <f t="shared" si="263"/>
        <v>0</v>
      </c>
      <c r="I298" s="92">
        <f t="shared" si="263"/>
        <v>0</v>
      </c>
      <c r="J298" s="92">
        <f t="shared" si="263"/>
        <v>0</v>
      </c>
      <c r="K298" s="92">
        <f t="shared" si="263"/>
        <v>0</v>
      </c>
      <c r="L298" s="555">
        <f t="shared" si="263"/>
        <v>0</v>
      </c>
    </row>
    <row r="299" spans="1:12" ht="15.75">
      <c r="A299" s="56"/>
      <c r="B299" s="57"/>
      <c r="C299" s="226" t="s">
        <v>1134</v>
      </c>
      <c r="D299" s="934" t="s">
        <v>239</v>
      </c>
      <c r="E299" s="547">
        <f t="shared" si="235"/>
        <v>0</v>
      </c>
      <c r="F299" s="92">
        <f aca="true" t="shared" si="264" ref="F299:L299">F669</f>
        <v>0</v>
      </c>
      <c r="G299" s="92">
        <f t="shared" si="264"/>
        <v>0</v>
      </c>
      <c r="H299" s="92">
        <f t="shared" si="264"/>
        <v>0</v>
      </c>
      <c r="I299" s="92">
        <f t="shared" si="264"/>
        <v>0</v>
      </c>
      <c r="J299" s="92">
        <f t="shared" si="264"/>
        <v>0</v>
      </c>
      <c r="K299" s="92">
        <f t="shared" si="264"/>
        <v>0</v>
      </c>
      <c r="L299" s="555">
        <f t="shared" si="264"/>
        <v>0</v>
      </c>
    </row>
    <row r="300" spans="1:12" ht="15.75">
      <c r="A300" s="56"/>
      <c r="B300" s="57"/>
      <c r="C300" s="226" t="s">
        <v>1268</v>
      </c>
      <c r="D300" s="934" t="s">
        <v>240</v>
      </c>
      <c r="E300" s="547">
        <f t="shared" si="235"/>
        <v>0</v>
      </c>
      <c r="F300" s="92">
        <f aca="true" t="shared" si="265" ref="F300:L300">F670</f>
        <v>0</v>
      </c>
      <c r="G300" s="92">
        <f t="shared" si="265"/>
        <v>0</v>
      </c>
      <c r="H300" s="92">
        <f t="shared" si="265"/>
        <v>0</v>
      </c>
      <c r="I300" s="92">
        <f t="shared" si="265"/>
        <v>0</v>
      </c>
      <c r="J300" s="92">
        <f t="shared" si="265"/>
        <v>0</v>
      </c>
      <c r="K300" s="92">
        <f t="shared" si="265"/>
        <v>0</v>
      </c>
      <c r="L300" s="555">
        <f t="shared" si="265"/>
        <v>0</v>
      </c>
    </row>
    <row r="301" spans="1:12" ht="15.75">
      <c r="A301" s="591"/>
      <c r="B301" s="576"/>
      <c r="C301" s="226" t="s">
        <v>1140</v>
      </c>
      <c r="D301" s="934" t="s">
        <v>1139</v>
      </c>
      <c r="E301" s="547">
        <f t="shared" si="235"/>
        <v>0</v>
      </c>
      <c r="F301" s="92">
        <f aca="true" t="shared" si="266" ref="F301:L301">F671</f>
        <v>0</v>
      </c>
      <c r="G301" s="92">
        <f t="shared" si="266"/>
        <v>0</v>
      </c>
      <c r="H301" s="92">
        <f t="shared" si="266"/>
        <v>0</v>
      </c>
      <c r="I301" s="92">
        <f t="shared" si="266"/>
        <v>0</v>
      </c>
      <c r="J301" s="92">
        <f t="shared" si="266"/>
        <v>0</v>
      </c>
      <c r="K301" s="92">
        <f t="shared" si="266"/>
        <v>0</v>
      </c>
      <c r="L301" s="555">
        <f t="shared" si="266"/>
        <v>0</v>
      </c>
    </row>
    <row r="302" spans="1:12" ht="15.75">
      <c r="A302" s="591"/>
      <c r="B302" s="967" t="s">
        <v>1676</v>
      </c>
      <c r="C302" s="968"/>
      <c r="D302" s="934" t="s">
        <v>1664</v>
      </c>
      <c r="E302" s="547">
        <f t="shared" si="235"/>
        <v>0</v>
      </c>
      <c r="F302" s="92">
        <f>SUM(F303:F305)</f>
        <v>0</v>
      </c>
      <c r="G302" s="92">
        <f aca="true" t="shared" si="267" ref="G302:L302">SUM(G303:G305)</f>
        <v>0</v>
      </c>
      <c r="H302" s="92">
        <f t="shared" si="267"/>
        <v>0</v>
      </c>
      <c r="I302" s="92">
        <f t="shared" si="267"/>
        <v>0</v>
      </c>
      <c r="J302" s="92">
        <f t="shared" si="267"/>
        <v>0</v>
      </c>
      <c r="K302" s="92">
        <f t="shared" si="267"/>
        <v>0</v>
      </c>
      <c r="L302" s="597">
        <f t="shared" si="267"/>
        <v>0</v>
      </c>
    </row>
    <row r="303" spans="1:12" ht="15.75">
      <c r="A303" s="56"/>
      <c r="B303" s="57"/>
      <c r="C303" s="226" t="s">
        <v>1133</v>
      </c>
      <c r="D303" s="934" t="s">
        <v>1665</v>
      </c>
      <c r="E303" s="547">
        <f t="shared" si="235"/>
        <v>0</v>
      </c>
      <c r="F303" s="92">
        <f>F673</f>
        <v>0</v>
      </c>
      <c r="G303" s="92">
        <f aca="true" t="shared" si="268" ref="G303:L303">G673</f>
        <v>0</v>
      </c>
      <c r="H303" s="92">
        <f t="shared" si="268"/>
        <v>0</v>
      </c>
      <c r="I303" s="92">
        <f t="shared" si="268"/>
        <v>0</v>
      </c>
      <c r="J303" s="92">
        <f t="shared" si="268"/>
        <v>0</v>
      </c>
      <c r="K303" s="92">
        <f t="shared" si="268"/>
        <v>0</v>
      </c>
      <c r="L303" s="555">
        <f t="shared" si="268"/>
        <v>0</v>
      </c>
    </row>
    <row r="304" spans="1:12" ht="15.75">
      <c r="A304" s="56"/>
      <c r="B304" s="57"/>
      <c r="C304" s="226" t="s">
        <v>1134</v>
      </c>
      <c r="D304" s="934" t="s">
        <v>1666</v>
      </c>
      <c r="E304" s="547">
        <f t="shared" si="235"/>
        <v>0</v>
      </c>
      <c r="F304" s="92">
        <f aca="true" t="shared" si="269" ref="F304:L304">F674</f>
        <v>0</v>
      </c>
      <c r="G304" s="92">
        <f t="shared" si="269"/>
        <v>0</v>
      </c>
      <c r="H304" s="92">
        <f t="shared" si="269"/>
        <v>0</v>
      </c>
      <c r="I304" s="92">
        <f t="shared" si="269"/>
        <v>0</v>
      </c>
      <c r="J304" s="92">
        <f t="shared" si="269"/>
        <v>0</v>
      </c>
      <c r="K304" s="92">
        <f t="shared" si="269"/>
        <v>0</v>
      </c>
      <c r="L304" s="555">
        <f t="shared" si="269"/>
        <v>0</v>
      </c>
    </row>
    <row r="305" spans="1:12" ht="15.75">
      <c r="A305" s="56"/>
      <c r="B305" s="57"/>
      <c r="C305" s="226" t="s">
        <v>1268</v>
      </c>
      <c r="D305" s="934" t="s">
        <v>1667</v>
      </c>
      <c r="E305" s="547">
        <f t="shared" si="235"/>
        <v>0</v>
      </c>
      <c r="F305" s="92">
        <f aca="true" t="shared" si="270" ref="F305:L305">F675</f>
        <v>0</v>
      </c>
      <c r="G305" s="92">
        <f t="shared" si="270"/>
        <v>0</v>
      </c>
      <c r="H305" s="92">
        <f t="shared" si="270"/>
        <v>0</v>
      </c>
      <c r="I305" s="92">
        <f t="shared" si="270"/>
        <v>0</v>
      </c>
      <c r="J305" s="92">
        <f t="shared" si="270"/>
        <v>0</v>
      </c>
      <c r="K305" s="92">
        <f t="shared" si="270"/>
        <v>0</v>
      </c>
      <c r="L305" s="555">
        <f t="shared" si="270"/>
        <v>0</v>
      </c>
    </row>
    <row r="306" spans="1:12" ht="15.75">
      <c r="A306" s="591"/>
      <c r="B306" s="967" t="s">
        <v>1677</v>
      </c>
      <c r="C306" s="968"/>
      <c r="D306" s="934" t="s">
        <v>1668</v>
      </c>
      <c r="E306" s="547">
        <f t="shared" si="235"/>
        <v>0</v>
      </c>
      <c r="F306" s="92">
        <f>SUM(F307:F309)</f>
        <v>0</v>
      </c>
      <c r="G306" s="92">
        <f aca="true" t="shared" si="271" ref="G306:L306">SUM(G307:G309)</f>
        <v>0</v>
      </c>
      <c r="H306" s="92">
        <f t="shared" si="271"/>
        <v>0</v>
      </c>
      <c r="I306" s="92">
        <f t="shared" si="271"/>
        <v>0</v>
      </c>
      <c r="J306" s="92">
        <f t="shared" si="271"/>
        <v>0</v>
      </c>
      <c r="K306" s="92">
        <f t="shared" si="271"/>
        <v>0</v>
      </c>
      <c r="L306" s="597">
        <f t="shared" si="271"/>
        <v>0</v>
      </c>
    </row>
    <row r="307" spans="1:12" ht="15.75">
      <c r="A307" s="56"/>
      <c r="B307" s="57"/>
      <c r="C307" s="226" t="s">
        <v>1133</v>
      </c>
      <c r="D307" s="934" t="s">
        <v>1669</v>
      </c>
      <c r="E307" s="547">
        <f t="shared" si="235"/>
        <v>0</v>
      </c>
      <c r="F307" s="92">
        <f>F677</f>
        <v>0</v>
      </c>
      <c r="G307" s="92">
        <f aca="true" t="shared" si="272" ref="G307:L307">G677</f>
        <v>0</v>
      </c>
      <c r="H307" s="92">
        <f t="shared" si="272"/>
        <v>0</v>
      </c>
      <c r="I307" s="92">
        <f t="shared" si="272"/>
        <v>0</v>
      </c>
      <c r="J307" s="92">
        <f t="shared" si="272"/>
        <v>0</v>
      </c>
      <c r="K307" s="92">
        <f t="shared" si="272"/>
        <v>0</v>
      </c>
      <c r="L307" s="555">
        <f t="shared" si="272"/>
        <v>0</v>
      </c>
    </row>
    <row r="308" spans="1:12" ht="15.75">
      <c r="A308" s="56"/>
      <c r="B308" s="57"/>
      <c r="C308" s="226" t="s">
        <v>1134</v>
      </c>
      <c r="D308" s="934" t="s">
        <v>1670</v>
      </c>
      <c r="E308" s="547">
        <f t="shared" si="235"/>
        <v>0</v>
      </c>
      <c r="F308" s="92">
        <f aca="true" t="shared" si="273" ref="F308:L308">F678</f>
        <v>0</v>
      </c>
      <c r="G308" s="92">
        <f t="shared" si="273"/>
        <v>0</v>
      </c>
      <c r="H308" s="92">
        <f t="shared" si="273"/>
        <v>0</v>
      </c>
      <c r="I308" s="92">
        <f t="shared" si="273"/>
        <v>0</v>
      </c>
      <c r="J308" s="92">
        <f t="shared" si="273"/>
        <v>0</v>
      </c>
      <c r="K308" s="92">
        <f t="shared" si="273"/>
        <v>0</v>
      </c>
      <c r="L308" s="555">
        <f t="shared" si="273"/>
        <v>0</v>
      </c>
    </row>
    <row r="309" spans="1:12" ht="15.75">
      <c r="A309" s="56"/>
      <c r="B309" s="57"/>
      <c r="C309" s="226" t="s">
        <v>1268</v>
      </c>
      <c r="D309" s="934" t="s">
        <v>1671</v>
      </c>
      <c r="E309" s="547">
        <f t="shared" si="235"/>
        <v>0</v>
      </c>
      <c r="F309" s="92">
        <f aca="true" t="shared" si="274" ref="F309:L309">F679</f>
        <v>0</v>
      </c>
      <c r="G309" s="92">
        <f t="shared" si="274"/>
        <v>0</v>
      </c>
      <c r="H309" s="92">
        <f t="shared" si="274"/>
        <v>0</v>
      </c>
      <c r="I309" s="92">
        <f t="shared" si="274"/>
        <v>0</v>
      </c>
      <c r="J309" s="92">
        <f t="shared" si="274"/>
        <v>0</v>
      </c>
      <c r="K309" s="92">
        <f t="shared" si="274"/>
        <v>0</v>
      </c>
      <c r="L309" s="555">
        <f t="shared" si="274"/>
        <v>0</v>
      </c>
    </row>
    <row r="310" spans="1:12" ht="33" customHeight="1">
      <c r="A310" s="56"/>
      <c r="B310" s="969" t="s">
        <v>1678</v>
      </c>
      <c r="C310" s="970"/>
      <c r="D310" s="934" t="s">
        <v>1672</v>
      </c>
      <c r="E310" s="547">
        <f t="shared" si="235"/>
        <v>0</v>
      </c>
      <c r="F310" s="92">
        <f>SUM(F311:F313)</f>
        <v>0</v>
      </c>
      <c r="G310" s="92">
        <f aca="true" t="shared" si="275" ref="G310:L310">SUM(G311:G313)</f>
        <v>0</v>
      </c>
      <c r="H310" s="92">
        <f t="shared" si="275"/>
        <v>0</v>
      </c>
      <c r="I310" s="92">
        <f t="shared" si="275"/>
        <v>0</v>
      </c>
      <c r="J310" s="92">
        <f t="shared" si="275"/>
        <v>0</v>
      </c>
      <c r="K310" s="92">
        <f t="shared" si="275"/>
        <v>0</v>
      </c>
      <c r="L310" s="598">
        <f t="shared" si="275"/>
        <v>0</v>
      </c>
    </row>
    <row r="311" spans="1:12" ht="15.75">
      <c r="A311" s="56"/>
      <c r="B311" s="57"/>
      <c r="C311" s="226" t="s">
        <v>1133</v>
      </c>
      <c r="D311" s="934" t="s">
        <v>1673</v>
      </c>
      <c r="E311" s="547">
        <f t="shared" si="235"/>
        <v>0</v>
      </c>
      <c r="F311" s="92">
        <f>F681</f>
        <v>0</v>
      </c>
      <c r="G311" s="92">
        <f aca="true" t="shared" si="276" ref="G311:L311">G681</f>
        <v>0</v>
      </c>
      <c r="H311" s="92">
        <f t="shared" si="276"/>
        <v>0</v>
      </c>
      <c r="I311" s="92">
        <f t="shared" si="276"/>
        <v>0</v>
      </c>
      <c r="J311" s="92">
        <f t="shared" si="276"/>
        <v>0</v>
      </c>
      <c r="K311" s="92">
        <f t="shared" si="276"/>
        <v>0</v>
      </c>
      <c r="L311" s="555">
        <f t="shared" si="276"/>
        <v>0</v>
      </c>
    </row>
    <row r="312" spans="1:12" ht="15.75">
      <c r="A312" s="56"/>
      <c r="B312" s="57"/>
      <c r="C312" s="226" t="s">
        <v>1134</v>
      </c>
      <c r="D312" s="934" t="s">
        <v>1674</v>
      </c>
      <c r="E312" s="547">
        <f t="shared" si="235"/>
        <v>0</v>
      </c>
      <c r="F312" s="92">
        <f aca="true" t="shared" si="277" ref="F312:L312">F682</f>
        <v>0</v>
      </c>
      <c r="G312" s="92">
        <f t="shared" si="277"/>
        <v>0</v>
      </c>
      <c r="H312" s="92">
        <f t="shared" si="277"/>
        <v>0</v>
      </c>
      <c r="I312" s="92">
        <f t="shared" si="277"/>
        <v>0</v>
      </c>
      <c r="J312" s="92">
        <f t="shared" si="277"/>
        <v>0</v>
      </c>
      <c r="K312" s="92">
        <f t="shared" si="277"/>
        <v>0</v>
      </c>
      <c r="L312" s="555">
        <f t="shared" si="277"/>
        <v>0</v>
      </c>
    </row>
    <row r="313" spans="1:12" ht="15.75">
      <c r="A313" s="56"/>
      <c r="B313" s="57"/>
      <c r="C313" s="226" t="s">
        <v>1268</v>
      </c>
      <c r="D313" s="934" t="s">
        <v>1675</v>
      </c>
      <c r="E313" s="547">
        <f t="shared" si="235"/>
        <v>0</v>
      </c>
      <c r="F313" s="92">
        <f aca="true" t="shared" si="278" ref="F313:L313">F683</f>
        <v>0</v>
      </c>
      <c r="G313" s="92">
        <f t="shared" si="278"/>
        <v>0</v>
      </c>
      <c r="H313" s="92">
        <f t="shared" si="278"/>
        <v>0</v>
      </c>
      <c r="I313" s="92">
        <f t="shared" si="278"/>
        <v>0</v>
      </c>
      <c r="J313" s="92">
        <f t="shared" si="278"/>
        <v>0</v>
      </c>
      <c r="K313" s="92">
        <f t="shared" si="278"/>
        <v>0</v>
      </c>
      <c r="L313" s="555">
        <f t="shared" si="278"/>
        <v>0</v>
      </c>
    </row>
    <row r="314" spans="1:12" ht="15.75">
      <c r="A314" s="986" t="s">
        <v>1616</v>
      </c>
      <c r="B314" s="968"/>
      <c r="C314" s="968"/>
      <c r="D314" s="946" t="s">
        <v>1409</v>
      </c>
      <c r="E314" s="550">
        <f t="shared" si="235"/>
        <v>0</v>
      </c>
      <c r="F314" s="572">
        <f>SUM(F315:F317)</f>
        <v>0</v>
      </c>
      <c r="G314" s="572">
        <f aca="true" t="shared" si="279" ref="G314:L314">SUM(G315:G317)</f>
        <v>0</v>
      </c>
      <c r="H314" s="572">
        <f t="shared" si="279"/>
        <v>0</v>
      </c>
      <c r="I314" s="572">
        <f t="shared" si="279"/>
        <v>0</v>
      </c>
      <c r="J314" s="572">
        <f t="shared" si="279"/>
        <v>0</v>
      </c>
      <c r="K314" s="572">
        <f t="shared" si="279"/>
        <v>0</v>
      </c>
      <c r="L314" s="628">
        <f t="shared" si="279"/>
        <v>0</v>
      </c>
    </row>
    <row r="315" spans="1:12" ht="33" customHeight="1">
      <c r="A315" s="552"/>
      <c r="B315" s="968" t="s">
        <v>1410</v>
      </c>
      <c r="C315" s="968"/>
      <c r="D315" s="934" t="s">
        <v>1411</v>
      </c>
      <c r="E315" s="547">
        <f t="shared" si="235"/>
        <v>0</v>
      </c>
      <c r="F315" s="92">
        <f>F685</f>
        <v>0</v>
      </c>
      <c r="G315" s="92">
        <f aca="true" t="shared" si="280" ref="G315:L315">G685</f>
        <v>0</v>
      </c>
      <c r="H315" s="92">
        <f t="shared" si="280"/>
        <v>0</v>
      </c>
      <c r="I315" s="92">
        <f t="shared" si="280"/>
        <v>0</v>
      </c>
      <c r="J315" s="92">
        <f t="shared" si="280"/>
        <v>0</v>
      </c>
      <c r="K315" s="92">
        <f t="shared" si="280"/>
        <v>0</v>
      </c>
      <c r="L315" s="597">
        <f t="shared" si="280"/>
        <v>0</v>
      </c>
    </row>
    <row r="316" spans="1:12" ht="34.5" customHeight="1">
      <c r="A316" s="552"/>
      <c r="B316" s="968" t="s">
        <v>1508</v>
      </c>
      <c r="C316" s="968"/>
      <c r="D316" s="934" t="s">
        <v>1507</v>
      </c>
      <c r="E316" s="547">
        <f t="shared" si="235"/>
        <v>0</v>
      </c>
      <c r="F316" s="92">
        <f aca="true" t="shared" si="281" ref="F316:L316">F686</f>
        <v>0</v>
      </c>
      <c r="G316" s="92">
        <f t="shared" si="281"/>
        <v>0</v>
      </c>
      <c r="H316" s="92">
        <f t="shared" si="281"/>
        <v>0</v>
      </c>
      <c r="I316" s="92">
        <f t="shared" si="281"/>
        <v>0</v>
      </c>
      <c r="J316" s="92">
        <f t="shared" si="281"/>
        <v>0</v>
      </c>
      <c r="K316" s="92">
        <f t="shared" si="281"/>
        <v>0</v>
      </c>
      <c r="L316" s="597">
        <f t="shared" si="281"/>
        <v>0</v>
      </c>
    </row>
    <row r="317" spans="1:12" s="36" customFormat="1" ht="15.75">
      <c r="A317" s="613"/>
      <c r="B317" s="993" t="s">
        <v>1615</v>
      </c>
      <c r="C317" s="993"/>
      <c r="D317" s="934" t="s">
        <v>1614</v>
      </c>
      <c r="E317" s="547">
        <f t="shared" si="235"/>
        <v>0</v>
      </c>
      <c r="F317" s="92">
        <f aca="true" t="shared" si="282" ref="F317:L317">F687</f>
        <v>0</v>
      </c>
      <c r="G317" s="92">
        <f t="shared" si="282"/>
        <v>0</v>
      </c>
      <c r="H317" s="92">
        <f t="shared" si="282"/>
        <v>0</v>
      </c>
      <c r="I317" s="92">
        <f t="shared" si="282"/>
        <v>0</v>
      </c>
      <c r="J317" s="92">
        <f t="shared" si="282"/>
        <v>0</v>
      </c>
      <c r="K317" s="92">
        <f t="shared" si="282"/>
        <v>0</v>
      </c>
      <c r="L317" s="597">
        <f t="shared" si="282"/>
        <v>0</v>
      </c>
    </row>
    <row r="318" spans="1:12" ht="15.75">
      <c r="A318" s="988" t="s">
        <v>1503</v>
      </c>
      <c r="B318" s="968"/>
      <c r="C318" s="968"/>
      <c r="D318" s="946" t="s">
        <v>1501</v>
      </c>
      <c r="E318" s="550">
        <f t="shared" si="235"/>
        <v>0</v>
      </c>
      <c r="F318" s="572">
        <f>F319</f>
        <v>0</v>
      </c>
      <c r="G318" s="572">
        <f aca="true" t="shared" si="283" ref="G318:L318">G319</f>
        <v>0</v>
      </c>
      <c r="H318" s="572">
        <f t="shared" si="283"/>
        <v>0</v>
      </c>
      <c r="I318" s="572">
        <f t="shared" si="283"/>
        <v>0</v>
      </c>
      <c r="J318" s="572">
        <f t="shared" si="283"/>
        <v>0</v>
      </c>
      <c r="K318" s="572">
        <f t="shared" si="283"/>
        <v>0</v>
      </c>
      <c r="L318" s="629">
        <f t="shared" si="283"/>
        <v>0</v>
      </c>
    </row>
    <row r="319" spans="1:12" ht="15.75">
      <c r="A319" s="552"/>
      <c r="B319" s="968" t="s">
        <v>1504</v>
      </c>
      <c r="C319" s="968"/>
      <c r="D319" s="934" t="s">
        <v>1502</v>
      </c>
      <c r="E319" s="547">
        <f t="shared" si="235"/>
        <v>0</v>
      </c>
      <c r="F319" s="92">
        <f>F512</f>
        <v>0</v>
      </c>
      <c r="G319" s="92">
        <f aca="true" t="shared" si="284" ref="G319:L319">G512</f>
        <v>0</v>
      </c>
      <c r="H319" s="92">
        <f t="shared" si="284"/>
        <v>0</v>
      </c>
      <c r="I319" s="92">
        <f t="shared" si="284"/>
        <v>0</v>
      </c>
      <c r="J319" s="92">
        <f t="shared" si="284"/>
        <v>0</v>
      </c>
      <c r="K319" s="92">
        <f t="shared" si="284"/>
        <v>0</v>
      </c>
      <c r="L319" s="555">
        <f t="shared" si="284"/>
        <v>0</v>
      </c>
    </row>
    <row r="320" spans="1:12" ht="42" customHeight="1">
      <c r="A320" s="986" t="s">
        <v>1458</v>
      </c>
      <c r="B320" s="968"/>
      <c r="C320" s="968"/>
      <c r="D320" s="946" t="s">
        <v>323</v>
      </c>
      <c r="E320" s="550">
        <f t="shared" si="235"/>
        <v>308301.61</v>
      </c>
      <c r="F320" s="572">
        <f>F321+F325+F329+F333+F337+F341+F345+F349+F352+F357+F360</f>
        <v>501</v>
      </c>
      <c r="G320" s="572">
        <f aca="true" t="shared" si="285" ref="G320:L320">G321+G325+G329+G333+G337+G341+G345+G349+G352+G357+G360</f>
        <v>16441</v>
      </c>
      <c r="H320" s="572">
        <f t="shared" si="285"/>
        <v>4172</v>
      </c>
      <c r="I320" s="572">
        <f t="shared" si="285"/>
        <v>287187.61</v>
      </c>
      <c r="J320" s="572">
        <f t="shared" si="285"/>
        <v>322626.35967000003</v>
      </c>
      <c r="K320" s="572">
        <f t="shared" si="285"/>
        <v>322010.07245</v>
      </c>
      <c r="L320" s="628">
        <f t="shared" si="285"/>
        <v>320469.3544</v>
      </c>
    </row>
    <row r="321" spans="1:12" ht="15.75">
      <c r="A321" s="591"/>
      <c r="B321" s="967" t="s">
        <v>1356</v>
      </c>
      <c r="C321" s="968"/>
      <c r="D321" s="934" t="s">
        <v>1273</v>
      </c>
      <c r="E321" s="547">
        <f t="shared" si="235"/>
        <v>71225</v>
      </c>
      <c r="F321" s="92">
        <f>SUM(F322:F324)</f>
        <v>0</v>
      </c>
      <c r="G321" s="92">
        <f aca="true" t="shared" si="286" ref="G321:L321">SUM(G322:G324)</f>
        <v>16042</v>
      </c>
      <c r="H321" s="92">
        <f t="shared" si="286"/>
        <v>3804</v>
      </c>
      <c r="I321" s="92">
        <f t="shared" si="286"/>
        <v>51379</v>
      </c>
      <c r="J321" s="92">
        <f t="shared" si="286"/>
        <v>74572.575</v>
      </c>
      <c r="K321" s="92">
        <f t="shared" si="286"/>
        <v>74430.125</v>
      </c>
      <c r="L321" s="597">
        <f t="shared" si="286"/>
        <v>74074</v>
      </c>
    </row>
    <row r="322" spans="1:12" ht="15.75">
      <c r="A322" s="56"/>
      <c r="B322" s="57"/>
      <c r="C322" s="226" t="s">
        <v>1133</v>
      </c>
      <c r="D322" s="934" t="s">
        <v>1274</v>
      </c>
      <c r="E322" s="547">
        <f t="shared" si="235"/>
        <v>42300</v>
      </c>
      <c r="F322" s="92">
        <f>F690</f>
        <v>0</v>
      </c>
      <c r="G322" s="92">
        <f aca="true" t="shared" si="287" ref="G322:L322">G690</f>
        <v>0</v>
      </c>
      <c r="H322" s="92">
        <f t="shared" si="287"/>
        <v>2</v>
      </c>
      <c r="I322" s="92">
        <f t="shared" si="287"/>
        <v>42298</v>
      </c>
      <c r="J322" s="92">
        <f t="shared" si="287"/>
        <v>44288.1</v>
      </c>
      <c r="K322" s="92">
        <f t="shared" si="287"/>
        <v>44203.5</v>
      </c>
      <c r="L322" s="555">
        <f t="shared" si="287"/>
        <v>43992</v>
      </c>
    </row>
    <row r="323" spans="1:12" ht="15.75">
      <c r="A323" s="56"/>
      <c r="B323" s="57"/>
      <c r="C323" s="226" t="s">
        <v>1134</v>
      </c>
      <c r="D323" s="934" t="s">
        <v>1275</v>
      </c>
      <c r="E323" s="547">
        <f t="shared" si="235"/>
        <v>28925</v>
      </c>
      <c r="F323" s="92">
        <f aca="true" t="shared" si="288" ref="F323:L323">F691</f>
        <v>0</v>
      </c>
      <c r="G323" s="92">
        <f t="shared" si="288"/>
        <v>16042</v>
      </c>
      <c r="H323" s="92">
        <f t="shared" si="288"/>
        <v>3802</v>
      </c>
      <c r="I323" s="92">
        <f t="shared" si="288"/>
        <v>9081</v>
      </c>
      <c r="J323" s="92">
        <f t="shared" si="288"/>
        <v>30284.475</v>
      </c>
      <c r="K323" s="92">
        <f t="shared" si="288"/>
        <v>30226.625</v>
      </c>
      <c r="L323" s="555">
        <f t="shared" si="288"/>
        <v>30082</v>
      </c>
    </row>
    <row r="324" spans="1:12" ht="15.75">
      <c r="A324" s="56"/>
      <c r="B324" s="57"/>
      <c r="C324" s="226" t="s">
        <v>1268</v>
      </c>
      <c r="D324" s="934" t="s">
        <v>1276</v>
      </c>
      <c r="E324" s="547">
        <f t="shared" si="235"/>
        <v>0</v>
      </c>
      <c r="F324" s="92">
        <f aca="true" t="shared" si="289" ref="F324:L324">F692</f>
        <v>0</v>
      </c>
      <c r="G324" s="92">
        <f t="shared" si="289"/>
        <v>0</v>
      </c>
      <c r="H324" s="92">
        <f t="shared" si="289"/>
        <v>0</v>
      </c>
      <c r="I324" s="92">
        <f t="shared" si="289"/>
        <v>0</v>
      </c>
      <c r="J324" s="92">
        <f t="shared" si="289"/>
        <v>0</v>
      </c>
      <c r="K324" s="92">
        <f t="shared" si="289"/>
        <v>0</v>
      </c>
      <c r="L324" s="555">
        <f t="shared" si="289"/>
        <v>0</v>
      </c>
    </row>
    <row r="325" spans="1:12" ht="15.75">
      <c r="A325" s="56"/>
      <c r="B325" s="969" t="s">
        <v>1357</v>
      </c>
      <c r="C325" s="970"/>
      <c r="D325" s="934" t="s">
        <v>1277</v>
      </c>
      <c r="E325" s="547">
        <f t="shared" si="235"/>
        <v>103686.54</v>
      </c>
      <c r="F325" s="92">
        <f>SUM(F326:F328)</f>
        <v>486</v>
      </c>
      <c r="G325" s="92">
        <f aca="true" t="shared" si="290" ref="G325:L325">SUM(G326:G328)</f>
        <v>266</v>
      </c>
      <c r="H325" s="92">
        <f t="shared" si="290"/>
        <v>352</v>
      </c>
      <c r="I325" s="92">
        <f t="shared" si="290"/>
        <v>102582.54</v>
      </c>
      <c r="J325" s="92">
        <f t="shared" si="290"/>
        <v>108394.38137999999</v>
      </c>
      <c r="K325" s="92">
        <f t="shared" si="290"/>
        <v>108187.3243</v>
      </c>
      <c r="L325" s="598">
        <f t="shared" si="290"/>
        <v>107669.6816</v>
      </c>
    </row>
    <row r="326" spans="1:12" ht="15.75">
      <c r="A326" s="56"/>
      <c r="B326" s="57"/>
      <c r="C326" s="226" t="s">
        <v>1133</v>
      </c>
      <c r="D326" s="934" t="s">
        <v>1278</v>
      </c>
      <c r="E326" s="547">
        <f t="shared" si="235"/>
        <v>158</v>
      </c>
      <c r="F326" s="92">
        <f>F694</f>
        <v>0</v>
      </c>
      <c r="G326" s="92">
        <f aca="true" t="shared" si="291" ref="G326:L326">G694</f>
        <v>0</v>
      </c>
      <c r="H326" s="92">
        <f t="shared" si="291"/>
        <v>158</v>
      </c>
      <c r="I326" s="92">
        <f t="shared" si="291"/>
        <v>0</v>
      </c>
      <c r="J326" s="92">
        <f t="shared" si="291"/>
        <v>0</v>
      </c>
      <c r="K326" s="92">
        <f t="shared" si="291"/>
        <v>0</v>
      </c>
      <c r="L326" s="555">
        <f t="shared" si="291"/>
        <v>0</v>
      </c>
    </row>
    <row r="327" spans="1:12" ht="15.75">
      <c r="A327" s="56"/>
      <c r="B327" s="57"/>
      <c r="C327" s="226" t="s">
        <v>1134</v>
      </c>
      <c r="D327" s="934" t="s">
        <v>1279</v>
      </c>
      <c r="E327" s="547">
        <f t="shared" si="235"/>
        <v>103039.54</v>
      </c>
      <c r="F327" s="92">
        <f aca="true" t="shared" si="292" ref="F327:L327">F695</f>
        <v>367</v>
      </c>
      <c r="G327" s="92">
        <f t="shared" si="292"/>
        <v>194</v>
      </c>
      <c r="H327" s="92">
        <f t="shared" si="292"/>
        <v>96</v>
      </c>
      <c r="I327" s="92">
        <f t="shared" si="292"/>
        <v>102382.54</v>
      </c>
      <c r="J327" s="92">
        <f t="shared" si="292"/>
        <v>107882.39838</v>
      </c>
      <c r="K327" s="92">
        <f t="shared" si="292"/>
        <v>107676.31929999999</v>
      </c>
      <c r="L327" s="555">
        <f t="shared" si="292"/>
        <v>107161.1216</v>
      </c>
    </row>
    <row r="328" spans="1:12" ht="15.75">
      <c r="A328" s="56"/>
      <c r="B328" s="57"/>
      <c r="C328" s="226" t="s">
        <v>1268</v>
      </c>
      <c r="D328" s="934" t="s">
        <v>1280</v>
      </c>
      <c r="E328" s="547">
        <f t="shared" si="235"/>
        <v>489</v>
      </c>
      <c r="F328" s="92">
        <f aca="true" t="shared" si="293" ref="F328:L328">F696</f>
        <v>119</v>
      </c>
      <c r="G328" s="92">
        <f t="shared" si="293"/>
        <v>72</v>
      </c>
      <c r="H328" s="92">
        <f t="shared" si="293"/>
        <v>98</v>
      </c>
      <c r="I328" s="92">
        <f t="shared" si="293"/>
        <v>200</v>
      </c>
      <c r="J328" s="92">
        <f t="shared" si="293"/>
        <v>511.983</v>
      </c>
      <c r="K328" s="92">
        <f t="shared" si="293"/>
        <v>511.005</v>
      </c>
      <c r="L328" s="555">
        <f t="shared" si="293"/>
        <v>508.56</v>
      </c>
    </row>
    <row r="329" spans="1:12" ht="15.75">
      <c r="A329" s="56"/>
      <c r="B329" s="969" t="s">
        <v>1358</v>
      </c>
      <c r="C329" s="970"/>
      <c r="D329" s="934" t="s">
        <v>1284</v>
      </c>
      <c r="E329" s="547">
        <f t="shared" si="235"/>
        <v>131433</v>
      </c>
      <c r="F329" s="92">
        <f>SUM(F330:F332)</f>
        <v>0</v>
      </c>
      <c r="G329" s="92">
        <f aca="true" t="shared" si="294" ref="G329:L329">SUM(G330:G332)</f>
        <v>0</v>
      </c>
      <c r="H329" s="92">
        <f t="shared" si="294"/>
        <v>0</v>
      </c>
      <c r="I329" s="92">
        <f t="shared" si="294"/>
        <v>131433</v>
      </c>
      <c r="J329" s="92">
        <f t="shared" si="294"/>
        <v>137610.351</v>
      </c>
      <c r="K329" s="92">
        <f t="shared" si="294"/>
        <v>137347.485</v>
      </c>
      <c r="L329" s="598">
        <f t="shared" si="294"/>
        <v>136690.32</v>
      </c>
    </row>
    <row r="330" spans="1:12" ht="15.75">
      <c r="A330" s="56"/>
      <c r="B330" s="57"/>
      <c r="C330" s="226" t="s">
        <v>1133</v>
      </c>
      <c r="D330" s="934" t="s">
        <v>1281</v>
      </c>
      <c r="E330" s="547">
        <f t="shared" si="235"/>
        <v>131433</v>
      </c>
      <c r="F330" s="92">
        <f>F698</f>
        <v>0</v>
      </c>
      <c r="G330" s="92">
        <f aca="true" t="shared" si="295" ref="G330:L330">G698</f>
        <v>0</v>
      </c>
      <c r="H330" s="92">
        <f t="shared" si="295"/>
        <v>0</v>
      </c>
      <c r="I330" s="92">
        <f t="shared" si="295"/>
        <v>131433</v>
      </c>
      <c r="J330" s="92">
        <f t="shared" si="295"/>
        <v>137610.351</v>
      </c>
      <c r="K330" s="92">
        <f t="shared" si="295"/>
        <v>137347.485</v>
      </c>
      <c r="L330" s="555">
        <f t="shared" si="295"/>
        <v>136690.32</v>
      </c>
    </row>
    <row r="331" spans="1:12" ht="15.75">
      <c r="A331" s="56"/>
      <c r="B331" s="57"/>
      <c r="C331" s="226" t="s">
        <v>1134</v>
      </c>
      <c r="D331" s="934" t="s">
        <v>1282</v>
      </c>
      <c r="E331" s="547">
        <f t="shared" si="235"/>
        <v>0</v>
      </c>
      <c r="F331" s="92">
        <f aca="true" t="shared" si="296" ref="F331:L331">F699</f>
        <v>0</v>
      </c>
      <c r="G331" s="92">
        <f t="shared" si="296"/>
        <v>0</v>
      </c>
      <c r="H331" s="92">
        <f t="shared" si="296"/>
        <v>0</v>
      </c>
      <c r="I331" s="92">
        <f t="shared" si="296"/>
        <v>0</v>
      </c>
      <c r="J331" s="92">
        <f t="shared" si="296"/>
        <v>0</v>
      </c>
      <c r="K331" s="92">
        <f t="shared" si="296"/>
        <v>0</v>
      </c>
      <c r="L331" s="555">
        <f t="shared" si="296"/>
        <v>0</v>
      </c>
    </row>
    <row r="332" spans="1:12" ht="15.75">
      <c r="A332" s="56"/>
      <c r="B332" s="57"/>
      <c r="C332" s="226" t="s">
        <v>1268</v>
      </c>
      <c r="D332" s="934" t="s">
        <v>1283</v>
      </c>
      <c r="E332" s="547">
        <f t="shared" si="235"/>
        <v>0</v>
      </c>
      <c r="F332" s="92">
        <f aca="true" t="shared" si="297" ref="F332:L332">F700</f>
        <v>0</v>
      </c>
      <c r="G332" s="92">
        <f t="shared" si="297"/>
        <v>0</v>
      </c>
      <c r="H332" s="92">
        <f t="shared" si="297"/>
        <v>0</v>
      </c>
      <c r="I332" s="92">
        <f t="shared" si="297"/>
        <v>0</v>
      </c>
      <c r="J332" s="92">
        <f t="shared" si="297"/>
        <v>0</v>
      </c>
      <c r="K332" s="92">
        <f t="shared" si="297"/>
        <v>0</v>
      </c>
      <c r="L332" s="555">
        <f t="shared" si="297"/>
        <v>0</v>
      </c>
    </row>
    <row r="333" spans="1:12" ht="15.75">
      <c r="A333" s="56"/>
      <c r="B333" s="979" t="s">
        <v>1359</v>
      </c>
      <c r="C333" s="972"/>
      <c r="D333" s="934" t="s">
        <v>1293</v>
      </c>
      <c r="E333" s="547">
        <f t="shared" si="235"/>
        <v>0</v>
      </c>
      <c r="F333" s="92">
        <f>SUM(F334:F336)</f>
        <v>0</v>
      </c>
      <c r="G333" s="92">
        <f aca="true" t="shared" si="298" ref="G333:L333">SUM(G334:G336)</f>
        <v>0</v>
      </c>
      <c r="H333" s="92">
        <f t="shared" si="298"/>
        <v>0</v>
      </c>
      <c r="I333" s="92">
        <f t="shared" si="298"/>
        <v>0</v>
      </c>
      <c r="J333" s="92">
        <f t="shared" si="298"/>
        <v>0</v>
      </c>
      <c r="K333" s="92">
        <f t="shared" si="298"/>
        <v>0</v>
      </c>
      <c r="L333" s="598">
        <f t="shared" si="298"/>
        <v>0</v>
      </c>
    </row>
    <row r="334" spans="1:12" ht="15.75">
      <c r="A334" s="56"/>
      <c r="B334" s="57"/>
      <c r="C334" s="226" t="s">
        <v>1133</v>
      </c>
      <c r="D334" s="934" t="s">
        <v>1294</v>
      </c>
      <c r="E334" s="547">
        <f t="shared" si="235"/>
        <v>0</v>
      </c>
      <c r="F334" s="92"/>
      <c r="G334" s="92"/>
      <c r="H334" s="92"/>
      <c r="I334" s="92"/>
      <c r="J334" s="92"/>
      <c r="K334" s="92"/>
      <c r="L334" s="555"/>
    </row>
    <row r="335" spans="1:12" ht="15.75">
      <c r="A335" s="56"/>
      <c r="B335" s="57"/>
      <c r="C335" s="226" t="s">
        <v>1134</v>
      </c>
      <c r="D335" s="934" t="s">
        <v>1295</v>
      </c>
      <c r="E335" s="547">
        <f aca="true" t="shared" si="299" ref="E335:E362">F335+G335+H335+I335</f>
        <v>0</v>
      </c>
      <c r="F335" s="92"/>
      <c r="G335" s="92"/>
      <c r="H335" s="92"/>
      <c r="I335" s="92"/>
      <c r="J335" s="92"/>
      <c r="K335" s="92"/>
      <c r="L335" s="555"/>
    </row>
    <row r="336" spans="1:12" ht="15.75">
      <c r="A336" s="56"/>
      <c r="B336" s="57"/>
      <c r="C336" s="226" t="s">
        <v>1268</v>
      </c>
      <c r="D336" s="934" t="s">
        <v>1296</v>
      </c>
      <c r="E336" s="547">
        <f t="shared" si="299"/>
        <v>0</v>
      </c>
      <c r="F336" s="92"/>
      <c r="G336" s="92"/>
      <c r="H336" s="92"/>
      <c r="I336" s="92"/>
      <c r="J336" s="92"/>
      <c r="K336" s="92"/>
      <c r="L336" s="563"/>
    </row>
    <row r="337" spans="1:12" ht="29.25" customHeight="1">
      <c r="A337" s="56"/>
      <c r="B337" s="979" t="s">
        <v>1745</v>
      </c>
      <c r="C337" s="972"/>
      <c r="D337" s="934" t="s">
        <v>1297</v>
      </c>
      <c r="E337" s="547">
        <f t="shared" si="299"/>
        <v>0</v>
      </c>
      <c r="F337" s="92">
        <f>SUM(F338:F340)</f>
        <v>0</v>
      </c>
      <c r="G337" s="92">
        <f aca="true" t="shared" si="300" ref="G337:L337">SUM(G338:G340)</f>
        <v>0</v>
      </c>
      <c r="H337" s="92">
        <f t="shared" si="300"/>
        <v>0</v>
      </c>
      <c r="I337" s="92">
        <f t="shared" si="300"/>
        <v>0</v>
      </c>
      <c r="J337" s="92">
        <f t="shared" si="300"/>
        <v>0</v>
      </c>
      <c r="K337" s="92">
        <f t="shared" si="300"/>
        <v>0</v>
      </c>
      <c r="L337" s="598">
        <f t="shared" si="300"/>
        <v>0</v>
      </c>
    </row>
    <row r="338" spans="1:12" ht="15.75">
      <c r="A338" s="56"/>
      <c r="B338" s="57"/>
      <c r="C338" s="226" t="s">
        <v>1133</v>
      </c>
      <c r="D338" s="934" t="s">
        <v>1298</v>
      </c>
      <c r="E338" s="547">
        <f t="shared" si="299"/>
        <v>0</v>
      </c>
      <c r="F338" s="92"/>
      <c r="G338" s="92"/>
      <c r="H338" s="92"/>
      <c r="I338" s="92"/>
      <c r="J338" s="92"/>
      <c r="K338" s="92"/>
      <c r="L338" s="555"/>
    </row>
    <row r="339" spans="1:12" ht="15.75">
      <c r="A339" s="56"/>
      <c r="B339" s="57"/>
      <c r="C339" s="226" t="s">
        <v>1134</v>
      </c>
      <c r="D339" s="934" t="s">
        <v>1299</v>
      </c>
      <c r="E339" s="547">
        <f t="shared" si="299"/>
        <v>0</v>
      </c>
      <c r="F339" s="92"/>
      <c r="G339" s="92"/>
      <c r="H339" s="92"/>
      <c r="I339" s="92"/>
      <c r="J339" s="92"/>
      <c r="K339" s="92"/>
      <c r="L339" s="555"/>
    </row>
    <row r="340" spans="1:12" ht="15.75">
      <c r="A340" s="56"/>
      <c r="B340" s="57"/>
      <c r="C340" s="226" t="s">
        <v>1268</v>
      </c>
      <c r="D340" s="934" t="s">
        <v>1300</v>
      </c>
      <c r="E340" s="547">
        <f t="shared" si="299"/>
        <v>0</v>
      </c>
      <c r="F340" s="92"/>
      <c r="G340" s="92"/>
      <c r="H340" s="92"/>
      <c r="I340" s="92"/>
      <c r="J340" s="92"/>
      <c r="K340" s="92"/>
      <c r="L340" s="563"/>
    </row>
    <row r="341" spans="1:12" ht="15.75">
      <c r="A341" s="56"/>
      <c r="B341" s="979" t="s">
        <v>1361</v>
      </c>
      <c r="C341" s="972"/>
      <c r="D341" s="934" t="s">
        <v>1285</v>
      </c>
      <c r="E341" s="547">
        <f t="shared" si="299"/>
        <v>0</v>
      </c>
      <c r="F341" s="92">
        <f>SUM(F342:F344)</f>
        <v>0</v>
      </c>
      <c r="G341" s="92">
        <f aca="true" t="shared" si="301" ref="G341:L341">SUM(G342:G344)</f>
        <v>0</v>
      </c>
      <c r="H341" s="92">
        <f t="shared" si="301"/>
        <v>0</v>
      </c>
      <c r="I341" s="92">
        <f t="shared" si="301"/>
        <v>0</v>
      </c>
      <c r="J341" s="92">
        <f t="shared" si="301"/>
        <v>0</v>
      </c>
      <c r="K341" s="92">
        <f t="shared" si="301"/>
        <v>0</v>
      </c>
      <c r="L341" s="598">
        <f t="shared" si="301"/>
        <v>0</v>
      </c>
    </row>
    <row r="342" spans="1:12" ht="15.75">
      <c r="A342" s="56"/>
      <c r="B342" s="57"/>
      <c r="C342" s="226" t="s">
        <v>1133</v>
      </c>
      <c r="D342" s="934" t="s">
        <v>1286</v>
      </c>
      <c r="E342" s="547">
        <f t="shared" si="299"/>
        <v>0</v>
      </c>
      <c r="F342" s="92"/>
      <c r="G342" s="92"/>
      <c r="H342" s="92"/>
      <c r="I342" s="92"/>
      <c r="J342" s="92"/>
      <c r="K342" s="92"/>
      <c r="L342" s="555"/>
    </row>
    <row r="343" spans="1:12" ht="15.75">
      <c r="A343" s="56"/>
      <c r="B343" s="57"/>
      <c r="C343" s="226" t="s">
        <v>1134</v>
      </c>
      <c r="D343" s="934" t="s">
        <v>1287</v>
      </c>
      <c r="E343" s="547">
        <f t="shared" si="299"/>
        <v>0</v>
      </c>
      <c r="F343" s="92"/>
      <c r="G343" s="92"/>
      <c r="H343" s="92"/>
      <c r="I343" s="92"/>
      <c r="J343" s="92"/>
      <c r="K343" s="92"/>
      <c r="L343" s="555"/>
    </row>
    <row r="344" spans="1:12" ht="15.75">
      <c r="A344" s="56"/>
      <c r="B344" s="57"/>
      <c r="C344" s="226" t="s">
        <v>1268</v>
      </c>
      <c r="D344" s="934" t="s">
        <v>1288</v>
      </c>
      <c r="E344" s="547">
        <f t="shared" si="299"/>
        <v>0</v>
      </c>
      <c r="F344" s="92"/>
      <c r="G344" s="92"/>
      <c r="H344" s="92"/>
      <c r="I344" s="92"/>
      <c r="J344" s="92"/>
      <c r="K344" s="92"/>
      <c r="L344" s="563"/>
    </row>
    <row r="345" spans="1:12" ht="15.75">
      <c r="A345" s="56"/>
      <c r="B345" s="979" t="s">
        <v>1362</v>
      </c>
      <c r="C345" s="972"/>
      <c r="D345" s="934" t="s">
        <v>1289</v>
      </c>
      <c r="E345" s="547">
        <f t="shared" si="299"/>
        <v>0</v>
      </c>
      <c r="F345" s="92">
        <f>SUM(F346:F348)</f>
        <v>0</v>
      </c>
      <c r="G345" s="92">
        <f aca="true" t="shared" si="302" ref="G345:L345">SUM(G346:G348)</f>
        <v>0</v>
      </c>
      <c r="H345" s="92">
        <f t="shared" si="302"/>
        <v>0</v>
      </c>
      <c r="I345" s="92">
        <f t="shared" si="302"/>
        <v>0</v>
      </c>
      <c r="J345" s="92">
        <f t="shared" si="302"/>
        <v>0</v>
      </c>
      <c r="K345" s="92">
        <f t="shared" si="302"/>
        <v>0</v>
      </c>
      <c r="L345" s="598">
        <f t="shared" si="302"/>
        <v>0</v>
      </c>
    </row>
    <row r="346" spans="1:12" ht="15.75">
      <c r="A346" s="56"/>
      <c r="B346" s="57"/>
      <c r="C346" s="226" t="s">
        <v>1133</v>
      </c>
      <c r="D346" s="934" t="s">
        <v>1290</v>
      </c>
      <c r="E346" s="547">
        <f t="shared" si="299"/>
        <v>0</v>
      </c>
      <c r="F346" s="92"/>
      <c r="G346" s="92"/>
      <c r="H346" s="92"/>
      <c r="I346" s="92"/>
      <c r="J346" s="92"/>
      <c r="K346" s="92"/>
      <c r="L346" s="555"/>
    </row>
    <row r="347" spans="1:12" ht="15.75">
      <c r="A347" s="56"/>
      <c r="B347" s="57"/>
      <c r="C347" s="226" t="s">
        <v>1134</v>
      </c>
      <c r="D347" s="934" t="s">
        <v>1291</v>
      </c>
      <c r="E347" s="547">
        <f t="shared" si="299"/>
        <v>0</v>
      </c>
      <c r="F347" s="92"/>
      <c r="G347" s="92"/>
      <c r="H347" s="92"/>
      <c r="I347" s="92"/>
      <c r="J347" s="92"/>
      <c r="K347" s="92"/>
      <c r="L347" s="555"/>
    </row>
    <row r="348" spans="1:12" ht="15.75">
      <c r="A348" s="56"/>
      <c r="B348" s="57"/>
      <c r="C348" s="226" t="s">
        <v>1268</v>
      </c>
      <c r="D348" s="934" t="s">
        <v>1292</v>
      </c>
      <c r="E348" s="547">
        <f t="shared" si="299"/>
        <v>0</v>
      </c>
      <c r="F348" s="92"/>
      <c r="G348" s="92"/>
      <c r="H348" s="92"/>
      <c r="I348" s="92"/>
      <c r="J348" s="92"/>
      <c r="K348" s="92"/>
      <c r="L348" s="563"/>
    </row>
    <row r="349" spans="1:12" ht="15.75">
      <c r="A349" s="56"/>
      <c r="B349" s="979" t="s">
        <v>1384</v>
      </c>
      <c r="C349" s="972"/>
      <c r="D349" s="934" t="s">
        <v>1381</v>
      </c>
      <c r="E349" s="547">
        <f t="shared" si="299"/>
        <v>1957.07</v>
      </c>
      <c r="F349" s="92">
        <f>SUM(F350:F351)</f>
        <v>15</v>
      </c>
      <c r="G349" s="92">
        <f aca="true" t="shared" si="303" ref="G349:L349">SUM(G350:G351)</f>
        <v>133</v>
      </c>
      <c r="H349" s="92">
        <f t="shared" si="303"/>
        <v>16</v>
      </c>
      <c r="I349" s="92">
        <f t="shared" si="303"/>
        <v>1793.07</v>
      </c>
      <c r="J349" s="92">
        <f t="shared" si="303"/>
        <v>2049.05229</v>
      </c>
      <c r="K349" s="92">
        <f t="shared" si="303"/>
        <v>2045.13815</v>
      </c>
      <c r="L349" s="598">
        <f t="shared" si="303"/>
        <v>2035.3528000000001</v>
      </c>
    </row>
    <row r="350" spans="1:12" ht="15.75">
      <c r="A350" s="56"/>
      <c r="B350" s="57"/>
      <c r="C350" s="226" t="s">
        <v>1133</v>
      </c>
      <c r="D350" s="934" t="s">
        <v>1382</v>
      </c>
      <c r="E350" s="547">
        <f t="shared" si="299"/>
        <v>1754.07</v>
      </c>
      <c r="F350" s="92">
        <f>F718</f>
        <v>15</v>
      </c>
      <c r="G350" s="92">
        <f aca="true" t="shared" si="304" ref="G350:L351">G718</f>
        <v>133</v>
      </c>
      <c r="H350" s="92">
        <f t="shared" si="304"/>
        <v>16</v>
      </c>
      <c r="I350" s="92">
        <f t="shared" si="304"/>
        <v>1590.07</v>
      </c>
      <c r="J350" s="92">
        <f t="shared" si="304"/>
        <v>1836.51129</v>
      </c>
      <c r="K350" s="92">
        <f t="shared" si="304"/>
        <v>1833.00315</v>
      </c>
      <c r="L350" s="555">
        <f t="shared" si="304"/>
        <v>1824.2328</v>
      </c>
    </row>
    <row r="351" spans="1:12" ht="15.75">
      <c r="A351" s="56"/>
      <c r="B351" s="57"/>
      <c r="C351" s="226" t="s">
        <v>1134</v>
      </c>
      <c r="D351" s="934" t="s">
        <v>1383</v>
      </c>
      <c r="E351" s="547">
        <f t="shared" si="299"/>
        <v>203</v>
      </c>
      <c r="F351" s="92">
        <f>F719</f>
        <v>0</v>
      </c>
      <c r="G351" s="92">
        <f t="shared" si="304"/>
        <v>0</v>
      </c>
      <c r="H351" s="92">
        <f t="shared" si="304"/>
        <v>0</v>
      </c>
      <c r="I351" s="92">
        <f t="shared" si="304"/>
        <v>203</v>
      </c>
      <c r="J351" s="92">
        <f t="shared" si="304"/>
        <v>212.541</v>
      </c>
      <c r="K351" s="92">
        <f t="shared" si="304"/>
        <v>212.135</v>
      </c>
      <c r="L351" s="555">
        <f t="shared" si="304"/>
        <v>211.12</v>
      </c>
    </row>
    <row r="352" spans="1:12" ht="15.75">
      <c r="A352" s="56"/>
      <c r="B352" s="979" t="s">
        <v>1483</v>
      </c>
      <c r="C352" s="972"/>
      <c r="D352" s="934" t="s">
        <v>1432</v>
      </c>
      <c r="E352" s="547">
        <f t="shared" si="299"/>
        <v>0</v>
      </c>
      <c r="F352" s="92">
        <f>SUM(F353:F356)</f>
        <v>0</v>
      </c>
      <c r="G352" s="92">
        <f aca="true" t="shared" si="305" ref="G352:L352">SUM(G353:G356)</f>
        <v>0</v>
      </c>
      <c r="H352" s="92">
        <f t="shared" si="305"/>
        <v>0</v>
      </c>
      <c r="I352" s="92">
        <f t="shared" si="305"/>
        <v>0</v>
      </c>
      <c r="J352" s="92">
        <f t="shared" si="305"/>
        <v>0</v>
      </c>
      <c r="K352" s="92">
        <f t="shared" si="305"/>
        <v>0</v>
      </c>
      <c r="L352" s="597">
        <f t="shared" si="305"/>
        <v>0</v>
      </c>
    </row>
    <row r="353" spans="1:12" ht="15.75">
      <c r="A353" s="56"/>
      <c r="B353" s="57"/>
      <c r="C353" s="226" t="s">
        <v>1133</v>
      </c>
      <c r="D353" s="934" t="s">
        <v>1433</v>
      </c>
      <c r="E353" s="547">
        <f t="shared" si="299"/>
        <v>0</v>
      </c>
      <c r="F353" s="92"/>
      <c r="G353" s="92"/>
      <c r="H353" s="92"/>
      <c r="I353" s="92"/>
      <c r="J353" s="92"/>
      <c r="K353" s="92"/>
      <c r="L353" s="555"/>
    </row>
    <row r="354" spans="1:12" ht="15.75">
      <c r="A354" s="56"/>
      <c r="B354" s="57"/>
      <c r="C354" s="226" t="s">
        <v>1134</v>
      </c>
      <c r="D354" s="934" t="s">
        <v>1434</v>
      </c>
      <c r="E354" s="547">
        <f t="shared" si="299"/>
        <v>0</v>
      </c>
      <c r="F354" s="92"/>
      <c r="G354" s="92"/>
      <c r="H354" s="92"/>
      <c r="I354" s="92"/>
      <c r="J354" s="92"/>
      <c r="K354" s="92"/>
      <c r="L354" s="555"/>
    </row>
    <row r="355" spans="1:12" ht="15.75">
      <c r="A355" s="56"/>
      <c r="B355" s="57"/>
      <c r="C355" s="226" t="s">
        <v>1268</v>
      </c>
      <c r="D355" s="934" t="s">
        <v>1435</v>
      </c>
      <c r="E355" s="547">
        <f t="shared" si="299"/>
        <v>0</v>
      </c>
      <c r="F355" s="92"/>
      <c r="G355" s="92"/>
      <c r="H355" s="92"/>
      <c r="I355" s="92"/>
      <c r="J355" s="92"/>
      <c r="K355" s="92"/>
      <c r="L355" s="563"/>
    </row>
    <row r="356" spans="1:12" ht="34.5" customHeight="1">
      <c r="A356" s="56"/>
      <c r="B356" s="57"/>
      <c r="C356" s="58" t="s">
        <v>1482</v>
      </c>
      <c r="D356" s="934" t="s">
        <v>1481</v>
      </c>
      <c r="E356" s="547">
        <f t="shared" si="299"/>
        <v>0</v>
      </c>
      <c r="F356" s="92"/>
      <c r="G356" s="92"/>
      <c r="H356" s="92"/>
      <c r="I356" s="92"/>
      <c r="J356" s="92"/>
      <c r="K356" s="92"/>
      <c r="L356" s="602"/>
    </row>
    <row r="357" spans="1:12" ht="33" customHeight="1">
      <c r="A357" s="56"/>
      <c r="B357" s="969" t="s">
        <v>1457</v>
      </c>
      <c r="C357" s="970"/>
      <c r="D357" s="934" t="s">
        <v>1450</v>
      </c>
      <c r="E357" s="547">
        <f t="shared" si="299"/>
        <v>0</v>
      </c>
      <c r="F357" s="92">
        <f>SUM(F358:F359)</f>
        <v>0</v>
      </c>
      <c r="G357" s="92">
        <f aca="true" t="shared" si="306" ref="G357:L357">SUM(G358:G359)</f>
        <v>0</v>
      </c>
      <c r="H357" s="92">
        <f t="shared" si="306"/>
        <v>0</v>
      </c>
      <c r="I357" s="92">
        <f t="shared" si="306"/>
        <v>0</v>
      </c>
      <c r="J357" s="92">
        <f t="shared" si="306"/>
        <v>0</v>
      </c>
      <c r="K357" s="92">
        <f t="shared" si="306"/>
        <v>0</v>
      </c>
      <c r="L357" s="602">
        <f t="shared" si="306"/>
        <v>0</v>
      </c>
    </row>
    <row r="358" spans="1:12" ht="15.75">
      <c r="A358" s="56"/>
      <c r="B358" s="57"/>
      <c r="C358" s="226" t="s">
        <v>1133</v>
      </c>
      <c r="D358" s="934" t="s">
        <v>1452</v>
      </c>
      <c r="E358" s="547">
        <f t="shared" si="299"/>
        <v>0</v>
      </c>
      <c r="F358" s="92"/>
      <c r="G358" s="92"/>
      <c r="H358" s="92"/>
      <c r="I358" s="92"/>
      <c r="J358" s="92"/>
      <c r="K358" s="92"/>
      <c r="L358" s="555"/>
    </row>
    <row r="359" spans="1:12" ht="15.75">
      <c r="A359" s="56"/>
      <c r="B359" s="57"/>
      <c r="C359" s="226" t="s">
        <v>1134</v>
      </c>
      <c r="D359" s="934" t="s">
        <v>1453</v>
      </c>
      <c r="E359" s="547">
        <f t="shared" si="299"/>
        <v>0</v>
      </c>
      <c r="F359" s="92"/>
      <c r="G359" s="92"/>
      <c r="H359" s="92"/>
      <c r="I359" s="92"/>
      <c r="J359" s="92"/>
      <c r="K359" s="92"/>
      <c r="L359" s="555"/>
    </row>
    <row r="360" spans="1:12" ht="34.5" customHeight="1">
      <c r="A360" s="73"/>
      <c r="B360" s="981" t="s">
        <v>1456</v>
      </c>
      <c r="C360" s="982"/>
      <c r="D360" s="948" t="s">
        <v>1451</v>
      </c>
      <c r="E360" s="549">
        <f t="shared" si="299"/>
        <v>0</v>
      </c>
      <c r="F360" s="626">
        <f>SUM(F361:F362)</f>
        <v>0</v>
      </c>
      <c r="G360" s="626">
        <f aca="true" t="shared" si="307" ref="G360:L360">SUM(G361:G362)</f>
        <v>0</v>
      </c>
      <c r="H360" s="626">
        <f t="shared" si="307"/>
        <v>0</v>
      </c>
      <c r="I360" s="626">
        <f t="shared" si="307"/>
        <v>0</v>
      </c>
      <c r="J360" s="626">
        <f t="shared" si="307"/>
        <v>0</v>
      </c>
      <c r="K360" s="626">
        <f t="shared" si="307"/>
        <v>0</v>
      </c>
      <c r="L360" s="602">
        <f t="shared" si="307"/>
        <v>0</v>
      </c>
    </row>
    <row r="361" spans="1:12" ht="15.75">
      <c r="A361" s="44"/>
      <c r="B361" s="45"/>
      <c r="C361" s="17" t="s">
        <v>1133</v>
      </c>
      <c r="D361" s="949" t="s">
        <v>1454</v>
      </c>
      <c r="E361" s="94">
        <f t="shared" si="299"/>
        <v>0</v>
      </c>
      <c r="F361" s="86"/>
      <c r="G361" s="86"/>
      <c r="H361" s="86"/>
      <c r="I361" s="90"/>
      <c r="J361" s="86"/>
      <c r="K361" s="86"/>
      <c r="L361" s="91"/>
    </row>
    <row r="362" spans="1:12" ht="15.75">
      <c r="A362" s="44"/>
      <c r="B362" s="45"/>
      <c r="C362" s="17" t="s">
        <v>1134</v>
      </c>
      <c r="D362" s="949" t="s">
        <v>1455</v>
      </c>
      <c r="E362" s="94">
        <f t="shared" si="299"/>
        <v>0</v>
      </c>
      <c r="F362" s="86"/>
      <c r="G362" s="86"/>
      <c r="H362" s="86"/>
      <c r="I362" s="90"/>
      <c r="J362" s="86"/>
      <c r="K362" s="86"/>
      <c r="L362" s="91"/>
    </row>
    <row r="363" spans="1:12" ht="36" customHeight="1">
      <c r="A363" s="976" t="s">
        <v>1105</v>
      </c>
      <c r="B363" s="977"/>
      <c r="C363" s="977"/>
      <c r="D363" s="950" t="s">
        <v>1052</v>
      </c>
      <c r="E363" s="477">
        <f>F363+G363+H363+I363</f>
        <v>1394069.6</v>
      </c>
      <c r="F363" s="477">
        <f>F365+F464+F475</f>
        <v>543973.67</v>
      </c>
      <c r="G363" s="477">
        <f aca="true" t="shared" si="308" ref="G363:L363">G365+G464+G475</f>
        <v>384519.98</v>
      </c>
      <c r="H363" s="477">
        <f t="shared" si="308"/>
        <v>243080.75000000006</v>
      </c>
      <c r="I363" s="477">
        <f t="shared" si="308"/>
        <v>222495.20000000004</v>
      </c>
      <c r="J363" s="477">
        <f t="shared" si="308"/>
        <v>1734701.81619</v>
      </c>
      <c r="K363" s="477">
        <f t="shared" si="308"/>
        <v>1731388.15465</v>
      </c>
      <c r="L363" s="478">
        <f t="shared" si="308"/>
        <v>1723104.0008</v>
      </c>
    </row>
    <row r="364" spans="1:12" ht="18" customHeight="1">
      <c r="A364" s="470" t="s">
        <v>1701</v>
      </c>
      <c r="B364" s="471"/>
      <c r="C364" s="471"/>
      <c r="D364" s="951" t="s">
        <v>1355</v>
      </c>
      <c r="E364" s="363">
        <f>F364+G364+H364+I364</f>
        <v>1423027.7700000003</v>
      </c>
      <c r="F364" s="363">
        <f>F365-F395-F460</f>
        <v>489984.78</v>
      </c>
      <c r="G364" s="363">
        <f aca="true" t="shared" si="309" ref="G364:L364">G365-G395-G460</f>
        <v>326972.98</v>
      </c>
      <c r="H364" s="363">
        <f t="shared" si="309"/>
        <v>283100.42000000004</v>
      </c>
      <c r="I364" s="363">
        <f t="shared" si="309"/>
        <v>322969.59</v>
      </c>
      <c r="J364" s="363">
        <f t="shared" si="309"/>
        <v>1489910.07519</v>
      </c>
      <c r="K364" s="363">
        <f t="shared" si="309"/>
        <v>1487064.01965</v>
      </c>
      <c r="L364" s="364">
        <f t="shared" si="309"/>
        <v>1479948.8808</v>
      </c>
    </row>
    <row r="365" spans="1:12" ht="18" customHeight="1">
      <c r="A365" s="567" t="s">
        <v>477</v>
      </c>
      <c r="B365" s="568"/>
      <c r="C365" s="569"/>
      <c r="D365" s="952" t="s">
        <v>587</v>
      </c>
      <c r="E365" s="570">
        <f aca="true" t="shared" si="310" ref="E365:E428">F365+G365+H365+I365</f>
        <v>1389741.6</v>
      </c>
      <c r="F365" s="570">
        <f>F366+F416</f>
        <v>543754.67</v>
      </c>
      <c r="G365" s="570">
        <f aca="true" t="shared" si="311" ref="G365:L365">G366+G416</f>
        <v>384174.98</v>
      </c>
      <c r="H365" s="570">
        <f t="shared" si="311"/>
        <v>242422.75000000006</v>
      </c>
      <c r="I365" s="570">
        <f t="shared" si="311"/>
        <v>219389.20000000004</v>
      </c>
      <c r="J365" s="570">
        <f t="shared" si="311"/>
        <v>1730170.40019</v>
      </c>
      <c r="K365" s="570">
        <f t="shared" si="311"/>
        <v>1726865.39465</v>
      </c>
      <c r="L365" s="554">
        <f t="shared" si="311"/>
        <v>1718602.8808</v>
      </c>
    </row>
    <row r="366" spans="1:12" ht="18" customHeight="1">
      <c r="A366" s="571" t="s">
        <v>943</v>
      </c>
      <c r="B366" s="226"/>
      <c r="C366" s="226"/>
      <c r="D366" s="953" t="s">
        <v>588</v>
      </c>
      <c r="E366" s="572">
        <f t="shared" si="310"/>
        <v>1622973.7700000003</v>
      </c>
      <c r="F366" s="572">
        <f>F367+F383+F394+F413</f>
        <v>540716.78</v>
      </c>
      <c r="G366" s="572">
        <f aca="true" t="shared" si="312" ref="G366:L366">G367+G383+G394+G413</f>
        <v>378636.98</v>
      </c>
      <c r="H366" s="572">
        <f t="shared" si="312"/>
        <v>330624.42000000004</v>
      </c>
      <c r="I366" s="572">
        <f t="shared" si="312"/>
        <v>372995.59</v>
      </c>
      <c r="J366" s="572">
        <f t="shared" si="312"/>
        <v>1699253.53719</v>
      </c>
      <c r="K366" s="572">
        <f t="shared" si="312"/>
        <v>1696007.58965</v>
      </c>
      <c r="L366" s="554">
        <f t="shared" si="312"/>
        <v>1687892.7208</v>
      </c>
    </row>
    <row r="367" spans="1:12" ht="15.75">
      <c r="A367" s="975" t="s">
        <v>502</v>
      </c>
      <c r="B367" s="987"/>
      <c r="C367" s="987"/>
      <c r="D367" s="946" t="s">
        <v>589</v>
      </c>
      <c r="E367" s="572">
        <f t="shared" si="310"/>
        <v>1101491.77</v>
      </c>
      <c r="F367" s="572">
        <f>F368+F371+F380</f>
        <v>285136.78</v>
      </c>
      <c r="G367" s="572">
        <f aca="true" t="shared" si="313" ref="G367:L367">G368+G371+G380</f>
        <v>297923.98</v>
      </c>
      <c r="H367" s="572">
        <f t="shared" si="313"/>
        <v>253059.42</v>
      </c>
      <c r="I367" s="572">
        <f t="shared" si="313"/>
        <v>265371.59</v>
      </c>
      <c r="J367" s="572">
        <f t="shared" si="313"/>
        <v>1153261.88319</v>
      </c>
      <c r="K367" s="572">
        <f t="shared" si="313"/>
        <v>1151058.89965</v>
      </c>
      <c r="L367" s="554">
        <f t="shared" si="313"/>
        <v>1145551.4408</v>
      </c>
    </row>
    <row r="368" spans="1:12" ht="31.5" customHeight="1">
      <c r="A368" s="975" t="s">
        <v>76</v>
      </c>
      <c r="B368" s="987"/>
      <c r="C368" s="987"/>
      <c r="D368" s="946" t="s">
        <v>590</v>
      </c>
      <c r="E368" s="572">
        <f t="shared" si="310"/>
        <v>0</v>
      </c>
      <c r="F368" s="572">
        <f>F369</f>
        <v>0</v>
      </c>
      <c r="G368" s="572">
        <f aca="true" t="shared" si="314" ref="G368:L369">G369</f>
        <v>0</v>
      </c>
      <c r="H368" s="572">
        <f t="shared" si="314"/>
        <v>0</v>
      </c>
      <c r="I368" s="572">
        <f t="shared" si="314"/>
        <v>0</v>
      </c>
      <c r="J368" s="572">
        <f t="shared" si="314"/>
        <v>0</v>
      </c>
      <c r="K368" s="572">
        <f t="shared" si="314"/>
        <v>0</v>
      </c>
      <c r="L368" s="554">
        <f t="shared" si="314"/>
        <v>0</v>
      </c>
    </row>
    <row r="369" spans="1:12" ht="18" customHeight="1">
      <c r="A369" s="571" t="s">
        <v>1267</v>
      </c>
      <c r="B369" s="28"/>
      <c r="C369" s="226"/>
      <c r="D369" s="936" t="s">
        <v>350</v>
      </c>
      <c r="E369" s="92">
        <f t="shared" si="310"/>
        <v>0</v>
      </c>
      <c r="F369" s="92">
        <f>F370</f>
        <v>0</v>
      </c>
      <c r="G369" s="92">
        <f t="shared" si="314"/>
        <v>0</v>
      </c>
      <c r="H369" s="92">
        <f t="shared" si="314"/>
        <v>0</v>
      </c>
      <c r="I369" s="92">
        <f t="shared" si="314"/>
        <v>0</v>
      </c>
      <c r="J369" s="92">
        <f t="shared" si="314"/>
        <v>0</v>
      </c>
      <c r="K369" s="92">
        <f t="shared" si="314"/>
        <v>0</v>
      </c>
      <c r="L369" s="555">
        <f t="shared" si="314"/>
        <v>0</v>
      </c>
    </row>
    <row r="370" spans="1:12" ht="18" customHeight="1">
      <c r="A370" s="571"/>
      <c r="B370" s="226" t="s">
        <v>282</v>
      </c>
      <c r="C370" s="28"/>
      <c r="D370" s="936" t="s">
        <v>1160</v>
      </c>
      <c r="E370" s="92">
        <f t="shared" si="310"/>
        <v>0</v>
      </c>
      <c r="F370" s="572"/>
      <c r="G370" s="572"/>
      <c r="H370" s="92"/>
      <c r="I370" s="572"/>
      <c r="J370" s="92"/>
      <c r="K370" s="93"/>
      <c r="L370" s="555"/>
    </row>
    <row r="371" spans="1:12" ht="33.75" customHeight="1">
      <c r="A371" s="971" t="s">
        <v>1051</v>
      </c>
      <c r="B371" s="974"/>
      <c r="C371" s="974"/>
      <c r="D371" s="946" t="s">
        <v>591</v>
      </c>
      <c r="E371" s="572">
        <f t="shared" si="310"/>
        <v>1101491.77</v>
      </c>
      <c r="F371" s="572">
        <f>F372+F375</f>
        <v>285136.78</v>
      </c>
      <c r="G371" s="572">
        <f aca="true" t="shared" si="315" ref="G371:L371">G372+G375</f>
        <v>297923.98</v>
      </c>
      <c r="H371" s="572">
        <f t="shared" si="315"/>
        <v>253059.42</v>
      </c>
      <c r="I371" s="572">
        <f t="shared" si="315"/>
        <v>265371.59</v>
      </c>
      <c r="J371" s="572">
        <f t="shared" si="315"/>
        <v>1153261.88319</v>
      </c>
      <c r="K371" s="572">
        <f t="shared" si="315"/>
        <v>1151058.89965</v>
      </c>
      <c r="L371" s="554">
        <f t="shared" si="315"/>
        <v>1145551.4408</v>
      </c>
    </row>
    <row r="372" spans="1:12" ht="18" customHeight="1">
      <c r="A372" s="571" t="s">
        <v>1132</v>
      </c>
      <c r="B372" s="574"/>
      <c r="C372" s="226"/>
      <c r="D372" s="936" t="s">
        <v>77</v>
      </c>
      <c r="E372" s="92">
        <f t="shared" si="310"/>
        <v>0</v>
      </c>
      <c r="F372" s="92">
        <f>F373+F374</f>
        <v>0</v>
      </c>
      <c r="G372" s="92">
        <f aca="true" t="shared" si="316" ref="G372:L372">G373+G374</f>
        <v>0</v>
      </c>
      <c r="H372" s="92">
        <f t="shared" si="316"/>
        <v>0</v>
      </c>
      <c r="I372" s="92">
        <f t="shared" si="316"/>
        <v>0</v>
      </c>
      <c r="J372" s="92">
        <f t="shared" si="316"/>
        <v>0</v>
      </c>
      <c r="K372" s="92">
        <f t="shared" si="316"/>
        <v>0</v>
      </c>
      <c r="L372" s="555">
        <f t="shared" si="316"/>
        <v>0</v>
      </c>
    </row>
    <row r="373" spans="1:12" ht="18" customHeight="1">
      <c r="A373" s="571"/>
      <c r="B373" s="226" t="s">
        <v>1130</v>
      </c>
      <c r="C373" s="226"/>
      <c r="D373" s="936" t="s">
        <v>1131</v>
      </c>
      <c r="E373" s="92">
        <f t="shared" si="310"/>
        <v>0</v>
      </c>
      <c r="F373" s="572"/>
      <c r="G373" s="572"/>
      <c r="H373" s="92"/>
      <c r="I373" s="572"/>
      <c r="J373" s="92"/>
      <c r="K373" s="93"/>
      <c r="L373" s="555"/>
    </row>
    <row r="374" spans="1:12" ht="15.75">
      <c r="A374" s="575"/>
      <c r="B374" s="973" t="s">
        <v>879</v>
      </c>
      <c r="C374" s="973"/>
      <c r="D374" s="936" t="s">
        <v>1202</v>
      </c>
      <c r="E374" s="92">
        <f t="shared" si="310"/>
        <v>0</v>
      </c>
      <c r="F374" s="572"/>
      <c r="G374" s="572"/>
      <c r="H374" s="92"/>
      <c r="I374" s="572"/>
      <c r="J374" s="92"/>
      <c r="K374" s="93"/>
      <c r="L374" s="555"/>
    </row>
    <row r="375" spans="1:12" ht="15.75">
      <c r="A375" s="975" t="s">
        <v>1555</v>
      </c>
      <c r="B375" s="968"/>
      <c r="C375" s="968"/>
      <c r="D375" s="936" t="s">
        <v>351</v>
      </c>
      <c r="E375" s="92">
        <f t="shared" si="310"/>
        <v>1101491.77</v>
      </c>
      <c r="F375" s="92">
        <f>F376+F377+F378+F379</f>
        <v>285136.78</v>
      </c>
      <c r="G375" s="92">
        <f aca="true" t="shared" si="317" ref="G375:L375">G376+G377+G378+G379</f>
        <v>297923.98</v>
      </c>
      <c r="H375" s="92">
        <f t="shared" si="317"/>
        <v>253059.42</v>
      </c>
      <c r="I375" s="92">
        <f t="shared" si="317"/>
        <v>265371.59</v>
      </c>
      <c r="J375" s="92">
        <f t="shared" si="317"/>
        <v>1153261.88319</v>
      </c>
      <c r="K375" s="92">
        <f t="shared" si="317"/>
        <v>1151058.89965</v>
      </c>
      <c r="L375" s="555">
        <f t="shared" si="317"/>
        <v>1145551.4408</v>
      </c>
    </row>
    <row r="376" spans="1:12" ht="15.75">
      <c r="A376" s="571"/>
      <c r="B376" s="226" t="s">
        <v>362</v>
      </c>
      <c r="C376" s="28"/>
      <c r="D376" s="936" t="s">
        <v>363</v>
      </c>
      <c r="E376" s="92">
        <f t="shared" si="310"/>
        <v>0</v>
      </c>
      <c r="F376" s="572"/>
      <c r="G376" s="572"/>
      <c r="H376" s="92"/>
      <c r="I376" s="572"/>
      <c r="J376" s="92"/>
      <c r="K376" s="93"/>
      <c r="L376" s="555"/>
    </row>
    <row r="377" spans="1:12" ht="15.75">
      <c r="A377" s="571"/>
      <c r="B377" s="967" t="s">
        <v>1049</v>
      </c>
      <c r="C377" s="967"/>
      <c r="D377" s="936" t="s">
        <v>1213</v>
      </c>
      <c r="E377" s="547">
        <f t="shared" si="310"/>
        <v>1101491.77</v>
      </c>
      <c r="F377" s="547">
        <v>285136.78</v>
      </c>
      <c r="G377" s="547">
        <f>282858.24+15065.74</f>
        <v>297923.98</v>
      </c>
      <c r="H377" s="547">
        <f>253059.42</f>
        <v>253059.42</v>
      </c>
      <c r="I377" s="547">
        <f>135000-89838.2+174377.58+45832.21</f>
        <v>265371.59</v>
      </c>
      <c r="J377" s="88">
        <f>(E377*(4.7)/100+E377)</f>
        <v>1153261.88319</v>
      </c>
      <c r="K377" s="88">
        <f>(E377*(4.5)/100+E377)</f>
        <v>1151058.89965</v>
      </c>
      <c r="L377" s="630">
        <f>(E377*(4)/100+E377)</f>
        <v>1145551.4408</v>
      </c>
    </row>
    <row r="378" spans="1:12" ht="15.75">
      <c r="A378" s="571"/>
      <c r="B378" s="967" t="s">
        <v>1527</v>
      </c>
      <c r="C378" s="972"/>
      <c r="D378" s="942" t="s">
        <v>1528</v>
      </c>
      <c r="E378" s="547">
        <f t="shared" si="310"/>
        <v>0</v>
      </c>
      <c r="F378" s="547"/>
      <c r="G378" s="547"/>
      <c r="H378" s="547"/>
      <c r="I378" s="547"/>
      <c r="J378" s="547"/>
      <c r="K378" s="548"/>
      <c r="L378" s="556"/>
    </row>
    <row r="379" spans="1:12" ht="15.75">
      <c r="A379" s="571"/>
      <c r="B379" s="967" t="s">
        <v>1554</v>
      </c>
      <c r="C379" s="972"/>
      <c r="D379" s="942" t="s">
        <v>1553</v>
      </c>
      <c r="E379" s="547">
        <f t="shared" si="310"/>
        <v>0</v>
      </c>
      <c r="F379" s="547"/>
      <c r="G379" s="547"/>
      <c r="H379" s="547"/>
      <c r="I379" s="547"/>
      <c r="J379" s="547"/>
      <c r="K379" s="548"/>
      <c r="L379" s="556"/>
    </row>
    <row r="380" spans="1:12" ht="15.75">
      <c r="A380" s="975" t="s">
        <v>78</v>
      </c>
      <c r="B380" s="987"/>
      <c r="C380" s="987"/>
      <c r="D380" s="934" t="s">
        <v>592</v>
      </c>
      <c r="E380" s="550">
        <f t="shared" si="310"/>
        <v>0</v>
      </c>
      <c r="F380" s="550">
        <f>F381</f>
        <v>0</v>
      </c>
      <c r="G380" s="550">
        <f aca="true" t="shared" si="318" ref="G380:L381">G381</f>
        <v>0</v>
      </c>
      <c r="H380" s="550">
        <f t="shared" si="318"/>
        <v>0</v>
      </c>
      <c r="I380" s="550">
        <f t="shared" si="318"/>
        <v>0</v>
      </c>
      <c r="J380" s="550">
        <f t="shared" si="318"/>
        <v>0</v>
      </c>
      <c r="K380" s="550">
        <f t="shared" si="318"/>
        <v>0</v>
      </c>
      <c r="L380" s="557">
        <f t="shared" si="318"/>
        <v>0</v>
      </c>
    </row>
    <row r="381" spans="1:12" s="23" customFormat="1" ht="15.75">
      <c r="A381" s="983" t="s">
        <v>771</v>
      </c>
      <c r="B381" s="984"/>
      <c r="C381" s="984"/>
      <c r="D381" s="943" t="s">
        <v>352</v>
      </c>
      <c r="E381" s="547">
        <f t="shared" si="310"/>
        <v>0</v>
      </c>
      <c r="F381" s="578">
        <f>F382</f>
        <v>0</v>
      </c>
      <c r="G381" s="578">
        <f t="shared" si="318"/>
        <v>0</v>
      </c>
      <c r="H381" s="578">
        <f t="shared" si="318"/>
        <v>0</v>
      </c>
      <c r="I381" s="578">
        <f t="shared" si="318"/>
        <v>0</v>
      </c>
      <c r="J381" s="578">
        <f t="shared" si="318"/>
        <v>0</v>
      </c>
      <c r="K381" s="578">
        <f t="shared" si="318"/>
        <v>0</v>
      </c>
      <c r="L381" s="558">
        <f t="shared" si="318"/>
        <v>0</v>
      </c>
    </row>
    <row r="382" spans="1:12" ht="18" customHeight="1">
      <c r="A382" s="571"/>
      <c r="B382" s="226" t="s">
        <v>1019</v>
      </c>
      <c r="C382" s="28"/>
      <c r="D382" s="936" t="s">
        <v>30</v>
      </c>
      <c r="E382" s="547">
        <f t="shared" si="310"/>
        <v>0</v>
      </c>
      <c r="F382" s="550"/>
      <c r="G382" s="550"/>
      <c r="H382" s="547"/>
      <c r="I382" s="550"/>
      <c r="J382" s="547"/>
      <c r="K382" s="548"/>
      <c r="L382" s="556"/>
    </row>
    <row r="383" spans="1:12" ht="18" customHeight="1">
      <c r="A383" s="571" t="s">
        <v>79</v>
      </c>
      <c r="B383" s="226"/>
      <c r="C383" s="58"/>
      <c r="D383" s="946" t="s">
        <v>1159</v>
      </c>
      <c r="E383" s="550">
        <f t="shared" si="310"/>
        <v>206876</v>
      </c>
      <c r="F383" s="550">
        <f>F384</f>
        <v>146206</v>
      </c>
      <c r="G383" s="550">
        <f aca="true" t="shared" si="319" ref="G383:L383">G384</f>
        <v>12860</v>
      </c>
      <c r="H383" s="550">
        <f t="shared" si="319"/>
        <v>16251</v>
      </c>
      <c r="I383" s="550">
        <f t="shared" si="319"/>
        <v>31559</v>
      </c>
      <c r="J383" s="550">
        <f t="shared" si="319"/>
        <v>216599.172</v>
      </c>
      <c r="K383" s="550">
        <f t="shared" si="319"/>
        <v>216185.41999999998</v>
      </c>
      <c r="L383" s="557">
        <f t="shared" si="319"/>
        <v>215151.03999999998</v>
      </c>
    </row>
    <row r="384" spans="1:12" ht="24" customHeight="1">
      <c r="A384" s="975" t="s">
        <v>355</v>
      </c>
      <c r="B384" s="987"/>
      <c r="C384" s="987"/>
      <c r="D384" s="934" t="s">
        <v>364</v>
      </c>
      <c r="E384" s="547">
        <f t="shared" si="310"/>
        <v>206876</v>
      </c>
      <c r="F384" s="547">
        <f>F385+F388+F392+F393</f>
        <v>146206</v>
      </c>
      <c r="G384" s="547">
        <f aca="true" t="shared" si="320" ref="G384:L384">G385+G388+G392+G393</f>
        <v>12860</v>
      </c>
      <c r="H384" s="547">
        <f t="shared" si="320"/>
        <v>16251</v>
      </c>
      <c r="I384" s="547">
        <f t="shared" si="320"/>
        <v>31559</v>
      </c>
      <c r="J384" s="547">
        <f t="shared" si="320"/>
        <v>216599.172</v>
      </c>
      <c r="K384" s="547">
        <f t="shared" si="320"/>
        <v>216185.41999999998</v>
      </c>
      <c r="L384" s="556">
        <f t="shared" si="320"/>
        <v>215151.03999999998</v>
      </c>
    </row>
    <row r="385" spans="1:12" ht="18" customHeight="1">
      <c r="A385" s="27"/>
      <c r="B385" s="226" t="s">
        <v>840</v>
      </c>
      <c r="C385" s="28"/>
      <c r="D385" s="934" t="s">
        <v>918</v>
      </c>
      <c r="E385" s="547">
        <f t="shared" si="310"/>
        <v>175500</v>
      </c>
      <c r="F385" s="547">
        <f>F386+F387</f>
        <v>127530</v>
      </c>
      <c r="G385" s="547">
        <f aca="true" t="shared" si="321" ref="G385:L385">G386+G387</f>
        <v>8867</v>
      </c>
      <c r="H385" s="547">
        <f t="shared" si="321"/>
        <v>13485</v>
      </c>
      <c r="I385" s="547">
        <f t="shared" si="321"/>
        <v>25618</v>
      </c>
      <c r="J385" s="547">
        <f t="shared" si="321"/>
        <v>183748.5</v>
      </c>
      <c r="K385" s="547">
        <f t="shared" si="321"/>
        <v>183397.5</v>
      </c>
      <c r="L385" s="556">
        <f t="shared" si="321"/>
        <v>182520</v>
      </c>
    </row>
    <row r="386" spans="1:12" ht="18" customHeight="1">
      <c r="A386" s="27"/>
      <c r="B386" s="226"/>
      <c r="C386" s="28" t="s">
        <v>6</v>
      </c>
      <c r="D386" s="934" t="s">
        <v>1096</v>
      </c>
      <c r="E386" s="547">
        <f t="shared" si="310"/>
        <v>37000</v>
      </c>
      <c r="F386" s="547">
        <v>27794</v>
      </c>
      <c r="G386" s="547">
        <v>3111</v>
      </c>
      <c r="H386" s="547">
        <v>3099</v>
      </c>
      <c r="I386" s="547">
        <v>2996</v>
      </c>
      <c r="J386" s="88">
        <f>(E386*(4.7)/100+E386)</f>
        <v>38739</v>
      </c>
      <c r="K386" s="88">
        <f>(E386*(4.5)/100+E386)</f>
        <v>38665</v>
      </c>
      <c r="L386" s="630">
        <f>(E386*(4)/100+E386)</f>
        <v>38480</v>
      </c>
    </row>
    <row r="387" spans="1:12" ht="18" customHeight="1">
      <c r="A387" s="27"/>
      <c r="B387" s="226"/>
      <c r="C387" s="28" t="s">
        <v>356</v>
      </c>
      <c r="D387" s="934" t="s">
        <v>1095</v>
      </c>
      <c r="E387" s="547">
        <f t="shared" si="310"/>
        <v>138500</v>
      </c>
      <c r="F387" s="547">
        <v>99736</v>
      </c>
      <c r="G387" s="547">
        <v>5756</v>
      </c>
      <c r="H387" s="547">
        <v>10386</v>
      </c>
      <c r="I387" s="547">
        <v>22622</v>
      </c>
      <c r="J387" s="88">
        <f>(E387*(4.7)/100+E387)</f>
        <v>145009.5</v>
      </c>
      <c r="K387" s="88">
        <f>(E387*(4.5)/100+E387)</f>
        <v>144732.5</v>
      </c>
      <c r="L387" s="630">
        <f>(E387*(4)/100+E387)</f>
        <v>144040</v>
      </c>
    </row>
    <row r="388" spans="1:12" ht="18" customHeight="1">
      <c r="A388" s="27"/>
      <c r="B388" s="226" t="s">
        <v>357</v>
      </c>
      <c r="C388" s="579"/>
      <c r="D388" s="934" t="s">
        <v>919</v>
      </c>
      <c r="E388" s="547">
        <f t="shared" si="310"/>
        <v>13870</v>
      </c>
      <c r="F388" s="547">
        <f>SUM(F389:F391)</f>
        <v>11316</v>
      </c>
      <c r="G388" s="547">
        <f aca="true" t="shared" si="322" ref="G388:L388">SUM(G389:G391)</f>
        <v>1218</v>
      </c>
      <c r="H388" s="547">
        <f t="shared" si="322"/>
        <v>515</v>
      </c>
      <c r="I388" s="547">
        <f t="shared" si="322"/>
        <v>821</v>
      </c>
      <c r="J388" s="547">
        <f t="shared" si="322"/>
        <v>14521.890000000001</v>
      </c>
      <c r="K388" s="547">
        <f t="shared" si="322"/>
        <v>14494.15</v>
      </c>
      <c r="L388" s="556">
        <f t="shared" si="322"/>
        <v>14424.800000000001</v>
      </c>
    </row>
    <row r="389" spans="1:12" ht="18" customHeight="1">
      <c r="A389" s="27"/>
      <c r="B389" s="226"/>
      <c r="C389" s="28" t="s">
        <v>7</v>
      </c>
      <c r="D389" s="934" t="s">
        <v>1094</v>
      </c>
      <c r="E389" s="547">
        <f t="shared" si="310"/>
        <v>4800</v>
      </c>
      <c r="F389" s="547">
        <v>3343</v>
      </c>
      <c r="G389" s="547">
        <v>495</v>
      </c>
      <c r="H389" s="547">
        <v>515</v>
      </c>
      <c r="I389" s="547">
        <v>447</v>
      </c>
      <c r="J389" s="88">
        <f>(E389*(4.7)/100+E389)</f>
        <v>5025.6</v>
      </c>
      <c r="K389" s="88">
        <f>(E389*(4.5)/100+E389)</f>
        <v>5016</v>
      </c>
      <c r="L389" s="630">
        <f>(E389*(4)/100+E389)</f>
        <v>4992</v>
      </c>
    </row>
    <row r="390" spans="1:12" ht="18" customHeight="1">
      <c r="A390" s="27"/>
      <c r="B390" s="226"/>
      <c r="C390" s="28" t="s">
        <v>431</v>
      </c>
      <c r="D390" s="934" t="s">
        <v>1093</v>
      </c>
      <c r="E390" s="547">
        <f t="shared" si="310"/>
        <v>9069</v>
      </c>
      <c r="F390" s="547">
        <v>7973</v>
      </c>
      <c r="G390" s="547">
        <v>723</v>
      </c>
      <c r="H390" s="547">
        <v>0</v>
      </c>
      <c r="I390" s="547">
        <v>373</v>
      </c>
      <c r="J390" s="88">
        <f>(E390*(4.7)/100+E390)</f>
        <v>9495.243</v>
      </c>
      <c r="K390" s="88">
        <f>(E390*(4.5)/100+E390)</f>
        <v>9477.105</v>
      </c>
      <c r="L390" s="630">
        <f>(E390*(4)/100+E390)</f>
        <v>9431.76</v>
      </c>
    </row>
    <row r="391" spans="1:12" ht="15.75">
      <c r="A391" s="27"/>
      <c r="B391" s="226"/>
      <c r="C391" s="580" t="s">
        <v>1269</v>
      </c>
      <c r="D391" s="934" t="s">
        <v>1092</v>
      </c>
      <c r="E391" s="547">
        <f t="shared" si="310"/>
        <v>1</v>
      </c>
      <c r="F391" s="547">
        <v>0</v>
      </c>
      <c r="G391" s="547">
        <v>0</v>
      </c>
      <c r="H391" s="547">
        <v>0</v>
      </c>
      <c r="I391" s="547">
        <v>1</v>
      </c>
      <c r="J391" s="88">
        <f>(E391*(4.7)/100+E391)</f>
        <v>1.047</v>
      </c>
      <c r="K391" s="88">
        <f>(E391*(4.5)/100+E391)</f>
        <v>1.045</v>
      </c>
      <c r="L391" s="630">
        <f>(E391*(4)/100+E391)</f>
        <v>1.04</v>
      </c>
    </row>
    <row r="392" spans="1:12" ht="18" customHeight="1">
      <c r="A392" s="27"/>
      <c r="B392" s="226" t="s">
        <v>1129</v>
      </c>
      <c r="C392" s="28"/>
      <c r="D392" s="934" t="s">
        <v>920</v>
      </c>
      <c r="E392" s="547">
        <f t="shared" si="310"/>
        <v>14856</v>
      </c>
      <c r="F392" s="547">
        <v>5544</v>
      </c>
      <c r="G392" s="547">
        <v>2618</v>
      </c>
      <c r="H392" s="547">
        <v>1829</v>
      </c>
      <c r="I392" s="547">
        <v>4865</v>
      </c>
      <c r="J392" s="88">
        <f>(E392*(4.7)/100+E392)</f>
        <v>15554.232</v>
      </c>
      <c r="K392" s="88">
        <f>(E392*(4.5)/100+E392)</f>
        <v>15524.52</v>
      </c>
      <c r="L392" s="630">
        <f>(E392*(4)/100+E392)</f>
        <v>15450.24</v>
      </c>
    </row>
    <row r="393" spans="1:12" ht="18" customHeight="1">
      <c r="A393" s="27"/>
      <c r="B393" s="226" t="s">
        <v>1020</v>
      </c>
      <c r="C393" s="28"/>
      <c r="D393" s="934" t="s">
        <v>731</v>
      </c>
      <c r="E393" s="547">
        <f t="shared" si="310"/>
        <v>2650</v>
      </c>
      <c r="F393" s="547">
        <v>1816</v>
      </c>
      <c r="G393" s="547">
        <v>157</v>
      </c>
      <c r="H393" s="547">
        <v>422</v>
      </c>
      <c r="I393" s="547">
        <v>255</v>
      </c>
      <c r="J393" s="88">
        <f>(E393*(4.7)/100+E393)</f>
        <v>2774.55</v>
      </c>
      <c r="K393" s="88">
        <f>(E393*(4.5)/100+E393)</f>
        <v>2769.25</v>
      </c>
      <c r="L393" s="630">
        <f>(E393*(4)/100+E393)</f>
        <v>2756</v>
      </c>
    </row>
    <row r="394" spans="1:12" ht="15.75">
      <c r="A394" s="975" t="s">
        <v>1372</v>
      </c>
      <c r="B394" s="987"/>
      <c r="C394" s="987"/>
      <c r="D394" s="946" t="s">
        <v>1161</v>
      </c>
      <c r="E394" s="550">
        <f t="shared" si="310"/>
        <v>282606</v>
      </c>
      <c r="F394" s="550">
        <f>F395+F401+F404+F407</f>
        <v>85516</v>
      </c>
      <c r="G394" s="550">
        <f aca="true" t="shared" si="323" ref="G394:L394">G395+G401+G404+G407</f>
        <v>64425</v>
      </c>
      <c r="H394" s="550">
        <f t="shared" si="323"/>
        <v>58914</v>
      </c>
      <c r="I394" s="550">
        <f t="shared" si="323"/>
        <v>73751</v>
      </c>
      <c r="J394" s="550">
        <f t="shared" si="323"/>
        <v>295888.482</v>
      </c>
      <c r="K394" s="550">
        <f t="shared" si="323"/>
        <v>295323.27</v>
      </c>
      <c r="L394" s="557">
        <f t="shared" si="323"/>
        <v>293910.24</v>
      </c>
    </row>
    <row r="395" spans="1:12" ht="15.75">
      <c r="A395" s="971" t="s">
        <v>1338</v>
      </c>
      <c r="B395" s="974"/>
      <c r="C395" s="974"/>
      <c r="D395" s="934" t="s">
        <v>617</v>
      </c>
      <c r="E395" s="547">
        <f t="shared" si="310"/>
        <v>229475</v>
      </c>
      <c r="F395" s="547">
        <f>F396+F397+F398+F399+F400</f>
        <v>58946</v>
      </c>
      <c r="G395" s="547">
        <f aca="true" t="shared" si="324" ref="G395:L395">G396+G397+G398+G399+G400</f>
        <v>57192</v>
      </c>
      <c r="H395" s="547">
        <f t="shared" si="324"/>
        <v>53128</v>
      </c>
      <c r="I395" s="547">
        <f t="shared" si="324"/>
        <v>60209</v>
      </c>
      <c r="J395" s="547">
        <f t="shared" si="324"/>
        <v>240260.325</v>
      </c>
      <c r="K395" s="547">
        <f t="shared" si="324"/>
        <v>239801.375</v>
      </c>
      <c r="L395" s="556">
        <f t="shared" si="324"/>
        <v>238654</v>
      </c>
    </row>
    <row r="396" spans="1:12" ht="15.75">
      <c r="A396" s="27"/>
      <c r="B396" s="980" t="s">
        <v>133</v>
      </c>
      <c r="C396" s="980"/>
      <c r="D396" s="934" t="s">
        <v>618</v>
      </c>
      <c r="E396" s="547">
        <f t="shared" si="310"/>
        <v>0</v>
      </c>
      <c r="F396" s="550"/>
      <c r="G396" s="550"/>
      <c r="H396" s="547"/>
      <c r="I396" s="550"/>
      <c r="J396" s="547"/>
      <c r="K396" s="548"/>
      <c r="L396" s="556"/>
    </row>
    <row r="397" spans="1:12" ht="15.75">
      <c r="A397" s="27"/>
      <c r="B397" s="980" t="s">
        <v>1197</v>
      </c>
      <c r="C397" s="980"/>
      <c r="D397" s="934" t="s">
        <v>619</v>
      </c>
      <c r="E397" s="547">
        <f t="shared" si="310"/>
        <v>190487</v>
      </c>
      <c r="F397" s="547">
        <v>48629</v>
      </c>
      <c r="G397" s="547">
        <v>48629</v>
      </c>
      <c r="H397" s="547">
        <v>44567</v>
      </c>
      <c r="I397" s="547">
        <f>44492+1120-3681+4842+1889</f>
        <v>48662</v>
      </c>
      <c r="J397" s="88">
        <f>(E397*(4.7)/100+E397)</f>
        <v>199439.889</v>
      </c>
      <c r="K397" s="88">
        <f>(E397*(4.5)/100+E397)</f>
        <v>199058.915</v>
      </c>
      <c r="L397" s="630">
        <f>(E397*(4)/100+E397)</f>
        <v>198106.48</v>
      </c>
    </row>
    <row r="398" spans="1:12" ht="18.75" customHeight="1">
      <c r="A398" s="27"/>
      <c r="B398" s="28" t="s">
        <v>1336</v>
      </c>
      <c r="C398" s="28"/>
      <c r="D398" s="935" t="s">
        <v>1337</v>
      </c>
      <c r="E398" s="547">
        <f t="shared" si="310"/>
        <v>0</v>
      </c>
      <c r="F398" s="547"/>
      <c r="G398" s="547"/>
      <c r="H398" s="547"/>
      <c r="I398" s="547"/>
      <c r="J398" s="548"/>
      <c r="K398" s="548"/>
      <c r="L398" s="559"/>
    </row>
    <row r="399" spans="1:12" ht="18" customHeight="1">
      <c r="A399" s="27"/>
      <c r="B399" s="28" t="s">
        <v>29</v>
      </c>
      <c r="C399" s="28"/>
      <c r="D399" s="934" t="s">
        <v>1214</v>
      </c>
      <c r="E399" s="547">
        <f t="shared" si="310"/>
        <v>4840</v>
      </c>
      <c r="F399" s="547">
        <v>851</v>
      </c>
      <c r="G399" s="547">
        <v>331</v>
      </c>
      <c r="H399" s="547">
        <v>329</v>
      </c>
      <c r="I399" s="547">
        <f>329+3000</f>
        <v>3329</v>
      </c>
      <c r="J399" s="88">
        <f>(E399*(4.7)/100+E399)</f>
        <v>5067.48</v>
      </c>
      <c r="K399" s="88">
        <f>(E399*(4.5)/100+E399)</f>
        <v>5057.8</v>
      </c>
      <c r="L399" s="630">
        <f>(E399*(4)/100+E399)</f>
        <v>5033.6</v>
      </c>
    </row>
    <row r="400" spans="1:12" ht="15.75">
      <c r="A400" s="27"/>
      <c r="B400" s="978" t="s">
        <v>1569</v>
      </c>
      <c r="C400" s="978"/>
      <c r="D400" s="966" t="s">
        <v>1710</v>
      </c>
      <c r="E400" s="547">
        <f t="shared" si="310"/>
        <v>34148</v>
      </c>
      <c r="F400" s="547">
        <v>9466</v>
      </c>
      <c r="G400" s="547">
        <v>8232</v>
      </c>
      <c r="H400" s="547">
        <v>8232</v>
      </c>
      <c r="I400" s="547">
        <f>6777+1441</f>
        <v>8218</v>
      </c>
      <c r="J400" s="88">
        <f>(E400*(4.7)/100+E400)</f>
        <v>35752.956</v>
      </c>
      <c r="K400" s="88">
        <f>(E400*(4.5)/100+E400)</f>
        <v>35684.66</v>
      </c>
      <c r="L400" s="630">
        <f>(E400*(4)/100+E400)</f>
        <v>35513.92</v>
      </c>
    </row>
    <row r="401" spans="1:12" ht="15.75">
      <c r="A401" s="971" t="s">
        <v>1663</v>
      </c>
      <c r="B401" s="972"/>
      <c r="C401" s="972"/>
      <c r="D401" s="936" t="s">
        <v>1370</v>
      </c>
      <c r="E401" s="547">
        <f t="shared" si="310"/>
        <v>1</v>
      </c>
      <c r="F401" s="547">
        <f>F402+F403</f>
        <v>0</v>
      </c>
      <c r="G401" s="547">
        <f aca="true" t="shared" si="325" ref="G401:L401">G402+G403</f>
        <v>0</v>
      </c>
      <c r="H401" s="547">
        <f t="shared" si="325"/>
        <v>0</v>
      </c>
      <c r="I401" s="547">
        <f t="shared" si="325"/>
        <v>1</v>
      </c>
      <c r="J401" s="547">
        <f t="shared" si="325"/>
        <v>1.047</v>
      </c>
      <c r="K401" s="547">
        <f t="shared" si="325"/>
        <v>1.045</v>
      </c>
      <c r="L401" s="556">
        <f t="shared" si="325"/>
        <v>1.04</v>
      </c>
    </row>
    <row r="402" spans="1:12" ht="18" customHeight="1">
      <c r="A402" s="575"/>
      <c r="B402" s="226" t="s">
        <v>1373</v>
      </c>
      <c r="C402" s="28"/>
      <c r="D402" s="937" t="s">
        <v>1371</v>
      </c>
      <c r="E402" s="547">
        <f t="shared" si="310"/>
        <v>1</v>
      </c>
      <c r="F402" s="547">
        <v>0</v>
      </c>
      <c r="G402" s="547">
        <v>0</v>
      </c>
      <c r="H402" s="547">
        <v>0</v>
      </c>
      <c r="I402" s="547">
        <v>1</v>
      </c>
      <c r="J402" s="88">
        <f>(E402*(4.7)/100+E402)</f>
        <v>1.047</v>
      </c>
      <c r="K402" s="88">
        <f>(E402*(4.5)/100+E402)</f>
        <v>1.045</v>
      </c>
      <c r="L402" s="630">
        <f>(E402*(4)/100+E402)</f>
        <v>1.04</v>
      </c>
    </row>
    <row r="403" spans="1:12" ht="18" customHeight="1">
      <c r="A403" s="575"/>
      <c r="B403" s="226" t="s">
        <v>1662</v>
      </c>
      <c r="C403" s="28"/>
      <c r="D403" s="937" t="s">
        <v>1661</v>
      </c>
      <c r="E403" s="547">
        <f t="shared" si="310"/>
        <v>0</v>
      </c>
      <c r="F403" s="547"/>
      <c r="G403" s="547"/>
      <c r="H403" s="547"/>
      <c r="I403" s="547"/>
      <c r="J403" s="547"/>
      <c r="K403" s="548"/>
      <c r="L403" s="556"/>
    </row>
    <row r="404" spans="1:12" ht="18" customHeight="1">
      <c r="A404" s="27" t="s">
        <v>1198</v>
      </c>
      <c r="B404" s="28"/>
      <c r="C404" s="58"/>
      <c r="D404" s="936" t="s">
        <v>353</v>
      </c>
      <c r="E404" s="547">
        <f t="shared" si="310"/>
        <v>1600</v>
      </c>
      <c r="F404" s="547">
        <f>F405+F406</f>
        <v>318</v>
      </c>
      <c r="G404" s="547">
        <f aca="true" t="shared" si="326" ref="G404:L404">G405+G406</f>
        <v>307</v>
      </c>
      <c r="H404" s="547">
        <f t="shared" si="326"/>
        <v>410</v>
      </c>
      <c r="I404" s="547">
        <f t="shared" si="326"/>
        <v>565</v>
      </c>
      <c r="J404" s="547">
        <f t="shared" si="326"/>
        <v>1675.2</v>
      </c>
      <c r="K404" s="547">
        <f t="shared" si="326"/>
        <v>1672</v>
      </c>
      <c r="L404" s="556">
        <f t="shared" si="326"/>
        <v>1664</v>
      </c>
    </row>
    <row r="405" spans="1:12" ht="18" customHeight="1">
      <c r="A405" s="27"/>
      <c r="B405" s="226" t="s">
        <v>944</v>
      </c>
      <c r="C405" s="28"/>
      <c r="D405" s="936" t="s">
        <v>946</v>
      </c>
      <c r="E405" s="547">
        <f t="shared" si="310"/>
        <v>1600</v>
      </c>
      <c r="F405" s="547">
        <v>318</v>
      </c>
      <c r="G405" s="547">
        <v>307</v>
      </c>
      <c r="H405" s="578">
        <v>410</v>
      </c>
      <c r="I405" s="547">
        <v>565</v>
      </c>
      <c r="J405" s="88">
        <f>(E405*(4.7)/100+E405)</f>
        <v>1675.2</v>
      </c>
      <c r="K405" s="88">
        <f>(E405*(4.5)/100+E405)</f>
        <v>1672</v>
      </c>
      <c r="L405" s="630">
        <f>(E405*(4)/100+E405)</f>
        <v>1664</v>
      </c>
    </row>
    <row r="406" spans="1:12" ht="18" customHeight="1">
      <c r="A406" s="27"/>
      <c r="B406" s="581" t="s">
        <v>945</v>
      </c>
      <c r="C406" s="28"/>
      <c r="D406" s="936" t="s">
        <v>947</v>
      </c>
      <c r="E406" s="547">
        <f t="shared" si="310"/>
        <v>0</v>
      </c>
      <c r="F406" s="550"/>
      <c r="G406" s="550"/>
      <c r="H406" s="547"/>
      <c r="I406" s="550"/>
      <c r="J406" s="547"/>
      <c r="K406" s="548"/>
      <c r="L406" s="556"/>
    </row>
    <row r="407" spans="1:12" ht="35.25" customHeight="1">
      <c r="A407" s="971" t="s">
        <v>1199</v>
      </c>
      <c r="B407" s="974"/>
      <c r="C407" s="974"/>
      <c r="D407" s="936" t="s">
        <v>948</v>
      </c>
      <c r="E407" s="547">
        <f t="shared" si="310"/>
        <v>51530</v>
      </c>
      <c r="F407" s="547">
        <f>F408+F411+F412</f>
        <v>26252</v>
      </c>
      <c r="G407" s="547">
        <f aca="true" t="shared" si="327" ref="G407:L407">G408+G411+G412</f>
        <v>6926</v>
      </c>
      <c r="H407" s="547">
        <f t="shared" si="327"/>
        <v>5376</v>
      </c>
      <c r="I407" s="547">
        <f t="shared" si="327"/>
        <v>12976</v>
      </c>
      <c r="J407" s="547">
        <f t="shared" si="327"/>
        <v>53951.909999999996</v>
      </c>
      <c r="K407" s="547">
        <f t="shared" si="327"/>
        <v>53848.85</v>
      </c>
      <c r="L407" s="556">
        <f t="shared" si="327"/>
        <v>53591.2</v>
      </c>
    </row>
    <row r="408" spans="1:12" ht="18" customHeight="1">
      <c r="A408" s="27"/>
      <c r="B408" s="226" t="s">
        <v>1200</v>
      </c>
      <c r="C408" s="579"/>
      <c r="D408" s="936" t="s">
        <v>949</v>
      </c>
      <c r="E408" s="547">
        <f t="shared" si="310"/>
        <v>38100</v>
      </c>
      <c r="F408" s="547">
        <f>SUM(F409:F410)</f>
        <v>23956</v>
      </c>
      <c r="G408" s="547">
        <f aca="true" t="shared" si="328" ref="G408:L408">SUM(G409:G410)</f>
        <v>5039</v>
      </c>
      <c r="H408" s="547">
        <f t="shared" si="328"/>
        <v>3365</v>
      </c>
      <c r="I408" s="547">
        <f t="shared" si="328"/>
        <v>5740</v>
      </c>
      <c r="J408" s="547">
        <f t="shared" si="328"/>
        <v>39890.7</v>
      </c>
      <c r="K408" s="547">
        <f t="shared" si="328"/>
        <v>39814.5</v>
      </c>
      <c r="L408" s="556">
        <f t="shared" si="328"/>
        <v>39624</v>
      </c>
    </row>
    <row r="409" spans="1:12" ht="18" customHeight="1">
      <c r="A409" s="27"/>
      <c r="B409" s="582"/>
      <c r="C409" s="28" t="s">
        <v>658</v>
      </c>
      <c r="D409" s="936" t="s">
        <v>749</v>
      </c>
      <c r="E409" s="547">
        <f t="shared" si="310"/>
        <v>23300</v>
      </c>
      <c r="F409" s="547">
        <v>15062</v>
      </c>
      <c r="G409" s="547">
        <v>2619</v>
      </c>
      <c r="H409" s="547">
        <v>2192</v>
      </c>
      <c r="I409" s="547">
        <v>3427</v>
      </c>
      <c r="J409" s="88">
        <f>(E409*(4.7)/100+E409)</f>
        <v>24395.1</v>
      </c>
      <c r="K409" s="88">
        <f>(E409*(4.5)/100+E409)</f>
        <v>24348.5</v>
      </c>
      <c r="L409" s="630">
        <f>(E409*(4)/100+E409)</f>
        <v>24232</v>
      </c>
    </row>
    <row r="410" spans="1:12" ht="18" customHeight="1">
      <c r="A410" s="27"/>
      <c r="B410" s="582"/>
      <c r="C410" s="28" t="s">
        <v>659</v>
      </c>
      <c r="D410" s="936" t="s">
        <v>750</v>
      </c>
      <c r="E410" s="547">
        <f t="shared" si="310"/>
        <v>14800</v>
      </c>
      <c r="F410" s="547">
        <v>8894</v>
      </c>
      <c r="G410" s="547">
        <v>2420</v>
      </c>
      <c r="H410" s="547">
        <v>1173</v>
      </c>
      <c r="I410" s="547">
        <v>2313</v>
      </c>
      <c r="J410" s="88">
        <f>(E410*(4.7)/100+E410)</f>
        <v>15495.6</v>
      </c>
      <c r="K410" s="88">
        <f>(E410*(4.5)/100+E410)</f>
        <v>15466</v>
      </c>
      <c r="L410" s="630">
        <f>(E410*(4)/100+E410)</f>
        <v>15392</v>
      </c>
    </row>
    <row r="411" spans="1:12" ht="18" customHeight="1">
      <c r="A411" s="27"/>
      <c r="B411" s="226" t="s">
        <v>425</v>
      </c>
      <c r="C411" s="28"/>
      <c r="D411" s="936" t="s">
        <v>950</v>
      </c>
      <c r="E411" s="547">
        <f t="shared" si="310"/>
        <v>13430</v>
      </c>
      <c r="F411" s="547">
        <v>2296</v>
      </c>
      <c r="G411" s="547">
        <v>1887</v>
      </c>
      <c r="H411" s="547">
        <v>2011</v>
      </c>
      <c r="I411" s="547">
        <v>7236</v>
      </c>
      <c r="J411" s="88">
        <f>(E411*(4.7)/100+E411)</f>
        <v>14061.21</v>
      </c>
      <c r="K411" s="88">
        <f>(E411*(4.5)/100+E411)</f>
        <v>14034.35</v>
      </c>
      <c r="L411" s="630">
        <f>(E411*(4)/100+E411)</f>
        <v>13967.2</v>
      </c>
    </row>
    <row r="412" spans="1:12" ht="15.75">
      <c r="A412" s="27"/>
      <c r="B412" s="967" t="s">
        <v>203</v>
      </c>
      <c r="C412" s="967"/>
      <c r="D412" s="936" t="s">
        <v>80</v>
      </c>
      <c r="E412" s="547">
        <f t="shared" si="310"/>
        <v>0</v>
      </c>
      <c r="F412" s="550"/>
      <c r="G412" s="550"/>
      <c r="H412" s="547"/>
      <c r="I412" s="550"/>
      <c r="J412" s="547"/>
      <c r="K412" s="548"/>
      <c r="L412" s="556"/>
    </row>
    <row r="413" spans="1:12" ht="18" customHeight="1">
      <c r="A413" s="27" t="s">
        <v>571</v>
      </c>
      <c r="B413" s="581"/>
      <c r="C413" s="58"/>
      <c r="D413" s="946" t="s">
        <v>1162</v>
      </c>
      <c r="E413" s="550">
        <f t="shared" si="310"/>
        <v>32000</v>
      </c>
      <c r="F413" s="550">
        <f>F414</f>
        <v>23858</v>
      </c>
      <c r="G413" s="550">
        <f aca="true" t="shared" si="329" ref="G413:L414">G414</f>
        <v>3428</v>
      </c>
      <c r="H413" s="550">
        <f t="shared" si="329"/>
        <v>2400</v>
      </c>
      <c r="I413" s="550">
        <f t="shared" si="329"/>
        <v>2314</v>
      </c>
      <c r="J413" s="550">
        <f t="shared" si="329"/>
        <v>33504</v>
      </c>
      <c r="K413" s="550">
        <f t="shared" si="329"/>
        <v>33440</v>
      </c>
      <c r="L413" s="557">
        <f t="shared" si="329"/>
        <v>33280</v>
      </c>
    </row>
    <row r="414" spans="1:12" ht="18" customHeight="1">
      <c r="A414" s="27" t="s">
        <v>1201</v>
      </c>
      <c r="B414" s="28"/>
      <c r="C414" s="58"/>
      <c r="D414" s="936" t="s">
        <v>457</v>
      </c>
      <c r="E414" s="547">
        <f t="shared" si="310"/>
        <v>32000</v>
      </c>
      <c r="F414" s="547">
        <f>F415</f>
        <v>23858</v>
      </c>
      <c r="G414" s="547">
        <f t="shared" si="329"/>
        <v>3428</v>
      </c>
      <c r="H414" s="547">
        <f t="shared" si="329"/>
        <v>2400</v>
      </c>
      <c r="I414" s="547">
        <f t="shared" si="329"/>
        <v>2314</v>
      </c>
      <c r="J414" s="547">
        <f t="shared" si="329"/>
        <v>33504</v>
      </c>
      <c r="K414" s="547">
        <f t="shared" si="329"/>
        <v>33440</v>
      </c>
      <c r="L414" s="556">
        <f t="shared" si="329"/>
        <v>33280</v>
      </c>
    </row>
    <row r="415" spans="1:12" ht="18" customHeight="1">
      <c r="A415" s="27"/>
      <c r="B415" s="581" t="s">
        <v>456</v>
      </c>
      <c r="C415" s="28"/>
      <c r="D415" s="936" t="s">
        <v>458</v>
      </c>
      <c r="E415" s="547">
        <f t="shared" si="310"/>
        <v>32000</v>
      </c>
      <c r="F415" s="547">
        <v>23858</v>
      </c>
      <c r="G415" s="547">
        <v>3428</v>
      </c>
      <c r="H415" s="547">
        <v>2400</v>
      </c>
      <c r="I415" s="547">
        <v>2314</v>
      </c>
      <c r="J415" s="88">
        <f>(E415*(4.7)/100+E415)</f>
        <v>33504</v>
      </c>
      <c r="K415" s="88">
        <f>(E415*(4.5)/100+E415)</f>
        <v>33440</v>
      </c>
      <c r="L415" s="630">
        <f>(E415*(4)/100+E415)</f>
        <v>33280</v>
      </c>
    </row>
    <row r="416" spans="1:12" ht="18" customHeight="1">
      <c r="A416" s="571" t="s">
        <v>572</v>
      </c>
      <c r="B416" s="583"/>
      <c r="C416" s="226"/>
      <c r="D416" s="954" t="s">
        <v>128</v>
      </c>
      <c r="E416" s="550">
        <f t="shared" si="310"/>
        <v>-233232.16999999998</v>
      </c>
      <c r="F416" s="550">
        <f>F417+F430</f>
        <v>3037.8900000000003</v>
      </c>
      <c r="G416" s="550">
        <f aca="true" t="shared" si="330" ref="G416:L416">G417+G430</f>
        <v>5538</v>
      </c>
      <c r="H416" s="550">
        <f t="shared" si="330"/>
        <v>-88201.67</v>
      </c>
      <c r="I416" s="550">
        <f t="shared" si="330"/>
        <v>-153606.38999999998</v>
      </c>
      <c r="J416" s="550">
        <f t="shared" si="330"/>
        <v>30916.862999999998</v>
      </c>
      <c r="K416" s="550">
        <f t="shared" si="330"/>
        <v>30857.805</v>
      </c>
      <c r="L416" s="557">
        <f t="shared" si="330"/>
        <v>30710.16</v>
      </c>
    </row>
    <row r="417" spans="1:12" ht="18" customHeight="1">
      <c r="A417" s="571" t="s">
        <v>573</v>
      </c>
      <c r="B417" s="226"/>
      <c r="C417" s="58"/>
      <c r="D417" s="946" t="s">
        <v>129</v>
      </c>
      <c r="E417" s="550">
        <f t="shared" si="310"/>
        <v>1100</v>
      </c>
      <c r="F417" s="550">
        <f>F418+F428</f>
        <v>169</v>
      </c>
      <c r="G417" s="550">
        <f aca="true" t="shared" si="331" ref="G417:L417">G418+G428</f>
        <v>349</v>
      </c>
      <c r="H417" s="550">
        <f t="shared" si="331"/>
        <v>309</v>
      </c>
      <c r="I417" s="550">
        <f t="shared" si="331"/>
        <v>273</v>
      </c>
      <c r="J417" s="550">
        <f t="shared" si="331"/>
        <v>1151.7</v>
      </c>
      <c r="K417" s="550">
        <f t="shared" si="331"/>
        <v>1149.5</v>
      </c>
      <c r="L417" s="557">
        <f t="shared" si="331"/>
        <v>1144</v>
      </c>
    </row>
    <row r="418" spans="1:12" ht="18" customHeight="1">
      <c r="A418" s="571" t="s">
        <v>453</v>
      </c>
      <c r="B418" s="28"/>
      <c r="C418" s="58"/>
      <c r="D418" s="936" t="s">
        <v>965</v>
      </c>
      <c r="E418" s="547">
        <f t="shared" si="310"/>
        <v>1000</v>
      </c>
      <c r="F418" s="547">
        <f>F419+F420+F424+F427</f>
        <v>128</v>
      </c>
      <c r="G418" s="547">
        <f aca="true" t="shared" si="332" ref="G418:L418">G419+G420+G424+G427</f>
        <v>349</v>
      </c>
      <c r="H418" s="547">
        <f t="shared" si="332"/>
        <v>309</v>
      </c>
      <c r="I418" s="547">
        <f t="shared" si="332"/>
        <v>214</v>
      </c>
      <c r="J418" s="547">
        <f t="shared" si="332"/>
        <v>1047</v>
      </c>
      <c r="K418" s="547">
        <f t="shared" si="332"/>
        <v>1045</v>
      </c>
      <c r="L418" s="556">
        <f t="shared" si="332"/>
        <v>1040</v>
      </c>
    </row>
    <row r="419" spans="1:12" ht="18" customHeight="1">
      <c r="A419" s="27"/>
      <c r="B419" s="226" t="s">
        <v>1236</v>
      </c>
      <c r="C419" s="579"/>
      <c r="D419" s="936" t="s">
        <v>1027</v>
      </c>
      <c r="E419" s="547">
        <f t="shared" si="310"/>
        <v>0</v>
      </c>
      <c r="F419" s="547"/>
      <c r="G419" s="547"/>
      <c r="H419" s="547"/>
      <c r="I419" s="547"/>
      <c r="J419" s="547"/>
      <c r="K419" s="547"/>
      <c r="L419" s="556"/>
    </row>
    <row r="420" spans="1:12" ht="15.75">
      <c r="A420" s="27"/>
      <c r="B420" s="973" t="s">
        <v>1688</v>
      </c>
      <c r="C420" s="968"/>
      <c r="D420" s="936" t="s">
        <v>568</v>
      </c>
      <c r="E420" s="547">
        <f t="shared" si="310"/>
        <v>1000</v>
      </c>
      <c r="F420" s="547">
        <f>SUM(F421:F423)</f>
        <v>128</v>
      </c>
      <c r="G420" s="547">
        <f aca="true" t="shared" si="333" ref="G420:L420">SUM(G421:G423)</f>
        <v>349</v>
      </c>
      <c r="H420" s="547">
        <f t="shared" si="333"/>
        <v>309</v>
      </c>
      <c r="I420" s="547">
        <f t="shared" si="333"/>
        <v>214</v>
      </c>
      <c r="J420" s="547">
        <f t="shared" si="333"/>
        <v>1047</v>
      </c>
      <c r="K420" s="547">
        <f t="shared" si="333"/>
        <v>1045</v>
      </c>
      <c r="L420" s="556">
        <f t="shared" si="333"/>
        <v>1040</v>
      </c>
    </row>
    <row r="421" spans="1:12" ht="18" customHeight="1">
      <c r="A421" s="27"/>
      <c r="B421" s="226"/>
      <c r="C421" s="28" t="s">
        <v>1575</v>
      </c>
      <c r="D421" s="936" t="s">
        <v>1574</v>
      </c>
      <c r="E421" s="547">
        <f t="shared" si="310"/>
        <v>0</v>
      </c>
      <c r="F421" s="547"/>
      <c r="G421" s="547"/>
      <c r="H421" s="547"/>
      <c r="I421" s="547"/>
      <c r="J421" s="547"/>
      <c r="K421" s="548"/>
      <c r="L421" s="556"/>
    </row>
    <row r="422" spans="1:12" ht="18" customHeight="1">
      <c r="A422" s="27"/>
      <c r="B422" s="226"/>
      <c r="C422" s="28" t="s">
        <v>1687</v>
      </c>
      <c r="D422" s="936" t="s">
        <v>1686</v>
      </c>
      <c r="E422" s="547">
        <f t="shared" si="310"/>
        <v>0</v>
      </c>
      <c r="F422" s="547"/>
      <c r="G422" s="547"/>
      <c r="H422" s="547"/>
      <c r="I422" s="547"/>
      <c r="J422" s="547"/>
      <c r="K422" s="548"/>
      <c r="L422" s="556"/>
    </row>
    <row r="423" spans="1:12" ht="18" customHeight="1">
      <c r="A423" s="27"/>
      <c r="B423" s="226"/>
      <c r="C423" s="28" t="s">
        <v>951</v>
      </c>
      <c r="D423" s="936" t="s">
        <v>952</v>
      </c>
      <c r="E423" s="547">
        <f t="shared" si="310"/>
        <v>1000</v>
      </c>
      <c r="F423" s="547">
        <v>128</v>
      </c>
      <c r="G423" s="547">
        <v>349</v>
      </c>
      <c r="H423" s="547">
        <v>309</v>
      </c>
      <c r="I423" s="547">
        <v>214</v>
      </c>
      <c r="J423" s="88">
        <f>(E423*(4.7)/100+E423)</f>
        <v>1047</v>
      </c>
      <c r="K423" s="88">
        <f>(E423*(4.5)/100+E423)</f>
        <v>1045</v>
      </c>
      <c r="L423" s="630">
        <f>(E423*(4)/100+E423)</f>
        <v>1040</v>
      </c>
    </row>
    <row r="424" spans="1:12" ht="18" customHeight="1">
      <c r="A424" s="571"/>
      <c r="B424" s="226" t="s">
        <v>1028</v>
      </c>
      <c r="C424" s="28"/>
      <c r="D424" s="936" t="s">
        <v>569</v>
      </c>
      <c r="E424" s="547">
        <f t="shared" si="310"/>
        <v>0</v>
      </c>
      <c r="F424" s="547">
        <f>SUM(F425:F426)</f>
        <v>0</v>
      </c>
      <c r="G424" s="547">
        <f aca="true" t="shared" si="334" ref="G424:L424">SUM(G425:G426)</f>
        <v>0</v>
      </c>
      <c r="H424" s="547">
        <f t="shared" si="334"/>
        <v>0</v>
      </c>
      <c r="I424" s="547">
        <f t="shared" si="334"/>
        <v>0</v>
      </c>
      <c r="J424" s="547">
        <f t="shared" si="334"/>
        <v>0</v>
      </c>
      <c r="K424" s="547">
        <f t="shared" si="334"/>
        <v>0</v>
      </c>
      <c r="L424" s="556">
        <f t="shared" si="334"/>
        <v>0</v>
      </c>
    </row>
    <row r="425" spans="1:12" ht="18" customHeight="1">
      <c r="A425" s="571"/>
      <c r="B425" s="226"/>
      <c r="C425" s="28" t="s">
        <v>611</v>
      </c>
      <c r="D425" s="936" t="s">
        <v>394</v>
      </c>
      <c r="E425" s="547">
        <f t="shared" si="310"/>
        <v>0</v>
      </c>
      <c r="F425" s="547"/>
      <c r="G425" s="547"/>
      <c r="H425" s="547"/>
      <c r="I425" s="547"/>
      <c r="J425" s="547"/>
      <c r="K425" s="547"/>
      <c r="L425" s="556"/>
    </row>
    <row r="426" spans="1:12" ht="15.75">
      <c r="A426" s="571"/>
      <c r="B426" s="226"/>
      <c r="C426" s="580" t="s">
        <v>75</v>
      </c>
      <c r="D426" s="936" t="s">
        <v>582</v>
      </c>
      <c r="E426" s="547">
        <f t="shared" si="310"/>
        <v>0</v>
      </c>
      <c r="F426" s="547"/>
      <c r="G426" s="547"/>
      <c r="H426" s="547"/>
      <c r="I426" s="547"/>
      <c r="J426" s="547"/>
      <c r="K426" s="547"/>
      <c r="L426" s="556"/>
    </row>
    <row r="427" spans="1:12" ht="18" customHeight="1">
      <c r="A427" s="571"/>
      <c r="B427" s="226" t="s">
        <v>567</v>
      </c>
      <c r="C427" s="28"/>
      <c r="D427" s="936" t="s">
        <v>570</v>
      </c>
      <c r="E427" s="547">
        <f t="shared" si="310"/>
        <v>0</v>
      </c>
      <c r="F427" s="550"/>
      <c r="G427" s="550"/>
      <c r="H427" s="547"/>
      <c r="I427" s="550"/>
      <c r="J427" s="547"/>
      <c r="K427" s="548"/>
      <c r="L427" s="560"/>
    </row>
    <row r="428" spans="1:12" ht="18" customHeight="1">
      <c r="A428" s="571" t="s">
        <v>574</v>
      </c>
      <c r="B428" s="28"/>
      <c r="C428" s="226"/>
      <c r="D428" s="936" t="s">
        <v>57</v>
      </c>
      <c r="E428" s="547">
        <f t="shared" si="310"/>
        <v>100</v>
      </c>
      <c r="F428" s="547">
        <f>F429</f>
        <v>41</v>
      </c>
      <c r="G428" s="547">
        <f aca="true" t="shared" si="335" ref="G428:L428">G429</f>
        <v>0</v>
      </c>
      <c r="H428" s="547">
        <f t="shared" si="335"/>
        <v>0</v>
      </c>
      <c r="I428" s="547">
        <f t="shared" si="335"/>
        <v>59</v>
      </c>
      <c r="J428" s="547">
        <f t="shared" si="335"/>
        <v>104.7</v>
      </c>
      <c r="K428" s="547">
        <f t="shared" si="335"/>
        <v>104.5</v>
      </c>
      <c r="L428" s="560">
        <f t="shared" si="335"/>
        <v>104</v>
      </c>
    </row>
    <row r="429" spans="1:12" ht="18" customHeight="1">
      <c r="A429" s="571"/>
      <c r="B429" s="226" t="s">
        <v>737</v>
      </c>
      <c r="C429" s="28"/>
      <c r="D429" s="936" t="s">
        <v>58</v>
      </c>
      <c r="E429" s="547">
        <f aca="true" t="shared" si="336" ref="E429:E492">F429+G429+H429+I429</f>
        <v>100</v>
      </c>
      <c r="F429" s="547">
        <v>41</v>
      </c>
      <c r="G429" s="547">
        <v>0</v>
      </c>
      <c r="H429" s="547">
        <v>0</v>
      </c>
      <c r="I429" s="547">
        <v>59</v>
      </c>
      <c r="J429" s="88">
        <f>(E429*(4.7)/100+E429)</f>
        <v>104.7</v>
      </c>
      <c r="K429" s="88">
        <f>(E429*(4.5)/100+E429)</f>
        <v>104.5</v>
      </c>
      <c r="L429" s="630">
        <f>(E429*(4)/100+E429)</f>
        <v>104</v>
      </c>
    </row>
    <row r="430" spans="1:12" ht="15.75">
      <c r="A430" s="975" t="s">
        <v>575</v>
      </c>
      <c r="B430" s="987"/>
      <c r="C430" s="987"/>
      <c r="D430" s="955" t="s">
        <v>130</v>
      </c>
      <c r="E430" s="550">
        <f t="shared" si="336"/>
        <v>-234332.16999999998</v>
      </c>
      <c r="F430" s="550">
        <f>F431+F442+F445+F452+F460</f>
        <v>2868.8900000000003</v>
      </c>
      <c r="G430" s="550">
        <f aca="true" t="shared" si="337" ref="G430:L430">G431+G442+G445+G452+G460</f>
        <v>5189</v>
      </c>
      <c r="H430" s="550">
        <f t="shared" si="337"/>
        <v>-88510.67</v>
      </c>
      <c r="I430" s="550">
        <f t="shared" si="337"/>
        <v>-153879.38999999998</v>
      </c>
      <c r="J430" s="550">
        <f t="shared" si="337"/>
        <v>29765.162999999997</v>
      </c>
      <c r="K430" s="550">
        <f t="shared" si="337"/>
        <v>29708.305</v>
      </c>
      <c r="L430" s="561">
        <f t="shared" si="337"/>
        <v>29566.16</v>
      </c>
    </row>
    <row r="431" spans="1:12" ht="41.25" customHeight="1">
      <c r="A431" s="971" t="s">
        <v>1735</v>
      </c>
      <c r="B431" s="974"/>
      <c r="C431" s="974"/>
      <c r="D431" s="934" t="s">
        <v>652</v>
      </c>
      <c r="E431" s="547">
        <f t="shared" si="336"/>
        <v>4335</v>
      </c>
      <c r="F431" s="547">
        <f>SUM(F432:F441)</f>
        <v>889</v>
      </c>
      <c r="G431" s="547">
        <f aca="true" t="shared" si="338" ref="G431:L431">SUM(G432:G441)</f>
        <v>1165</v>
      </c>
      <c r="H431" s="547">
        <f t="shared" si="338"/>
        <v>794</v>
      </c>
      <c r="I431" s="547">
        <f t="shared" si="338"/>
        <v>1487</v>
      </c>
      <c r="J431" s="547">
        <f t="shared" si="338"/>
        <v>4538.745</v>
      </c>
      <c r="K431" s="547">
        <f t="shared" si="338"/>
        <v>4530.075</v>
      </c>
      <c r="L431" s="560">
        <f t="shared" si="338"/>
        <v>4508.4</v>
      </c>
    </row>
    <row r="432" spans="1:12" ht="18" customHeight="1">
      <c r="A432" s="27"/>
      <c r="B432" s="226" t="s">
        <v>685</v>
      </c>
      <c r="C432" s="28"/>
      <c r="D432" s="934" t="s">
        <v>51</v>
      </c>
      <c r="E432" s="547">
        <f t="shared" si="336"/>
        <v>5</v>
      </c>
      <c r="F432" s="547">
        <v>0</v>
      </c>
      <c r="G432" s="547">
        <v>0</v>
      </c>
      <c r="H432" s="547">
        <v>0</v>
      </c>
      <c r="I432" s="547">
        <v>5</v>
      </c>
      <c r="J432" s="88">
        <f>(E432*(4.7)/100+E432)</f>
        <v>5.235</v>
      </c>
      <c r="K432" s="88">
        <f>(E432*(4.5)/100+E432)</f>
        <v>5.225</v>
      </c>
      <c r="L432" s="630">
        <f>(E432*(4)/100+E432)</f>
        <v>5.2</v>
      </c>
    </row>
    <row r="433" spans="1:12" ht="18" customHeight="1">
      <c r="A433" s="27"/>
      <c r="B433" s="226" t="s">
        <v>421</v>
      </c>
      <c r="C433" s="28"/>
      <c r="D433" s="934" t="s">
        <v>52</v>
      </c>
      <c r="E433" s="547">
        <f t="shared" si="336"/>
        <v>2800</v>
      </c>
      <c r="F433" s="547">
        <v>577</v>
      </c>
      <c r="G433" s="547">
        <v>923</v>
      </c>
      <c r="H433" s="547">
        <v>512</v>
      </c>
      <c r="I433" s="547">
        <v>788</v>
      </c>
      <c r="J433" s="88">
        <f>(E433*(4.7)/100+E433)</f>
        <v>2931.6</v>
      </c>
      <c r="K433" s="88">
        <f>(E433*(4.5)/100+E433)</f>
        <v>2926</v>
      </c>
      <c r="L433" s="630">
        <f>(E433*(4)/100+E433)</f>
        <v>2912</v>
      </c>
    </row>
    <row r="434" spans="1:12" ht="18" customHeight="1">
      <c r="A434" s="27"/>
      <c r="B434" s="226" t="s">
        <v>564</v>
      </c>
      <c r="C434" s="28"/>
      <c r="D434" s="934" t="s">
        <v>53</v>
      </c>
      <c r="E434" s="547">
        <f t="shared" si="336"/>
        <v>0</v>
      </c>
      <c r="F434" s="550"/>
      <c r="G434" s="550"/>
      <c r="H434" s="547"/>
      <c r="I434" s="550"/>
      <c r="J434" s="547"/>
      <c r="K434" s="548"/>
      <c r="L434" s="556"/>
    </row>
    <row r="435" spans="1:12" ht="18" customHeight="1">
      <c r="A435" s="27"/>
      <c r="B435" s="226" t="s">
        <v>1447</v>
      </c>
      <c r="C435" s="28"/>
      <c r="D435" s="934" t="s">
        <v>1446</v>
      </c>
      <c r="E435" s="547">
        <f t="shared" si="336"/>
        <v>1500</v>
      </c>
      <c r="F435" s="547">
        <v>305</v>
      </c>
      <c r="G435" s="547">
        <v>232</v>
      </c>
      <c r="H435" s="547">
        <v>275</v>
      </c>
      <c r="I435" s="547">
        <v>688</v>
      </c>
      <c r="J435" s="88">
        <f>(E435*(4.7)/100+E435)</f>
        <v>1570.5</v>
      </c>
      <c r="K435" s="88">
        <f>(E435*(4.5)/100+E435)</f>
        <v>1567.5</v>
      </c>
      <c r="L435" s="630">
        <f>(E435*(4)/100+E435)</f>
        <v>1560</v>
      </c>
    </row>
    <row r="436" spans="1:12" ht="18" customHeight="1">
      <c r="A436" s="584"/>
      <c r="B436" s="226" t="s">
        <v>565</v>
      </c>
      <c r="C436" s="28"/>
      <c r="D436" s="934" t="s">
        <v>932</v>
      </c>
      <c r="E436" s="547">
        <f t="shared" si="336"/>
        <v>0</v>
      </c>
      <c r="F436" s="550"/>
      <c r="G436" s="550"/>
      <c r="H436" s="578"/>
      <c r="I436" s="550"/>
      <c r="J436" s="578"/>
      <c r="K436" s="548"/>
      <c r="L436" s="558"/>
    </row>
    <row r="437" spans="1:12" ht="18" customHeight="1">
      <c r="A437" s="584"/>
      <c r="B437" s="585" t="s">
        <v>1518</v>
      </c>
      <c r="C437" s="577"/>
      <c r="D437" s="934" t="s">
        <v>1517</v>
      </c>
      <c r="E437" s="547">
        <f t="shared" si="336"/>
        <v>0</v>
      </c>
      <c r="F437" s="547"/>
      <c r="G437" s="547"/>
      <c r="H437" s="547"/>
      <c r="I437" s="547"/>
      <c r="J437" s="547"/>
      <c r="K437" s="548"/>
      <c r="L437" s="556"/>
    </row>
    <row r="438" spans="1:12" ht="15.75">
      <c r="A438" s="586"/>
      <c r="B438" s="973" t="s">
        <v>974</v>
      </c>
      <c r="C438" s="973"/>
      <c r="D438" s="934" t="s">
        <v>1215</v>
      </c>
      <c r="E438" s="547">
        <f t="shared" si="336"/>
        <v>20</v>
      </c>
      <c r="F438" s="547">
        <v>6</v>
      </c>
      <c r="G438" s="547">
        <v>7</v>
      </c>
      <c r="H438" s="547">
        <v>6</v>
      </c>
      <c r="I438" s="547">
        <v>1</v>
      </c>
      <c r="J438" s="88">
        <f>(E438*(4.7)/100+E438)</f>
        <v>20.94</v>
      </c>
      <c r="K438" s="88">
        <f>(E438*(4.5)/100+E438)</f>
        <v>20.9</v>
      </c>
      <c r="L438" s="630">
        <f>(E438*(4)/100+E438)</f>
        <v>20.8</v>
      </c>
    </row>
    <row r="439" spans="1:12" ht="18" customHeight="1">
      <c r="A439" s="586"/>
      <c r="B439" s="226" t="s">
        <v>36</v>
      </c>
      <c r="C439" s="28"/>
      <c r="D439" s="934" t="s">
        <v>1216</v>
      </c>
      <c r="E439" s="547">
        <f t="shared" si="336"/>
        <v>10</v>
      </c>
      <c r="F439" s="547">
        <v>1</v>
      </c>
      <c r="G439" s="547">
        <v>3</v>
      </c>
      <c r="H439" s="547">
        <v>1</v>
      </c>
      <c r="I439" s="547">
        <v>5</v>
      </c>
      <c r="J439" s="88">
        <f>(E439*(4.7)/100+E439)</f>
        <v>10.47</v>
      </c>
      <c r="K439" s="88">
        <f>(E439*(4.5)/100+E439)</f>
        <v>10.45</v>
      </c>
      <c r="L439" s="630">
        <f>(E439*(4)/100+E439)</f>
        <v>10.4</v>
      </c>
    </row>
    <row r="440" spans="1:14" ht="18" customHeight="1">
      <c r="A440" s="586"/>
      <c r="B440" s="226" t="s">
        <v>1423</v>
      </c>
      <c r="C440" s="28"/>
      <c r="D440" s="934" t="s">
        <v>1424</v>
      </c>
      <c r="E440" s="547">
        <f t="shared" si="336"/>
        <v>0</v>
      </c>
      <c r="F440" s="547"/>
      <c r="G440" s="547"/>
      <c r="H440" s="547"/>
      <c r="I440" s="547"/>
      <c r="J440" s="547"/>
      <c r="K440" s="548"/>
      <c r="L440" s="556"/>
      <c r="M440" s="8"/>
      <c r="N440" s="32"/>
    </row>
    <row r="441" spans="1:12" ht="18" customHeight="1">
      <c r="A441" s="584"/>
      <c r="B441" s="226" t="s">
        <v>50</v>
      </c>
      <c r="C441" s="28"/>
      <c r="D441" s="934" t="s">
        <v>933</v>
      </c>
      <c r="E441" s="547">
        <f t="shared" si="336"/>
        <v>0</v>
      </c>
      <c r="F441" s="550"/>
      <c r="G441" s="550"/>
      <c r="H441" s="547"/>
      <c r="I441" s="550"/>
      <c r="J441" s="547"/>
      <c r="K441" s="548"/>
      <c r="L441" s="556"/>
    </row>
    <row r="442" spans="1:12" ht="15.75">
      <c r="A442" s="1007" t="s">
        <v>914</v>
      </c>
      <c r="B442" s="1008"/>
      <c r="C442" s="1008"/>
      <c r="D442" s="934" t="s">
        <v>235</v>
      </c>
      <c r="E442" s="547">
        <f>F442+G442+H442+I442</f>
        <v>105</v>
      </c>
      <c r="F442" s="547">
        <f>F443+F444</f>
        <v>26</v>
      </c>
      <c r="G442" s="547">
        <f aca="true" t="shared" si="339" ref="G442:L442">G443+G444</f>
        <v>31</v>
      </c>
      <c r="H442" s="547">
        <f t="shared" si="339"/>
        <v>19</v>
      </c>
      <c r="I442" s="547">
        <f t="shared" si="339"/>
        <v>29</v>
      </c>
      <c r="J442" s="547">
        <f t="shared" si="339"/>
        <v>109.935</v>
      </c>
      <c r="K442" s="547">
        <f t="shared" si="339"/>
        <v>109.725</v>
      </c>
      <c r="L442" s="556">
        <f t="shared" si="339"/>
        <v>109.2</v>
      </c>
    </row>
    <row r="443" spans="1:12" ht="18" customHeight="1">
      <c r="A443" s="27"/>
      <c r="B443" s="581" t="s">
        <v>937</v>
      </c>
      <c r="C443" s="28"/>
      <c r="D443" s="934" t="s">
        <v>172</v>
      </c>
      <c r="E443" s="547">
        <f t="shared" si="336"/>
        <v>55</v>
      </c>
      <c r="F443" s="547">
        <v>14</v>
      </c>
      <c r="G443" s="547">
        <v>19</v>
      </c>
      <c r="H443" s="547">
        <v>11</v>
      </c>
      <c r="I443" s="547">
        <v>11</v>
      </c>
      <c r="J443" s="88">
        <f>(E443*(4.7)/100+E443)</f>
        <v>57.585</v>
      </c>
      <c r="K443" s="88">
        <f>(E443*(4.5)/100+E443)</f>
        <v>57.475</v>
      </c>
      <c r="L443" s="630">
        <f>(E443*(4)/100+E443)</f>
        <v>57.2</v>
      </c>
    </row>
    <row r="444" spans="1:12" ht="18" customHeight="1">
      <c r="A444" s="584"/>
      <c r="B444" s="226" t="s">
        <v>171</v>
      </c>
      <c r="C444" s="28"/>
      <c r="D444" s="934" t="s">
        <v>173</v>
      </c>
      <c r="E444" s="547">
        <f t="shared" si="336"/>
        <v>50</v>
      </c>
      <c r="F444" s="547">
        <v>12</v>
      </c>
      <c r="G444" s="547">
        <v>12</v>
      </c>
      <c r="H444" s="547">
        <v>8</v>
      </c>
      <c r="I444" s="547">
        <v>18</v>
      </c>
      <c r="J444" s="88">
        <f>(E444*(4.7)/100+E444)</f>
        <v>52.35</v>
      </c>
      <c r="K444" s="88">
        <f>(E444*(4.5)/100+E444)</f>
        <v>52.25</v>
      </c>
      <c r="L444" s="630">
        <f>(E444*(4)/100+E444)</f>
        <v>52</v>
      </c>
    </row>
    <row r="445" spans="1:12" ht="18" customHeight="1">
      <c r="A445" s="27" t="s">
        <v>1254</v>
      </c>
      <c r="B445" s="28"/>
      <c r="C445" s="226"/>
      <c r="D445" s="934" t="s">
        <v>174</v>
      </c>
      <c r="E445" s="547">
        <f t="shared" si="336"/>
        <v>19086</v>
      </c>
      <c r="F445" s="547">
        <f>F446+F448+F449+F451</f>
        <v>4793</v>
      </c>
      <c r="G445" s="547">
        <f aca="true" t="shared" si="340" ref="G445:L445">G446+G448+G449+G451</f>
        <v>3719</v>
      </c>
      <c r="H445" s="547">
        <f t="shared" si="340"/>
        <v>3822</v>
      </c>
      <c r="I445" s="547">
        <f t="shared" si="340"/>
        <v>6752</v>
      </c>
      <c r="J445" s="547">
        <f t="shared" si="340"/>
        <v>19983.041999999998</v>
      </c>
      <c r="K445" s="547">
        <f t="shared" si="340"/>
        <v>19944.87</v>
      </c>
      <c r="L445" s="556">
        <f t="shared" si="340"/>
        <v>19849.440000000002</v>
      </c>
    </row>
    <row r="446" spans="1:12" ht="15.75">
      <c r="A446" s="27"/>
      <c r="B446" s="973" t="s">
        <v>955</v>
      </c>
      <c r="C446" s="973"/>
      <c r="D446" s="934" t="s">
        <v>175</v>
      </c>
      <c r="E446" s="547">
        <f t="shared" si="336"/>
        <v>19000</v>
      </c>
      <c r="F446" s="547">
        <f>F447</f>
        <v>4785</v>
      </c>
      <c r="G446" s="547">
        <f aca="true" t="shared" si="341" ref="G446:L446">G447</f>
        <v>3652</v>
      </c>
      <c r="H446" s="547">
        <f t="shared" si="341"/>
        <v>3822</v>
      </c>
      <c r="I446" s="547">
        <f t="shared" si="341"/>
        <v>6741</v>
      </c>
      <c r="J446" s="547">
        <f t="shared" si="341"/>
        <v>19893</v>
      </c>
      <c r="K446" s="547">
        <f t="shared" si="341"/>
        <v>19855</v>
      </c>
      <c r="L446" s="556">
        <f t="shared" si="341"/>
        <v>19760</v>
      </c>
    </row>
    <row r="447" spans="1:12" ht="15.75">
      <c r="A447" s="27"/>
      <c r="B447" s="226"/>
      <c r="C447" s="580" t="s">
        <v>953</v>
      </c>
      <c r="D447" s="934" t="s">
        <v>954</v>
      </c>
      <c r="E447" s="547">
        <f t="shared" si="336"/>
        <v>19000</v>
      </c>
      <c r="F447" s="547">
        <v>4785</v>
      </c>
      <c r="G447" s="547">
        <v>3652</v>
      </c>
      <c r="H447" s="547">
        <v>3822</v>
      </c>
      <c r="I447" s="547">
        <v>6741</v>
      </c>
      <c r="J447" s="88">
        <f>(E447*(4.7)/100+E447)</f>
        <v>19893</v>
      </c>
      <c r="K447" s="88">
        <f>(E447*(4.5)/100+E447)</f>
        <v>19855</v>
      </c>
      <c r="L447" s="630">
        <f>(E447*(4)/100+E447)</f>
        <v>19760</v>
      </c>
    </row>
    <row r="448" spans="1:12" ht="15.75">
      <c r="A448" s="27"/>
      <c r="B448" s="967" t="s">
        <v>741</v>
      </c>
      <c r="C448" s="967"/>
      <c r="D448" s="934" t="s">
        <v>34</v>
      </c>
      <c r="E448" s="547">
        <f t="shared" si="336"/>
        <v>1</v>
      </c>
      <c r="F448" s="547">
        <v>0</v>
      </c>
      <c r="G448" s="547">
        <v>0</v>
      </c>
      <c r="H448" s="547">
        <v>0</v>
      </c>
      <c r="I448" s="547">
        <v>1</v>
      </c>
      <c r="J448" s="88">
        <f>(E448*(4.7)/100+E448)</f>
        <v>1.047</v>
      </c>
      <c r="K448" s="88">
        <f>(E448*(4.5)/100+E448)</f>
        <v>1.045</v>
      </c>
      <c r="L448" s="630">
        <f>(E448*(4)/100+E448)</f>
        <v>1.04</v>
      </c>
    </row>
    <row r="449" spans="1:12" ht="30" customHeight="1">
      <c r="A449" s="27"/>
      <c r="B449" s="967" t="s">
        <v>1375</v>
      </c>
      <c r="C449" s="967"/>
      <c r="D449" s="934" t="s">
        <v>773</v>
      </c>
      <c r="E449" s="547">
        <f t="shared" si="336"/>
        <v>0</v>
      </c>
      <c r="F449" s="547">
        <f>F450</f>
        <v>0</v>
      </c>
      <c r="G449" s="547">
        <f aca="true" t="shared" si="342" ref="G449:L449">G450</f>
        <v>0</v>
      </c>
      <c r="H449" s="547">
        <f t="shared" si="342"/>
        <v>0</v>
      </c>
      <c r="I449" s="547">
        <f t="shared" si="342"/>
        <v>0</v>
      </c>
      <c r="J449" s="547">
        <f t="shared" si="342"/>
        <v>0</v>
      </c>
      <c r="K449" s="547">
        <f t="shared" si="342"/>
        <v>0</v>
      </c>
      <c r="L449" s="556">
        <f t="shared" si="342"/>
        <v>0</v>
      </c>
    </row>
    <row r="450" spans="1:12" ht="33" customHeight="1">
      <c r="A450" s="27"/>
      <c r="B450" s="226"/>
      <c r="C450" s="580" t="s">
        <v>563</v>
      </c>
      <c r="D450" s="934" t="s">
        <v>1374</v>
      </c>
      <c r="E450" s="547">
        <f t="shared" si="336"/>
        <v>0</v>
      </c>
      <c r="F450" s="547"/>
      <c r="G450" s="547"/>
      <c r="H450" s="547"/>
      <c r="I450" s="547"/>
      <c r="J450" s="547"/>
      <c r="K450" s="548"/>
      <c r="L450" s="556"/>
    </row>
    <row r="451" spans="1:12" ht="18" customHeight="1">
      <c r="A451" s="27"/>
      <c r="B451" s="226" t="s">
        <v>864</v>
      </c>
      <c r="C451" s="28"/>
      <c r="D451" s="934" t="s">
        <v>915</v>
      </c>
      <c r="E451" s="547">
        <f t="shared" si="336"/>
        <v>85</v>
      </c>
      <c r="F451" s="547">
        <v>8</v>
      </c>
      <c r="G451" s="547">
        <v>67</v>
      </c>
      <c r="H451" s="578">
        <v>0</v>
      </c>
      <c r="I451" s="547">
        <v>10</v>
      </c>
      <c r="J451" s="88">
        <f>(E451*(4.7)/100+E451)</f>
        <v>88.995</v>
      </c>
      <c r="K451" s="88">
        <f>(E451*(4.5)/100+E451)</f>
        <v>88.825</v>
      </c>
      <c r="L451" s="630">
        <f>(E451*(4)/100+E451)</f>
        <v>88.4</v>
      </c>
    </row>
    <row r="452" spans="1:12" ht="15.75">
      <c r="A452" s="1012" t="s">
        <v>1496</v>
      </c>
      <c r="B452" s="1013"/>
      <c r="C452" s="1013"/>
      <c r="D452" s="934" t="s">
        <v>176</v>
      </c>
      <c r="E452" s="547">
        <f t="shared" si="336"/>
        <v>4903</v>
      </c>
      <c r="F452" s="547">
        <f>F453+F455+F456+F457+F458+F459</f>
        <v>2337</v>
      </c>
      <c r="G452" s="547">
        <f aca="true" t="shared" si="343" ref="G452:L452">G453+G455+G456+G457+G458+G459</f>
        <v>264</v>
      </c>
      <c r="H452" s="547">
        <f t="shared" si="343"/>
        <v>660</v>
      </c>
      <c r="I452" s="547">
        <f t="shared" si="343"/>
        <v>1642</v>
      </c>
      <c r="J452" s="547">
        <f t="shared" si="343"/>
        <v>5133.441</v>
      </c>
      <c r="K452" s="547">
        <f t="shared" si="343"/>
        <v>5123.635</v>
      </c>
      <c r="L452" s="556">
        <f t="shared" si="343"/>
        <v>5099.12</v>
      </c>
    </row>
    <row r="453" spans="1:12" ht="18" customHeight="1">
      <c r="A453" s="27"/>
      <c r="B453" s="28" t="s">
        <v>1449</v>
      </c>
      <c r="C453" s="226"/>
      <c r="D453" s="934" t="s">
        <v>455</v>
      </c>
      <c r="E453" s="547">
        <f t="shared" si="336"/>
        <v>100</v>
      </c>
      <c r="F453" s="547">
        <f>F454</f>
        <v>19</v>
      </c>
      <c r="G453" s="547">
        <f aca="true" t="shared" si="344" ref="G453:L453">G454</f>
        <v>21</v>
      </c>
      <c r="H453" s="547">
        <f t="shared" si="344"/>
        <v>35</v>
      </c>
      <c r="I453" s="547">
        <f t="shared" si="344"/>
        <v>25</v>
      </c>
      <c r="J453" s="547">
        <f t="shared" si="344"/>
        <v>104.7</v>
      </c>
      <c r="K453" s="547">
        <f t="shared" si="344"/>
        <v>104.5</v>
      </c>
      <c r="L453" s="556">
        <f t="shared" si="344"/>
        <v>104</v>
      </c>
    </row>
    <row r="454" spans="1:12" ht="18" customHeight="1">
      <c r="A454" s="27"/>
      <c r="B454" s="28"/>
      <c r="C454" s="226" t="s">
        <v>454</v>
      </c>
      <c r="D454" s="934" t="s">
        <v>1448</v>
      </c>
      <c r="E454" s="547">
        <f t="shared" si="336"/>
        <v>100</v>
      </c>
      <c r="F454" s="547">
        <v>19</v>
      </c>
      <c r="G454" s="547">
        <v>21</v>
      </c>
      <c r="H454" s="547">
        <v>35</v>
      </c>
      <c r="I454" s="547">
        <v>25</v>
      </c>
      <c r="J454" s="88">
        <f>(E454*(4.7)/100+E454)</f>
        <v>104.7</v>
      </c>
      <c r="K454" s="88">
        <f>(E454*(4.5)/100+E454)</f>
        <v>104.5</v>
      </c>
      <c r="L454" s="630">
        <f>(E454*(4)/100+E454)</f>
        <v>104</v>
      </c>
    </row>
    <row r="455" spans="1:12" ht="18" customHeight="1">
      <c r="A455" s="27"/>
      <c r="B455" s="226" t="s">
        <v>865</v>
      </c>
      <c r="C455" s="28"/>
      <c r="D455" s="934" t="s">
        <v>31</v>
      </c>
      <c r="E455" s="547">
        <f t="shared" si="336"/>
        <v>1542</v>
      </c>
      <c r="F455" s="547">
        <v>1542</v>
      </c>
      <c r="G455" s="547">
        <v>0</v>
      </c>
      <c r="H455" s="547">
        <v>0</v>
      </c>
      <c r="I455" s="547">
        <v>0</v>
      </c>
      <c r="J455" s="88">
        <f>(E455*(4.7)/100+E455)</f>
        <v>1614.474</v>
      </c>
      <c r="K455" s="88">
        <f>(E455*(4.5)/100+E455)</f>
        <v>1611.39</v>
      </c>
      <c r="L455" s="630">
        <f>(E455*(4)/100+E455)</f>
        <v>1603.68</v>
      </c>
    </row>
    <row r="456" spans="1:12" ht="18" customHeight="1">
      <c r="A456" s="27"/>
      <c r="B456" s="1027" t="s">
        <v>1252</v>
      </c>
      <c r="C456" s="1027"/>
      <c r="D456" s="945" t="s">
        <v>401</v>
      </c>
      <c r="E456" s="547">
        <f t="shared" si="336"/>
        <v>1</v>
      </c>
      <c r="F456" s="547">
        <v>0</v>
      </c>
      <c r="G456" s="547">
        <v>0</v>
      </c>
      <c r="H456" s="547">
        <v>0</v>
      </c>
      <c r="I456" s="547">
        <v>1</v>
      </c>
      <c r="J456" s="88">
        <f>(E456*(4.7)/100+E456)</f>
        <v>1.047</v>
      </c>
      <c r="K456" s="88">
        <f>(E456*(4.5)/100+E456)</f>
        <v>1.045</v>
      </c>
      <c r="L456" s="630">
        <f>(E456*(4)/100+E456)</f>
        <v>1.04</v>
      </c>
    </row>
    <row r="457" spans="1:12" ht="18" customHeight="1">
      <c r="A457" s="27"/>
      <c r="B457" s="1027" t="s">
        <v>1155</v>
      </c>
      <c r="C457" s="1027"/>
      <c r="D457" s="937" t="s">
        <v>234</v>
      </c>
      <c r="E457" s="547">
        <f t="shared" si="336"/>
        <v>0</v>
      </c>
      <c r="F457" s="550"/>
      <c r="G457" s="550"/>
      <c r="H457" s="547"/>
      <c r="I457" s="550"/>
      <c r="J457" s="547"/>
      <c r="K457" s="548"/>
      <c r="L457" s="556"/>
    </row>
    <row r="458" spans="1:12" ht="15.75">
      <c r="A458" s="27"/>
      <c r="B458" s="1014" t="s">
        <v>71</v>
      </c>
      <c r="C458" s="1014"/>
      <c r="D458" s="937" t="s">
        <v>72</v>
      </c>
      <c r="E458" s="547">
        <f t="shared" si="336"/>
        <v>260</v>
      </c>
      <c r="F458" s="547">
        <v>21</v>
      </c>
      <c r="G458" s="547">
        <v>9</v>
      </c>
      <c r="H458" s="547">
        <v>126</v>
      </c>
      <c r="I458" s="547">
        <v>104</v>
      </c>
      <c r="J458" s="88">
        <f>(E458*(4.7)/100+E458)</f>
        <v>272.22</v>
      </c>
      <c r="K458" s="88">
        <f>(E458*(4.5)/100+E458)</f>
        <v>271.7</v>
      </c>
      <c r="L458" s="630">
        <f>(E458*(4)/100+E458)</f>
        <v>270.4</v>
      </c>
    </row>
    <row r="459" spans="1:12" ht="18" customHeight="1">
      <c r="A459" s="27"/>
      <c r="B459" s="226" t="s">
        <v>779</v>
      </c>
      <c r="C459" s="28"/>
      <c r="D459" s="934" t="s">
        <v>177</v>
      </c>
      <c r="E459" s="547">
        <f t="shared" si="336"/>
        <v>3000</v>
      </c>
      <c r="F459" s="547">
        <v>755</v>
      </c>
      <c r="G459" s="547">
        <v>234</v>
      </c>
      <c r="H459" s="547">
        <v>499</v>
      </c>
      <c r="I459" s="547">
        <v>1512</v>
      </c>
      <c r="J459" s="88">
        <f>(E459*(4.7)/100+E459)</f>
        <v>3141</v>
      </c>
      <c r="K459" s="88">
        <f>(E459*(4.5)/100+E459)</f>
        <v>3135</v>
      </c>
      <c r="L459" s="630">
        <f>(E459*(4)/100+E459)</f>
        <v>3120</v>
      </c>
    </row>
    <row r="460" spans="1:12" ht="15.75">
      <c r="A460" s="1007" t="s">
        <v>384</v>
      </c>
      <c r="B460" s="1008"/>
      <c r="C460" s="1008"/>
      <c r="D460" s="934" t="s">
        <v>1172</v>
      </c>
      <c r="E460" s="547">
        <f t="shared" si="336"/>
        <v>-262761.17</v>
      </c>
      <c r="F460" s="547">
        <f>SUM(F461:F463)</f>
        <v>-5176.11</v>
      </c>
      <c r="G460" s="547">
        <f aca="true" t="shared" si="345" ref="G460:L460">SUM(G461:G463)</f>
        <v>10</v>
      </c>
      <c r="H460" s="547">
        <f t="shared" si="345"/>
        <v>-93805.67</v>
      </c>
      <c r="I460" s="547">
        <f t="shared" si="345"/>
        <v>-163789.38999999998</v>
      </c>
      <c r="J460" s="547">
        <f t="shared" si="345"/>
        <v>0</v>
      </c>
      <c r="K460" s="547">
        <f t="shared" si="345"/>
        <v>0</v>
      </c>
      <c r="L460" s="560">
        <f t="shared" si="345"/>
        <v>0</v>
      </c>
    </row>
    <row r="461" spans="1:12" ht="18" customHeight="1">
      <c r="A461" s="27"/>
      <c r="B461" s="226" t="s">
        <v>1340</v>
      </c>
      <c r="C461" s="28"/>
      <c r="D461" s="934" t="s">
        <v>1173</v>
      </c>
      <c r="E461" s="547">
        <f t="shared" si="336"/>
        <v>418</v>
      </c>
      <c r="F461" s="547">
        <v>233</v>
      </c>
      <c r="G461" s="547">
        <f>10</f>
        <v>10</v>
      </c>
      <c r="H461" s="547">
        <v>0</v>
      </c>
      <c r="I461" s="547">
        <f>15+10+150</f>
        <v>175</v>
      </c>
      <c r="J461" s="547">
        <v>0</v>
      </c>
      <c r="K461" s="547">
        <v>0</v>
      </c>
      <c r="L461" s="556">
        <v>0</v>
      </c>
    </row>
    <row r="462" spans="1:12" ht="29.25" customHeight="1">
      <c r="A462" s="575"/>
      <c r="B462" s="979" t="s">
        <v>755</v>
      </c>
      <c r="C462" s="979"/>
      <c r="D462" s="934" t="s">
        <v>673</v>
      </c>
      <c r="E462" s="547">
        <f t="shared" si="336"/>
        <v>-263179.17</v>
      </c>
      <c r="F462" s="547">
        <v>-5409.11</v>
      </c>
      <c r="G462" s="547">
        <f>-103629.66+103629.66</f>
        <v>0</v>
      </c>
      <c r="H462" s="547">
        <v>-93805.67</v>
      </c>
      <c r="I462" s="547">
        <f>-171829.18+22864.79-15000</f>
        <v>-163964.38999999998</v>
      </c>
      <c r="J462" s="547">
        <v>0</v>
      </c>
      <c r="K462" s="548">
        <v>0</v>
      </c>
      <c r="L462" s="556">
        <v>0</v>
      </c>
    </row>
    <row r="463" spans="1:12" ht="18" customHeight="1">
      <c r="A463" s="27"/>
      <c r="B463" s="226" t="s">
        <v>54</v>
      </c>
      <c r="C463" s="28"/>
      <c r="D463" s="934" t="s">
        <v>1174</v>
      </c>
      <c r="E463" s="547">
        <f t="shared" si="336"/>
        <v>0</v>
      </c>
      <c r="F463" s="550"/>
      <c r="G463" s="550"/>
      <c r="H463" s="547"/>
      <c r="I463" s="550"/>
      <c r="J463" s="547"/>
      <c r="K463" s="548"/>
      <c r="L463" s="556"/>
    </row>
    <row r="464" spans="1:12" ht="18" customHeight="1">
      <c r="A464" s="27" t="s">
        <v>236</v>
      </c>
      <c r="B464" s="581"/>
      <c r="C464" s="573"/>
      <c r="D464" s="934" t="s">
        <v>586</v>
      </c>
      <c r="E464" s="547">
        <f t="shared" si="336"/>
        <v>0</v>
      </c>
      <c r="F464" s="547">
        <f>F465+F472</f>
        <v>0</v>
      </c>
      <c r="G464" s="547">
        <f aca="true" t="shared" si="346" ref="G464:L464">G465+G472</f>
        <v>0</v>
      </c>
      <c r="H464" s="547">
        <f t="shared" si="346"/>
        <v>0</v>
      </c>
      <c r="I464" s="547">
        <f t="shared" si="346"/>
        <v>0</v>
      </c>
      <c r="J464" s="547">
        <f t="shared" si="346"/>
        <v>0</v>
      </c>
      <c r="K464" s="547">
        <f t="shared" si="346"/>
        <v>0</v>
      </c>
      <c r="L464" s="556">
        <f t="shared" si="346"/>
        <v>0</v>
      </c>
    </row>
    <row r="465" spans="1:12" ht="35.25" customHeight="1">
      <c r="A465" s="1012" t="s">
        <v>1445</v>
      </c>
      <c r="B465" s="1013"/>
      <c r="C465" s="1013"/>
      <c r="D465" s="934" t="s">
        <v>1100</v>
      </c>
      <c r="E465" s="547">
        <f t="shared" si="336"/>
        <v>0</v>
      </c>
      <c r="F465" s="547">
        <f>F466+F467+F468+F469+F470+F471</f>
        <v>0</v>
      </c>
      <c r="G465" s="547">
        <f aca="true" t="shared" si="347" ref="G465:L465">G466+G467+G468+G469+G470+G471</f>
        <v>0</v>
      </c>
      <c r="H465" s="547">
        <f t="shared" si="347"/>
        <v>0</v>
      </c>
      <c r="I465" s="547">
        <f t="shared" si="347"/>
        <v>0</v>
      </c>
      <c r="J465" s="547">
        <f t="shared" si="347"/>
        <v>0</v>
      </c>
      <c r="K465" s="547">
        <f t="shared" si="347"/>
        <v>0</v>
      </c>
      <c r="L465" s="556">
        <f t="shared" si="347"/>
        <v>0</v>
      </c>
    </row>
    <row r="466" spans="1:12" ht="39" customHeight="1">
      <c r="A466" s="27"/>
      <c r="B466" s="967" t="s">
        <v>1212</v>
      </c>
      <c r="C466" s="967"/>
      <c r="D466" s="934" t="s">
        <v>178</v>
      </c>
      <c r="E466" s="547">
        <f t="shared" si="336"/>
        <v>0</v>
      </c>
      <c r="F466" s="547"/>
      <c r="G466" s="547"/>
      <c r="H466" s="547"/>
      <c r="I466" s="547"/>
      <c r="J466" s="547"/>
      <c r="K466" s="548"/>
      <c r="L466" s="556"/>
    </row>
    <row r="467" spans="1:12" ht="18" customHeight="1">
      <c r="A467" s="27"/>
      <c r="B467" s="226" t="s">
        <v>851</v>
      </c>
      <c r="C467" s="28"/>
      <c r="D467" s="934" t="s">
        <v>179</v>
      </c>
      <c r="E467" s="547">
        <f t="shared" si="336"/>
        <v>0</v>
      </c>
      <c r="F467" s="547"/>
      <c r="G467" s="547"/>
      <c r="H467" s="547"/>
      <c r="I467" s="547"/>
      <c r="J467" s="547"/>
      <c r="K467" s="548"/>
      <c r="L467" s="556"/>
    </row>
    <row r="468" spans="1:12" ht="18" customHeight="1">
      <c r="A468" s="27"/>
      <c r="B468" s="226" t="s">
        <v>100</v>
      </c>
      <c r="C468" s="28"/>
      <c r="D468" s="934" t="s">
        <v>48</v>
      </c>
      <c r="E468" s="547">
        <f t="shared" si="336"/>
        <v>0</v>
      </c>
      <c r="F468" s="547"/>
      <c r="G468" s="547"/>
      <c r="H468" s="547"/>
      <c r="I468" s="547"/>
      <c r="J468" s="547"/>
      <c r="K468" s="547"/>
      <c r="L468" s="556"/>
    </row>
    <row r="469" spans="1:12" ht="27" customHeight="1">
      <c r="A469" s="27"/>
      <c r="B469" s="967" t="s">
        <v>108</v>
      </c>
      <c r="C469" s="967"/>
      <c r="D469" s="934" t="s">
        <v>562</v>
      </c>
      <c r="E469" s="547">
        <f t="shared" si="336"/>
        <v>0</v>
      </c>
      <c r="F469" s="547"/>
      <c r="G469" s="547"/>
      <c r="H469" s="547"/>
      <c r="I469" s="547"/>
      <c r="J469" s="547"/>
      <c r="K469" s="547"/>
      <c r="L469" s="556"/>
    </row>
    <row r="470" spans="1:12" ht="15.75">
      <c r="A470" s="27"/>
      <c r="B470" s="967" t="s">
        <v>1443</v>
      </c>
      <c r="C470" s="967"/>
      <c r="D470" s="934" t="s">
        <v>1442</v>
      </c>
      <c r="E470" s="547">
        <f t="shared" si="336"/>
        <v>0</v>
      </c>
      <c r="F470" s="547"/>
      <c r="G470" s="547"/>
      <c r="H470" s="547"/>
      <c r="I470" s="547"/>
      <c r="J470" s="547"/>
      <c r="K470" s="547"/>
      <c r="L470" s="556"/>
    </row>
    <row r="471" spans="1:12" ht="18" customHeight="1">
      <c r="A471" s="27"/>
      <c r="B471" s="226" t="s">
        <v>47</v>
      </c>
      <c r="C471" s="28"/>
      <c r="D471" s="934" t="s">
        <v>975</v>
      </c>
      <c r="E471" s="547">
        <f t="shared" si="336"/>
        <v>0</v>
      </c>
      <c r="F471" s="547"/>
      <c r="G471" s="547"/>
      <c r="H471" s="547"/>
      <c r="I471" s="547"/>
      <c r="J471" s="547"/>
      <c r="K471" s="548"/>
      <c r="L471" s="556"/>
    </row>
    <row r="472" spans="1:12" ht="18" customHeight="1">
      <c r="A472" s="27" t="s">
        <v>165</v>
      </c>
      <c r="B472" s="226"/>
      <c r="C472" s="28"/>
      <c r="D472" s="934">
        <v>41.02</v>
      </c>
      <c r="E472" s="547">
        <f t="shared" si="336"/>
        <v>0</v>
      </c>
      <c r="F472" s="547">
        <f>F473</f>
        <v>0</v>
      </c>
      <c r="G472" s="547">
        <f aca="true" t="shared" si="348" ref="G472:L473">G473</f>
        <v>0</v>
      </c>
      <c r="H472" s="547">
        <f t="shared" si="348"/>
        <v>0</v>
      </c>
      <c r="I472" s="547">
        <f t="shared" si="348"/>
        <v>0</v>
      </c>
      <c r="J472" s="547">
        <f t="shared" si="348"/>
        <v>0</v>
      </c>
      <c r="K472" s="547">
        <f t="shared" si="348"/>
        <v>0</v>
      </c>
      <c r="L472" s="556">
        <f t="shared" si="348"/>
        <v>0</v>
      </c>
    </row>
    <row r="473" spans="1:12" ht="53.25" customHeight="1">
      <c r="A473" s="27"/>
      <c r="B473" s="995" t="s">
        <v>199</v>
      </c>
      <c r="C473" s="995"/>
      <c r="D473" s="934" t="s">
        <v>152</v>
      </c>
      <c r="E473" s="547">
        <f t="shared" si="336"/>
        <v>0</v>
      </c>
      <c r="F473" s="547">
        <f>F474</f>
        <v>0</v>
      </c>
      <c r="G473" s="547">
        <f t="shared" si="348"/>
        <v>0</v>
      </c>
      <c r="H473" s="547">
        <f t="shared" si="348"/>
        <v>0</v>
      </c>
      <c r="I473" s="547">
        <f t="shared" si="348"/>
        <v>0</v>
      </c>
      <c r="J473" s="547">
        <f t="shared" si="348"/>
        <v>0</v>
      </c>
      <c r="K473" s="547">
        <f t="shared" si="348"/>
        <v>0</v>
      </c>
      <c r="L473" s="556">
        <f>L474</f>
        <v>0</v>
      </c>
    </row>
    <row r="474" spans="1:12" ht="51" customHeight="1">
      <c r="A474" s="27"/>
      <c r="B474" s="588"/>
      <c r="C474" s="589" t="s">
        <v>1115</v>
      </c>
      <c r="D474" s="934" t="s">
        <v>1116</v>
      </c>
      <c r="E474" s="547">
        <f t="shared" si="336"/>
        <v>0</v>
      </c>
      <c r="F474" s="547"/>
      <c r="G474" s="547"/>
      <c r="H474" s="547"/>
      <c r="I474" s="547"/>
      <c r="J474" s="547"/>
      <c r="K474" s="547"/>
      <c r="L474" s="556"/>
    </row>
    <row r="475" spans="1:12" ht="18" customHeight="1">
      <c r="A475" s="571" t="s">
        <v>26</v>
      </c>
      <c r="B475" s="226"/>
      <c r="C475" s="226"/>
      <c r="D475" s="934" t="s">
        <v>743</v>
      </c>
      <c r="E475" s="547">
        <f t="shared" si="336"/>
        <v>4328</v>
      </c>
      <c r="F475" s="547">
        <f>F476</f>
        <v>219</v>
      </c>
      <c r="G475" s="547">
        <f aca="true" t="shared" si="349" ref="G475:L475">G476</f>
        <v>345</v>
      </c>
      <c r="H475" s="547">
        <f t="shared" si="349"/>
        <v>658</v>
      </c>
      <c r="I475" s="547">
        <f t="shared" si="349"/>
        <v>3106</v>
      </c>
      <c r="J475" s="547">
        <f t="shared" si="349"/>
        <v>4531.416</v>
      </c>
      <c r="K475" s="547">
        <f t="shared" si="349"/>
        <v>4522.76</v>
      </c>
      <c r="L475" s="556">
        <f t="shared" si="349"/>
        <v>4501.12</v>
      </c>
    </row>
    <row r="476" spans="1:12" ht="15.75">
      <c r="A476" s="975" t="s">
        <v>660</v>
      </c>
      <c r="B476" s="987"/>
      <c r="C476" s="987"/>
      <c r="D476" s="934" t="s">
        <v>744</v>
      </c>
      <c r="E476" s="547">
        <f t="shared" si="336"/>
        <v>4328</v>
      </c>
      <c r="F476" s="547">
        <f>F477+F497</f>
        <v>219</v>
      </c>
      <c r="G476" s="547">
        <f aca="true" t="shared" si="350" ref="G476:L476">G477+G497</f>
        <v>345</v>
      </c>
      <c r="H476" s="547">
        <f t="shared" si="350"/>
        <v>658</v>
      </c>
      <c r="I476" s="547">
        <f t="shared" si="350"/>
        <v>3106</v>
      </c>
      <c r="J476" s="547">
        <f t="shared" si="350"/>
        <v>4531.416</v>
      </c>
      <c r="K476" s="547">
        <f t="shared" si="350"/>
        <v>4522.76</v>
      </c>
      <c r="L476" s="556">
        <f t="shared" si="350"/>
        <v>4501.12</v>
      </c>
    </row>
    <row r="477" spans="1:12" ht="54.75" customHeight="1">
      <c r="A477" s="971" t="s">
        <v>1734</v>
      </c>
      <c r="B477" s="974"/>
      <c r="C477" s="974"/>
      <c r="D477" s="934" t="s">
        <v>1101</v>
      </c>
      <c r="E477" s="547">
        <f t="shared" si="336"/>
        <v>1714</v>
      </c>
      <c r="F477" s="547">
        <f>F478+F479+F480+F481+F482+F483+F484+F485+F486+F488+F489+F490+F491+F493+F494+F495+F496</f>
        <v>219</v>
      </c>
      <c r="G477" s="547">
        <f aca="true" t="shared" si="351" ref="G477:L477">G478+G479+G480+G481+G482+G483+G484+G485+G486+G488+G489+G490+G491+G493+G494+G495+G496</f>
        <v>345</v>
      </c>
      <c r="H477" s="547">
        <f t="shared" si="351"/>
        <v>658</v>
      </c>
      <c r="I477" s="547">
        <f t="shared" si="351"/>
        <v>492</v>
      </c>
      <c r="J477" s="547">
        <f t="shared" si="351"/>
        <v>1794.558</v>
      </c>
      <c r="K477" s="547">
        <f t="shared" si="351"/>
        <v>1791.13</v>
      </c>
      <c r="L477" s="556">
        <f t="shared" si="351"/>
        <v>1782.5600000000002</v>
      </c>
    </row>
    <row r="478" spans="1:12" ht="18" customHeight="1">
      <c r="A478" s="571"/>
      <c r="B478" s="226" t="s">
        <v>1589</v>
      </c>
      <c r="C478" s="28"/>
      <c r="D478" s="934" t="s">
        <v>1175</v>
      </c>
      <c r="E478" s="547">
        <f t="shared" si="336"/>
        <v>1704</v>
      </c>
      <c r="F478" s="547">
        <v>214</v>
      </c>
      <c r="G478" s="547">
        <v>343</v>
      </c>
      <c r="H478" s="547">
        <v>656</v>
      </c>
      <c r="I478" s="547">
        <f>688+207-404</f>
        <v>491</v>
      </c>
      <c r="J478" s="88">
        <f>(E478*(4.7)/100+E478)</f>
        <v>1784.088</v>
      </c>
      <c r="K478" s="88">
        <f>(E478*(4.5)/100+E478)</f>
        <v>1780.68</v>
      </c>
      <c r="L478" s="630">
        <f>(E478*(4)/100+E478)</f>
        <v>1772.16</v>
      </c>
    </row>
    <row r="479" spans="1:12" ht="18" customHeight="1">
      <c r="A479" s="571"/>
      <c r="B479" s="226" t="s">
        <v>510</v>
      </c>
      <c r="C479" s="28"/>
      <c r="D479" s="934" t="s">
        <v>310</v>
      </c>
      <c r="E479" s="547">
        <f t="shared" si="336"/>
        <v>0</v>
      </c>
      <c r="F479" s="547"/>
      <c r="G479" s="547"/>
      <c r="H479" s="547"/>
      <c r="I479" s="547"/>
      <c r="J479" s="547"/>
      <c r="K479" s="547"/>
      <c r="L479" s="556"/>
    </row>
    <row r="480" spans="1:12" ht="15.75">
      <c r="A480" s="571"/>
      <c r="B480" s="1009" t="s">
        <v>1617</v>
      </c>
      <c r="C480" s="1009"/>
      <c r="D480" s="934" t="s">
        <v>1618</v>
      </c>
      <c r="E480" s="547">
        <f t="shared" si="336"/>
        <v>0</v>
      </c>
      <c r="F480" s="547"/>
      <c r="G480" s="547"/>
      <c r="H480" s="547"/>
      <c r="I480" s="547"/>
      <c r="J480" s="547"/>
      <c r="K480" s="548"/>
      <c r="L480" s="556"/>
    </row>
    <row r="481" spans="1:12" ht="36" customHeight="1">
      <c r="A481" s="571"/>
      <c r="B481" s="967" t="s">
        <v>1588</v>
      </c>
      <c r="C481" s="967"/>
      <c r="D481" s="934" t="s">
        <v>1084</v>
      </c>
      <c r="E481" s="547">
        <f t="shared" si="336"/>
        <v>10</v>
      </c>
      <c r="F481" s="547">
        <v>5</v>
      </c>
      <c r="G481" s="547">
        <f>45-38-5</f>
        <v>2</v>
      </c>
      <c r="H481" s="547">
        <v>2</v>
      </c>
      <c r="I481" s="547">
        <v>1</v>
      </c>
      <c r="J481" s="88">
        <f>(E481*(4.7)/100+E481)</f>
        <v>10.47</v>
      </c>
      <c r="K481" s="88">
        <f>(E481*(4.5)/100+E481)</f>
        <v>10.45</v>
      </c>
      <c r="L481" s="630">
        <f>(E481*(4)/100+E481)</f>
        <v>10.4</v>
      </c>
    </row>
    <row r="482" spans="1:12" ht="15.75">
      <c r="A482" s="571"/>
      <c r="B482" s="973" t="s">
        <v>1033</v>
      </c>
      <c r="C482" s="973"/>
      <c r="D482" s="934" t="s">
        <v>1034</v>
      </c>
      <c r="E482" s="547">
        <f t="shared" si="336"/>
        <v>0</v>
      </c>
      <c r="F482" s="547"/>
      <c r="G482" s="547"/>
      <c r="H482" s="547"/>
      <c r="I482" s="547"/>
      <c r="J482" s="547"/>
      <c r="K482" s="548"/>
      <c r="L482" s="556"/>
    </row>
    <row r="483" spans="1:12" ht="15.75">
      <c r="A483" s="571"/>
      <c r="B483" s="226" t="s">
        <v>1056</v>
      </c>
      <c r="C483" s="579"/>
      <c r="D483" s="934" t="s">
        <v>1057</v>
      </c>
      <c r="E483" s="547">
        <f t="shared" si="336"/>
        <v>0</v>
      </c>
      <c r="F483" s="547"/>
      <c r="G483" s="547"/>
      <c r="H483" s="547"/>
      <c r="I483" s="547"/>
      <c r="J483" s="547"/>
      <c r="K483" s="548"/>
      <c r="L483" s="556"/>
    </row>
    <row r="484" spans="1:12" ht="29.25" customHeight="1">
      <c r="A484" s="571"/>
      <c r="B484" s="973" t="s">
        <v>403</v>
      </c>
      <c r="C484" s="973"/>
      <c r="D484" s="934" t="s">
        <v>404</v>
      </c>
      <c r="E484" s="547">
        <f t="shared" si="336"/>
        <v>0</v>
      </c>
      <c r="F484" s="547"/>
      <c r="G484" s="547"/>
      <c r="H484" s="547"/>
      <c r="I484" s="547"/>
      <c r="J484" s="547"/>
      <c r="K484" s="548"/>
      <c r="L484" s="556"/>
    </row>
    <row r="485" spans="1:12" ht="15.75">
      <c r="A485" s="571"/>
      <c r="B485" s="967" t="s">
        <v>196</v>
      </c>
      <c r="C485" s="967"/>
      <c r="D485" s="934" t="s">
        <v>197</v>
      </c>
      <c r="E485" s="547">
        <f t="shared" si="336"/>
        <v>0</v>
      </c>
      <c r="F485" s="547"/>
      <c r="G485" s="547"/>
      <c r="H485" s="547"/>
      <c r="I485" s="547"/>
      <c r="J485" s="547"/>
      <c r="K485" s="548"/>
      <c r="L485" s="556"/>
    </row>
    <row r="486" spans="1:12" ht="15.75">
      <c r="A486" s="571"/>
      <c r="B486" s="967" t="s">
        <v>381</v>
      </c>
      <c r="C486" s="967"/>
      <c r="D486" s="934" t="s">
        <v>669</v>
      </c>
      <c r="E486" s="547">
        <f t="shared" si="336"/>
        <v>0</v>
      </c>
      <c r="F486" s="547">
        <f>F487</f>
        <v>0</v>
      </c>
      <c r="G486" s="547">
        <f aca="true" t="shared" si="352" ref="G486:L486">G487</f>
        <v>0</v>
      </c>
      <c r="H486" s="547">
        <f t="shared" si="352"/>
        <v>0</v>
      </c>
      <c r="I486" s="547">
        <f t="shared" si="352"/>
        <v>0</v>
      </c>
      <c r="J486" s="547">
        <f t="shared" si="352"/>
        <v>0</v>
      </c>
      <c r="K486" s="547">
        <f t="shared" si="352"/>
        <v>0</v>
      </c>
      <c r="L486" s="556">
        <f t="shared" si="352"/>
        <v>0</v>
      </c>
    </row>
    <row r="487" spans="1:12" ht="41.25" customHeight="1">
      <c r="A487" s="571"/>
      <c r="B487" s="58"/>
      <c r="C487" s="58" t="s">
        <v>580</v>
      </c>
      <c r="D487" s="934" t="s">
        <v>671</v>
      </c>
      <c r="E487" s="547">
        <f t="shared" si="336"/>
        <v>0</v>
      </c>
      <c r="F487" s="547"/>
      <c r="G487" s="547"/>
      <c r="H487" s="547"/>
      <c r="I487" s="547"/>
      <c r="J487" s="547"/>
      <c r="K487" s="548"/>
      <c r="L487" s="556"/>
    </row>
    <row r="488" spans="1:12" ht="20.25" customHeight="1">
      <c r="A488" s="571"/>
      <c r="B488" s="590" t="s">
        <v>1705</v>
      </c>
      <c r="C488" s="576"/>
      <c r="D488" s="934" t="s">
        <v>1204</v>
      </c>
      <c r="E488" s="547">
        <f t="shared" si="336"/>
        <v>0</v>
      </c>
      <c r="F488" s="547"/>
      <c r="G488" s="547"/>
      <c r="H488" s="547"/>
      <c r="I488" s="547"/>
      <c r="J488" s="547"/>
      <c r="K488" s="548"/>
      <c r="L488" s="556"/>
    </row>
    <row r="489" spans="1:12" ht="15.75">
      <c r="A489" s="571"/>
      <c r="B489" s="1030" t="s">
        <v>983</v>
      </c>
      <c r="C489" s="1030"/>
      <c r="D489" s="934" t="s">
        <v>984</v>
      </c>
      <c r="E489" s="547">
        <f t="shared" si="336"/>
        <v>0</v>
      </c>
      <c r="F489" s="547"/>
      <c r="G489" s="547"/>
      <c r="H489" s="547"/>
      <c r="I489" s="547"/>
      <c r="J489" s="547"/>
      <c r="K489" s="548"/>
      <c r="L489" s="556"/>
    </row>
    <row r="490" spans="1:14" ht="43.5" customHeight="1">
      <c r="A490" s="571"/>
      <c r="B490" s="973" t="s">
        <v>1440</v>
      </c>
      <c r="C490" s="968"/>
      <c r="D490" s="934" t="s">
        <v>1441</v>
      </c>
      <c r="E490" s="547">
        <f t="shared" si="336"/>
        <v>0</v>
      </c>
      <c r="F490" s="547"/>
      <c r="G490" s="547"/>
      <c r="H490" s="547"/>
      <c r="I490" s="547"/>
      <c r="J490" s="547"/>
      <c r="K490" s="548"/>
      <c r="L490" s="556"/>
      <c r="M490" s="8"/>
      <c r="N490" s="32"/>
    </row>
    <row r="491" spans="1:14" ht="15.75">
      <c r="A491" s="571"/>
      <c r="B491" s="973" t="s">
        <v>1550</v>
      </c>
      <c r="C491" s="973"/>
      <c r="D491" s="934" t="s">
        <v>1544</v>
      </c>
      <c r="E491" s="547">
        <f t="shared" si="336"/>
        <v>0</v>
      </c>
      <c r="F491" s="547">
        <f>F492</f>
        <v>0</v>
      </c>
      <c r="G491" s="547">
        <f aca="true" t="shared" si="353" ref="G491:L491">G492</f>
        <v>0</v>
      </c>
      <c r="H491" s="547">
        <f t="shared" si="353"/>
        <v>0</v>
      </c>
      <c r="I491" s="547">
        <f t="shared" si="353"/>
        <v>0</v>
      </c>
      <c r="J491" s="547">
        <f t="shared" si="353"/>
        <v>0</v>
      </c>
      <c r="K491" s="547">
        <f t="shared" si="353"/>
        <v>0</v>
      </c>
      <c r="L491" s="556">
        <f t="shared" si="353"/>
        <v>0</v>
      </c>
      <c r="M491" s="8"/>
      <c r="N491" s="32"/>
    </row>
    <row r="492" spans="1:14" ht="41.25" customHeight="1">
      <c r="A492" s="571"/>
      <c r="B492" s="58"/>
      <c r="C492" s="58" t="s">
        <v>1545</v>
      </c>
      <c r="D492" s="934" t="s">
        <v>1546</v>
      </c>
      <c r="E492" s="547">
        <f t="shared" si="336"/>
        <v>0</v>
      </c>
      <c r="F492" s="547"/>
      <c r="G492" s="547"/>
      <c r="H492" s="547"/>
      <c r="I492" s="547"/>
      <c r="J492" s="547"/>
      <c r="K492" s="548"/>
      <c r="L492" s="556"/>
      <c r="M492" s="8"/>
      <c r="N492" s="32"/>
    </row>
    <row r="493" spans="1:14" ht="15.75">
      <c r="A493" s="571"/>
      <c r="B493" s="973" t="s">
        <v>1557</v>
      </c>
      <c r="C493" s="968"/>
      <c r="D493" s="934" t="s">
        <v>1556</v>
      </c>
      <c r="E493" s="547">
        <f aca="true" t="shared" si="354" ref="E493:E512">F493+G493+H493+I493</f>
        <v>0</v>
      </c>
      <c r="F493" s="547"/>
      <c r="G493" s="547"/>
      <c r="H493" s="547"/>
      <c r="I493" s="547"/>
      <c r="J493" s="547"/>
      <c r="K493" s="548"/>
      <c r="L493" s="556"/>
      <c r="M493" s="8"/>
      <c r="N493" s="32"/>
    </row>
    <row r="494" spans="1:14" ht="15.75">
      <c r="A494" s="571"/>
      <c r="B494" s="973" t="s">
        <v>1560</v>
      </c>
      <c r="C494" s="968"/>
      <c r="D494" s="934" t="s">
        <v>1559</v>
      </c>
      <c r="E494" s="547">
        <f t="shared" si="354"/>
        <v>0</v>
      </c>
      <c r="F494" s="547"/>
      <c r="G494" s="547"/>
      <c r="H494" s="547"/>
      <c r="I494" s="547"/>
      <c r="J494" s="547"/>
      <c r="K494" s="548"/>
      <c r="L494" s="556"/>
      <c r="M494" s="8"/>
      <c r="N494" s="32"/>
    </row>
    <row r="495" spans="1:14" ht="15.75">
      <c r="A495" s="571"/>
      <c r="B495" s="973" t="s">
        <v>1563</v>
      </c>
      <c r="C495" s="968"/>
      <c r="D495" s="934" t="s">
        <v>1568</v>
      </c>
      <c r="E495" s="547">
        <f t="shared" si="354"/>
        <v>0</v>
      </c>
      <c r="F495" s="547"/>
      <c r="G495" s="547"/>
      <c r="H495" s="547"/>
      <c r="I495" s="547"/>
      <c r="J495" s="547"/>
      <c r="K495" s="548"/>
      <c r="L495" s="556"/>
      <c r="M495" s="8"/>
      <c r="N495" s="32"/>
    </row>
    <row r="496" spans="1:12" ht="36" customHeight="1">
      <c r="A496" s="571"/>
      <c r="B496" s="973" t="s">
        <v>1578</v>
      </c>
      <c r="C496" s="968"/>
      <c r="D496" s="934" t="s">
        <v>1579</v>
      </c>
      <c r="E496" s="547">
        <f t="shared" si="354"/>
        <v>0</v>
      </c>
      <c r="F496" s="547"/>
      <c r="G496" s="547"/>
      <c r="H496" s="547"/>
      <c r="I496" s="547"/>
      <c r="J496" s="547"/>
      <c r="K496" s="547"/>
      <c r="L496" s="562"/>
    </row>
    <row r="497" spans="1:12" ht="38.25" customHeight="1">
      <c r="A497" s="975" t="s">
        <v>1733</v>
      </c>
      <c r="B497" s="987"/>
      <c r="C497" s="987"/>
      <c r="D497" s="946" t="s">
        <v>651</v>
      </c>
      <c r="E497" s="550">
        <f t="shared" si="354"/>
        <v>2614</v>
      </c>
      <c r="F497" s="550">
        <f>F498+F499+F500+F501+F502+F503+F504+F505+F506+F507+F508+F510</f>
        <v>0</v>
      </c>
      <c r="G497" s="550">
        <f aca="true" t="shared" si="355" ref="G497:L497">G498+G499+G500+G501+G502+G503+G504+G505+G506+G507+G508+G510</f>
        <v>0</v>
      </c>
      <c r="H497" s="550">
        <f t="shared" si="355"/>
        <v>0</v>
      </c>
      <c r="I497" s="550">
        <f t="shared" si="355"/>
        <v>2614</v>
      </c>
      <c r="J497" s="550">
        <f t="shared" si="355"/>
        <v>2736.858</v>
      </c>
      <c r="K497" s="550">
        <f t="shared" si="355"/>
        <v>2731.63</v>
      </c>
      <c r="L497" s="557">
        <f t="shared" si="355"/>
        <v>2718.56</v>
      </c>
    </row>
    <row r="498" spans="1:12" ht="18" customHeight="1">
      <c r="A498" s="571"/>
      <c r="B498" s="226" t="s">
        <v>81</v>
      </c>
      <c r="C498" s="28"/>
      <c r="D498" s="934" t="s">
        <v>964</v>
      </c>
      <c r="E498" s="547">
        <f t="shared" si="354"/>
        <v>0</v>
      </c>
      <c r="F498" s="547"/>
      <c r="G498" s="547"/>
      <c r="H498" s="547"/>
      <c r="I498" s="547"/>
      <c r="J498" s="547"/>
      <c r="K498" s="548"/>
      <c r="L498" s="556"/>
    </row>
    <row r="499" spans="1:12" ht="40.5" customHeight="1">
      <c r="A499" s="591"/>
      <c r="B499" s="967" t="s">
        <v>441</v>
      </c>
      <c r="C499" s="967"/>
      <c r="D499" s="934" t="s">
        <v>442</v>
      </c>
      <c r="E499" s="547">
        <f t="shared" si="354"/>
        <v>0</v>
      </c>
      <c r="F499" s="547"/>
      <c r="G499" s="547"/>
      <c r="H499" s="547"/>
      <c r="I499" s="547"/>
      <c r="J499" s="547"/>
      <c r="K499" s="548"/>
      <c r="L499" s="556"/>
    </row>
    <row r="500" spans="1:12" ht="15.75">
      <c r="A500" s="591"/>
      <c r="B500" s="967" t="s">
        <v>740</v>
      </c>
      <c r="C500" s="967"/>
      <c r="D500" s="934" t="s">
        <v>33</v>
      </c>
      <c r="E500" s="547">
        <f t="shared" si="354"/>
        <v>0</v>
      </c>
      <c r="F500" s="547"/>
      <c r="G500" s="547"/>
      <c r="H500" s="547"/>
      <c r="I500" s="547"/>
      <c r="J500" s="547"/>
      <c r="K500" s="548"/>
      <c r="L500" s="556"/>
    </row>
    <row r="501" spans="1:12" ht="30.75" customHeight="1">
      <c r="A501" s="591"/>
      <c r="B501" s="967" t="s">
        <v>1176</v>
      </c>
      <c r="C501" s="967"/>
      <c r="D501" s="934" t="s">
        <v>181</v>
      </c>
      <c r="E501" s="547">
        <f t="shared" si="354"/>
        <v>0</v>
      </c>
      <c r="F501" s="547"/>
      <c r="G501" s="547"/>
      <c r="H501" s="547"/>
      <c r="I501" s="547"/>
      <c r="J501" s="547"/>
      <c r="K501" s="547"/>
      <c r="L501" s="556"/>
    </row>
    <row r="502" spans="1:12" ht="15.75">
      <c r="A502" s="591"/>
      <c r="B502" s="967" t="s">
        <v>594</v>
      </c>
      <c r="C502" s="967"/>
      <c r="D502" s="934" t="s">
        <v>595</v>
      </c>
      <c r="E502" s="547">
        <f t="shared" si="354"/>
        <v>2614</v>
      </c>
      <c r="F502" s="547">
        <v>0</v>
      </c>
      <c r="G502" s="547">
        <v>0</v>
      </c>
      <c r="H502" s="547">
        <v>0</v>
      </c>
      <c r="I502" s="547">
        <v>2614</v>
      </c>
      <c r="J502" s="88">
        <f>(E502*(4.7)/100+E502)</f>
        <v>2736.858</v>
      </c>
      <c r="K502" s="88">
        <f>(E502*(4.5)/100+E502)</f>
        <v>2731.63</v>
      </c>
      <c r="L502" s="630">
        <f>(E502*(4)/100+E502)</f>
        <v>2718.56</v>
      </c>
    </row>
    <row r="503" spans="1:12" ht="20.25" customHeight="1">
      <c r="A503" s="591"/>
      <c r="B503" s="973" t="s">
        <v>866</v>
      </c>
      <c r="C503" s="973"/>
      <c r="D503" s="934" t="s">
        <v>867</v>
      </c>
      <c r="E503" s="547">
        <f t="shared" si="354"/>
        <v>0</v>
      </c>
      <c r="F503" s="547"/>
      <c r="G503" s="547"/>
      <c r="H503" s="547"/>
      <c r="I503" s="547"/>
      <c r="J503" s="547"/>
      <c r="K503" s="548"/>
      <c r="L503" s="556"/>
    </row>
    <row r="504" spans="1:12" ht="33" customHeight="1">
      <c r="A504" s="591"/>
      <c r="B504" s="973" t="s">
        <v>1121</v>
      </c>
      <c r="C504" s="973"/>
      <c r="D504" s="934" t="s">
        <v>1122</v>
      </c>
      <c r="E504" s="547">
        <f t="shared" si="354"/>
        <v>0</v>
      </c>
      <c r="F504" s="547"/>
      <c r="G504" s="547"/>
      <c r="H504" s="547"/>
      <c r="I504" s="547"/>
      <c r="J504" s="547"/>
      <c r="K504" s="548"/>
      <c r="L504" s="556"/>
    </row>
    <row r="505" spans="1:12" ht="33" customHeight="1">
      <c r="A505" s="591"/>
      <c r="B505" s="973" t="s">
        <v>1123</v>
      </c>
      <c r="C505" s="973"/>
      <c r="D505" s="934" t="s">
        <v>1124</v>
      </c>
      <c r="E505" s="547">
        <f t="shared" si="354"/>
        <v>0</v>
      </c>
      <c r="F505" s="547"/>
      <c r="G505" s="547"/>
      <c r="H505" s="547"/>
      <c r="I505" s="547"/>
      <c r="J505" s="547"/>
      <c r="K505" s="548"/>
      <c r="L505" s="556"/>
    </row>
    <row r="506" spans="1:12" ht="39.75" customHeight="1">
      <c r="A506" s="571"/>
      <c r="B506" s="967" t="s">
        <v>1333</v>
      </c>
      <c r="C506" s="972"/>
      <c r="D506" s="934" t="s">
        <v>1332</v>
      </c>
      <c r="E506" s="547">
        <f t="shared" si="354"/>
        <v>0</v>
      </c>
      <c r="F506" s="547"/>
      <c r="G506" s="547"/>
      <c r="H506" s="547"/>
      <c r="I506" s="547"/>
      <c r="J506" s="547"/>
      <c r="K506" s="548"/>
      <c r="L506" s="556"/>
    </row>
    <row r="507" spans="1:12" ht="39.75" customHeight="1">
      <c r="A507" s="571"/>
      <c r="B507" s="967" t="s">
        <v>1419</v>
      </c>
      <c r="C507" s="972"/>
      <c r="D507" s="934" t="s">
        <v>1418</v>
      </c>
      <c r="E507" s="547">
        <f t="shared" si="354"/>
        <v>0</v>
      </c>
      <c r="F507" s="547"/>
      <c r="G507" s="547"/>
      <c r="H507" s="547"/>
      <c r="I507" s="547"/>
      <c r="J507" s="547"/>
      <c r="K507" s="548"/>
      <c r="L507" s="556"/>
    </row>
    <row r="508" spans="1:12" ht="15.75">
      <c r="A508" s="571"/>
      <c r="B508" s="967" t="s">
        <v>1538</v>
      </c>
      <c r="C508" s="967"/>
      <c r="D508" s="934" t="s">
        <v>1532</v>
      </c>
      <c r="E508" s="547">
        <f t="shared" si="354"/>
        <v>0</v>
      </c>
      <c r="F508" s="547">
        <f>F509</f>
        <v>0</v>
      </c>
      <c r="G508" s="547">
        <f aca="true" t="shared" si="356" ref="G508:L508">G509</f>
        <v>0</v>
      </c>
      <c r="H508" s="547">
        <f t="shared" si="356"/>
        <v>0</v>
      </c>
      <c r="I508" s="547">
        <f t="shared" si="356"/>
        <v>0</v>
      </c>
      <c r="J508" s="547">
        <f t="shared" si="356"/>
        <v>0</v>
      </c>
      <c r="K508" s="547">
        <f t="shared" si="356"/>
        <v>0</v>
      </c>
      <c r="L508" s="556">
        <f t="shared" si="356"/>
        <v>0</v>
      </c>
    </row>
    <row r="509" spans="1:12" ht="15.75">
      <c r="A509" s="571"/>
      <c r="B509" s="576"/>
      <c r="C509" s="576" t="s">
        <v>1535</v>
      </c>
      <c r="D509" s="940" t="s">
        <v>1533</v>
      </c>
      <c r="E509" s="92">
        <f t="shared" si="354"/>
        <v>0</v>
      </c>
      <c r="F509" s="92"/>
      <c r="G509" s="92"/>
      <c r="H509" s="92"/>
      <c r="I509" s="92"/>
      <c r="J509" s="92"/>
      <c r="K509" s="93"/>
      <c r="L509" s="555"/>
    </row>
    <row r="510" spans="1:12" ht="35.25" customHeight="1">
      <c r="A510" s="571"/>
      <c r="B510" s="967" t="s">
        <v>1567</v>
      </c>
      <c r="C510" s="967"/>
      <c r="D510" s="940" t="s">
        <v>1566</v>
      </c>
      <c r="E510" s="92">
        <f t="shared" si="354"/>
        <v>0</v>
      </c>
      <c r="F510" s="92"/>
      <c r="G510" s="92"/>
      <c r="H510" s="92"/>
      <c r="I510" s="92"/>
      <c r="J510" s="92"/>
      <c r="K510" s="93"/>
      <c r="L510" s="555"/>
    </row>
    <row r="511" spans="1:12" ht="15.75">
      <c r="A511" s="988" t="s">
        <v>1503</v>
      </c>
      <c r="B511" s="968"/>
      <c r="C511" s="968"/>
      <c r="D511" s="953" t="s">
        <v>1501</v>
      </c>
      <c r="E511" s="92">
        <f t="shared" si="354"/>
        <v>0</v>
      </c>
      <c r="F511" s="92">
        <f>F512</f>
        <v>0</v>
      </c>
      <c r="G511" s="92">
        <f aca="true" t="shared" si="357" ref="G511:L511">G512</f>
        <v>0</v>
      </c>
      <c r="H511" s="92">
        <f t="shared" si="357"/>
        <v>0</v>
      </c>
      <c r="I511" s="92">
        <f t="shared" si="357"/>
        <v>0</v>
      </c>
      <c r="J511" s="92">
        <f t="shared" si="357"/>
        <v>0</v>
      </c>
      <c r="K511" s="92">
        <f t="shared" si="357"/>
        <v>0</v>
      </c>
      <c r="L511" s="563">
        <f t="shared" si="357"/>
        <v>0</v>
      </c>
    </row>
    <row r="512" spans="1:12" ht="15.75">
      <c r="A512" s="564"/>
      <c r="B512" s="989" t="s">
        <v>1504</v>
      </c>
      <c r="C512" s="990"/>
      <c r="D512" s="956" t="s">
        <v>1502</v>
      </c>
      <c r="E512" s="96">
        <f t="shared" si="354"/>
        <v>0</v>
      </c>
      <c r="F512" s="96"/>
      <c r="G512" s="96"/>
      <c r="H512" s="96"/>
      <c r="I512" s="566"/>
      <c r="J512" s="96"/>
      <c r="K512" s="96"/>
      <c r="L512" s="91"/>
    </row>
    <row r="513" spans="1:12" s="61" customFormat="1" ht="49.5" customHeight="1">
      <c r="A513" s="976" t="s">
        <v>1412</v>
      </c>
      <c r="B513" s="977"/>
      <c r="C513" s="977"/>
      <c r="D513" s="950" t="s">
        <v>17</v>
      </c>
      <c r="E513" s="477">
        <f>F513+G513+H513+I513</f>
        <v>947249.0599999999</v>
      </c>
      <c r="F513" s="477">
        <f>F515+F527+F534+F543+F609+F684+F688</f>
        <v>7189.53</v>
      </c>
      <c r="G513" s="477">
        <f aca="true" t="shared" si="358" ref="G513:L513">G515+G527+G534+G543+G609+G684+G688</f>
        <v>40028.14</v>
      </c>
      <c r="H513" s="477">
        <f t="shared" si="358"/>
        <v>146957.59</v>
      </c>
      <c r="I513" s="477">
        <f t="shared" si="358"/>
        <v>753073.7999999999</v>
      </c>
      <c r="J513" s="477">
        <f t="shared" si="358"/>
        <v>716055.74883</v>
      </c>
      <c r="K513" s="477">
        <f t="shared" si="358"/>
        <v>714687.92505</v>
      </c>
      <c r="L513" s="478">
        <f t="shared" si="358"/>
        <v>711268.3656</v>
      </c>
    </row>
    <row r="514" spans="1:12" s="61" customFormat="1" ht="18" customHeight="1">
      <c r="A514" s="54" t="s">
        <v>1702</v>
      </c>
      <c r="B514" s="475"/>
      <c r="C514" s="476"/>
      <c r="D514" s="957" t="s">
        <v>1355</v>
      </c>
      <c r="E514" s="363">
        <f>F514+G514+H514+I514</f>
        <v>6</v>
      </c>
      <c r="F514" s="363">
        <f>F515-F524+F527</f>
        <v>1</v>
      </c>
      <c r="G514" s="363">
        <f aca="true" t="shared" si="359" ref="G514:L514">G515-G524+G527</f>
        <v>0</v>
      </c>
      <c r="H514" s="363">
        <f t="shared" si="359"/>
        <v>4</v>
      </c>
      <c r="I514" s="363">
        <f t="shared" si="359"/>
        <v>1</v>
      </c>
      <c r="J514" s="363">
        <f t="shared" si="359"/>
        <v>6.282</v>
      </c>
      <c r="K514" s="363">
        <f t="shared" si="359"/>
        <v>6.27</v>
      </c>
      <c r="L514" s="364">
        <f t="shared" si="359"/>
        <v>6.24</v>
      </c>
    </row>
    <row r="515" spans="1:12" s="61" customFormat="1" ht="18" customHeight="1">
      <c r="A515" s="42" t="s">
        <v>781</v>
      </c>
      <c r="B515" s="22"/>
      <c r="C515" s="17"/>
      <c r="D515" s="958" t="s">
        <v>587</v>
      </c>
      <c r="E515" s="87">
        <f aca="true" t="shared" si="360" ref="E515:E578">F515+G515+H515+I515</f>
        <v>263179.17</v>
      </c>
      <c r="F515" s="87">
        <f>F516</f>
        <v>5409.11</v>
      </c>
      <c r="G515" s="87">
        <f aca="true" t="shared" si="361" ref="G515:L516">G516</f>
        <v>0</v>
      </c>
      <c r="H515" s="87">
        <f t="shared" si="361"/>
        <v>93805.67</v>
      </c>
      <c r="I515" s="87">
        <f t="shared" si="361"/>
        <v>163964.38999999998</v>
      </c>
      <c r="J515" s="87">
        <f t="shared" si="361"/>
        <v>0</v>
      </c>
      <c r="K515" s="87">
        <f t="shared" si="361"/>
        <v>0</v>
      </c>
      <c r="L515" s="89">
        <f t="shared" si="361"/>
        <v>0</v>
      </c>
    </row>
    <row r="516" spans="1:12" s="61" customFormat="1" ht="18" customHeight="1">
      <c r="A516" s="24" t="s">
        <v>584</v>
      </c>
      <c r="B516" s="26"/>
      <c r="C516" s="26"/>
      <c r="D516" s="958" t="s">
        <v>128</v>
      </c>
      <c r="E516" s="87">
        <f t="shared" si="360"/>
        <v>263179.17</v>
      </c>
      <c r="F516" s="87">
        <f>F517</f>
        <v>5409.11</v>
      </c>
      <c r="G516" s="87">
        <f t="shared" si="361"/>
        <v>0</v>
      </c>
      <c r="H516" s="87">
        <f t="shared" si="361"/>
        <v>93805.67</v>
      </c>
      <c r="I516" s="87">
        <f t="shared" si="361"/>
        <v>163964.38999999998</v>
      </c>
      <c r="J516" s="87">
        <f t="shared" si="361"/>
        <v>0</v>
      </c>
      <c r="K516" s="87">
        <f t="shared" si="361"/>
        <v>0</v>
      </c>
      <c r="L516" s="89">
        <f t="shared" si="361"/>
        <v>0</v>
      </c>
    </row>
    <row r="517" spans="1:12" s="61" customFormat="1" ht="18" customHeight="1">
      <c r="A517" s="603" t="s">
        <v>312</v>
      </c>
      <c r="B517" s="604"/>
      <c r="C517" s="604"/>
      <c r="D517" s="959" t="s">
        <v>130</v>
      </c>
      <c r="E517" s="570">
        <f t="shared" si="360"/>
        <v>263179.17</v>
      </c>
      <c r="F517" s="570">
        <f>F518+F524</f>
        <v>5409.11</v>
      </c>
      <c r="G517" s="570">
        <f aca="true" t="shared" si="362" ref="G517:L517">G518+G524</f>
        <v>0</v>
      </c>
      <c r="H517" s="570">
        <f t="shared" si="362"/>
        <v>93805.67</v>
      </c>
      <c r="I517" s="570">
        <f t="shared" si="362"/>
        <v>163964.38999999998</v>
      </c>
      <c r="J517" s="570">
        <f t="shared" si="362"/>
        <v>0</v>
      </c>
      <c r="K517" s="570">
        <f t="shared" si="362"/>
        <v>0</v>
      </c>
      <c r="L517" s="554">
        <f t="shared" si="362"/>
        <v>0</v>
      </c>
    </row>
    <row r="518" spans="1:12" s="61" customFormat="1" ht="15.75">
      <c r="A518" s="1012" t="s">
        <v>1497</v>
      </c>
      <c r="B518" s="1013"/>
      <c r="C518" s="1013"/>
      <c r="D518" s="940" t="s">
        <v>176</v>
      </c>
      <c r="E518" s="92">
        <f t="shared" si="360"/>
        <v>0</v>
      </c>
      <c r="F518" s="92">
        <f>SUM(F519:F523)</f>
        <v>0</v>
      </c>
      <c r="G518" s="92">
        <f aca="true" t="shared" si="363" ref="G518:L518">SUM(G519:G523)</f>
        <v>0</v>
      </c>
      <c r="H518" s="92">
        <f t="shared" si="363"/>
        <v>0</v>
      </c>
      <c r="I518" s="92">
        <f t="shared" si="363"/>
        <v>0</v>
      </c>
      <c r="J518" s="92">
        <f t="shared" si="363"/>
        <v>0</v>
      </c>
      <c r="K518" s="92">
        <f t="shared" si="363"/>
        <v>0</v>
      </c>
      <c r="L518" s="555">
        <f t="shared" si="363"/>
        <v>0</v>
      </c>
    </row>
    <row r="519" spans="1:12" s="61" customFormat="1" ht="18" customHeight="1">
      <c r="A519" s="27"/>
      <c r="B519" s="1027" t="s">
        <v>546</v>
      </c>
      <c r="C519" s="1027"/>
      <c r="D519" s="960" t="s">
        <v>402</v>
      </c>
      <c r="E519" s="92">
        <f t="shared" si="360"/>
        <v>0</v>
      </c>
      <c r="F519" s="572"/>
      <c r="G519" s="572"/>
      <c r="H519" s="92"/>
      <c r="I519" s="572"/>
      <c r="J519" s="92"/>
      <c r="K519" s="605"/>
      <c r="L519" s="555"/>
    </row>
    <row r="520" spans="1:12" ht="18" customHeight="1">
      <c r="A520" s="27"/>
      <c r="B520" s="1014" t="s">
        <v>646</v>
      </c>
      <c r="C520" s="1014"/>
      <c r="D520" s="961" t="s">
        <v>647</v>
      </c>
      <c r="E520" s="92">
        <f t="shared" si="360"/>
        <v>0</v>
      </c>
      <c r="F520" s="92"/>
      <c r="G520" s="92"/>
      <c r="H520" s="92"/>
      <c r="I520" s="92"/>
      <c r="J520" s="92"/>
      <c r="K520" s="93"/>
      <c r="L520" s="555"/>
    </row>
    <row r="521" spans="1:12" ht="18" customHeight="1">
      <c r="A521" s="27"/>
      <c r="B521" s="1014" t="s">
        <v>2</v>
      </c>
      <c r="C521" s="1014"/>
      <c r="D521" s="961" t="s">
        <v>3</v>
      </c>
      <c r="E521" s="92">
        <f t="shared" si="360"/>
        <v>0</v>
      </c>
      <c r="F521" s="92"/>
      <c r="G521" s="92"/>
      <c r="H521" s="92"/>
      <c r="I521" s="92"/>
      <c r="J521" s="92"/>
      <c r="K521" s="93"/>
      <c r="L521" s="555"/>
    </row>
    <row r="522" spans="1:12" ht="18" customHeight="1">
      <c r="A522" s="27"/>
      <c r="B522" s="1014" t="s">
        <v>1083</v>
      </c>
      <c r="C522" s="1014"/>
      <c r="D522" s="961" t="s">
        <v>1082</v>
      </c>
      <c r="E522" s="92">
        <f t="shared" si="360"/>
        <v>0</v>
      </c>
      <c r="F522" s="92"/>
      <c r="G522" s="92"/>
      <c r="H522" s="92"/>
      <c r="I522" s="92"/>
      <c r="J522" s="92"/>
      <c r="K522" s="93"/>
      <c r="L522" s="555"/>
    </row>
    <row r="523" spans="1:12" ht="15.75">
      <c r="A523" s="27"/>
      <c r="B523" s="587"/>
      <c r="C523" s="587" t="s">
        <v>1408</v>
      </c>
      <c r="D523" s="961" t="s">
        <v>1407</v>
      </c>
      <c r="E523" s="92">
        <f t="shared" si="360"/>
        <v>0</v>
      </c>
      <c r="F523" s="547"/>
      <c r="G523" s="547"/>
      <c r="H523" s="547"/>
      <c r="I523" s="547"/>
      <c r="J523" s="547"/>
      <c r="K523" s="93"/>
      <c r="L523" s="555"/>
    </row>
    <row r="524" spans="1:12" s="61" customFormat="1" ht="18" customHeight="1">
      <c r="A524" s="27" t="s">
        <v>136</v>
      </c>
      <c r="B524" s="28"/>
      <c r="C524" s="226"/>
      <c r="D524" s="962" t="s">
        <v>1172</v>
      </c>
      <c r="E524" s="572">
        <f t="shared" si="360"/>
        <v>263179.17</v>
      </c>
      <c r="F524" s="550">
        <f>F525+F526</f>
        <v>5409.11</v>
      </c>
      <c r="G524" s="550">
        <f aca="true" t="shared" si="364" ref="G524:L524">G525+G526</f>
        <v>0</v>
      </c>
      <c r="H524" s="550">
        <f t="shared" si="364"/>
        <v>93805.67</v>
      </c>
      <c r="I524" s="550">
        <f t="shared" si="364"/>
        <v>163964.38999999998</v>
      </c>
      <c r="J524" s="550">
        <f t="shared" si="364"/>
        <v>0</v>
      </c>
      <c r="K524" s="572">
        <f t="shared" si="364"/>
        <v>0</v>
      </c>
      <c r="L524" s="554">
        <f t="shared" si="364"/>
        <v>0</v>
      </c>
    </row>
    <row r="525" spans="1:12" s="61" customFormat="1" ht="18" customHeight="1">
      <c r="A525" s="606" t="s">
        <v>18</v>
      </c>
      <c r="B525" s="576"/>
      <c r="C525" s="226"/>
      <c r="D525" s="960" t="s">
        <v>674</v>
      </c>
      <c r="E525" s="92">
        <f t="shared" si="360"/>
        <v>263179.17</v>
      </c>
      <c r="F525" s="547">
        <v>5409.11</v>
      </c>
      <c r="G525" s="547">
        <f>103629.66-103629.66</f>
        <v>0</v>
      </c>
      <c r="H525" s="547">
        <v>93805.67</v>
      </c>
      <c r="I525" s="547">
        <f>304144.18-132315-22864.79+15000</f>
        <v>163964.38999999998</v>
      </c>
      <c r="J525" s="547">
        <v>0</v>
      </c>
      <c r="K525" s="93">
        <v>0</v>
      </c>
      <c r="L525" s="555">
        <v>0</v>
      </c>
    </row>
    <row r="526" spans="1:12" ht="18" customHeight="1">
      <c r="A526" s="606"/>
      <c r="B526" s="967" t="s">
        <v>134</v>
      </c>
      <c r="C526" s="967"/>
      <c r="D526" s="940" t="s">
        <v>135</v>
      </c>
      <c r="E526" s="92">
        <f t="shared" si="360"/>
        <v>0</v>
      </c>
      <c r="F526" s="547"/>
      <c r="G526" s="547"/>
      <c r="H526" s="547"/>
      <c r="I526" s="547"/>
      <c r="J526" s="547"/>
      <c r="K526" s="93"/>
      <c r="L526" s="555"/>
    </row>
    <row r="527" spans="1:12" s="61" customFormat="1" ht="18" customHeight="1">
      <c r="A527" s="27" t="s">
        <v>916</v>
      </c>
      <c r="B527" s="607"/>
      <c r="C527" s="573"/>
      <c r="D527" s="953" t="s">
        <v>742</v>
      </c>
      <c r="E527" s="572">
        <f t="shared" si="360"/>
        <v>6</v>
      </c>
      <c r="F527" s="550">
        <f>F528</f>
        <v>1</v>
      </c>
      <c r="G527" s="550">
        <f aca="true" t="shared" si="365" ref="G527:L527">G528</f>
        <v>0</v>
      </c>
      <c r="H527" s="550">
        <f t="shared" si="365"/>
        <v>4</v>
      </c>
      <c r="I527" s="550">
        <f t="shared" si="365"/>
        <v>1</v>
      </c>
      <c r="J527" s="550">
        <f t="shared" si="365"/>
        <v>6.282</v>
      </c>
      <c r="K527" s="572">
        <f t="shared" si="365"/>
        <v>6.27</v>
      </c>
      <c r="L527" s="554">
        <f t="shared" si="365"/>
        <v>6.24</v>
      </c>
    </row>
    <row r="528" spans="1:12" s="61" customFormat="1" ht="15.75">
      <c r="A528" s="27"/>
      <c r="B528" s="1011" t="s">
        <v>837</v>
      </c>
      <c r="C528" s="1011"/>
      <c r="D528" s="953" t="s">
        <v>1098</v>
      </c>
      <c r="E528" s="572">
        <f t="shared" si="360"/>
        <v>6</v>
      </c>
      <c r="F528" s="550">
        <f>SUM(F529:F533)</f>
        <v>1</v>
      </c>
      <c r="G528" s="550">
        <f aca="true" t="shared" si="366" ref="G528:L528">SUM(G529:G533)</f>
        <v>0</v>
      </c>
      <c r="H528" s="550">
        <f t="shared" si="366"/>
        <v>4</v>
      </c>
      <c r="I528" s="550">
        <f t="shared" si="366"/>
        <v>1</v>
      </c>
      <c r="J528" s="550">
        <f t="shared" si="366"/>
        <v>6.282</v>
      </c>
      <c r="K528" s="572">
        <f t="shared" si="366"/>
        <v>6.27</v>
      </c>
      <c r="L528" s="554">
        <f t="shared" si="366"/>
        <v>6.24</v>
      </c>
    </row>
    <row r="529" spans="1:12" s="61" customFormat="1" ht="20.25" customHeight="1">
      <c r="A529" s="27"/>
      <c r="B529" s="226" t="s">
        <v>745</v>
      </c>
      <c r="C529" s="28"/>
      <c r="D529" s="940" t="s">
        <v>459</v>
      </c>
      <c r="E529" s="92">
        <f t="shared" si="360"/>
        <v>6</v>
      </c>
      <c r="F529" s="547">
        <v>1</v>
      </c>
      <c r="G529" s="547">
        <v>0</v>
      </c>
      <c r="H529" s="547">
        <v>4</v>
      </c>
      <c r="I529" s="547">
        <v>1</v>
      </c>
      <c r="J529" s="88">
        <f>(E529*(4.7)/100+E529)</f>
        <v>6.282</v>
      </c>
      <c r="K529" s="88">
        <f>(E529*(4.5)/100+E529)</f>
        <v>6.27</v>
      </c>
      <c r="L529" s="630">
        <f>(E529*(4)/100+E529)</f>
        <v>6.24</v>
      </c>
    </row>
    <row r="530" spans="1:12" s="61" customFormat="1" ht="18" customHeight="1">
      <c r="A530" s="27"/>
      <c r="B530" s="226" t="s">
        <v>957</v>
      </c>
      <c r="C530" s="28"/>
      <c r="D530" s="940" t="s">
        <v>963</v>
      </c>
      <c r="E530" s="92">
        <f t="shared" si="360"/>
        <v>0</v>
      </c>
      <c r="F530" s="92"/>
      <c r="G530" s="92"/>
      <c r="H530" s="92"/>
      <c r="I530" s="92"/>
      <c r="J530" s="92"/>
      <c r="K530" s="605"/>
      <c r="L530" s="555"/>
    </row>
    <row r="531" spans="1:12" s="61" customFormat="1" ht="18" customHeight="1">
      <c r="A531" s="27"/>
      <c r="B531" s="226" t="s">
        <v>5</v>
      </c>
      <c r="C531" s="28"/>
      <c r="D531" s="940" t="s">
        <v>1099</v>
      </c>
      <c r="E531" s="92">
        <f t="shared" si="360"/>
        <v>0</v>
      </c>
      <c r="F531" s="92"/>
      <c r="G531" s="92"/>
      <c r="H531" s="92"/>
      <c r="I531" s="92"/>
      <c r="J531" s="92"/>
      <c r="K531" s="605"/>
      <c r="L531" s="555"/>
    </row>
    <row r="532" spans="1:12" s="61" customFormat="1" ht="29.25" customHeight="1">
      <c r="A532" s="27"/>
      <c r="B532" s="967" t="s">
        <v>1341</v>
      </c>
      <c r="C532" s="967"/>
      <c r="D532" s="940" t="s">
        <v>460</v>
      </c>
      <c r="E532" s="92">
        <f t="shared" si="360"/>
        <v>0</v>
      </c>
      <c r="F532" s="92"/>
      <c r="G532" s="92"/>
      <c r="H532" s="92"/>
      <c r="I532" s="92"/>
      <c r="J532" s="92"/>
      <c r="K532" s="92"/>
      <c r="L532" s="555"/>
    </row>
    <row r="533" spans="1:12" s="61" customFormat="1" ht="15" customHeight="1">
      <c r="A533" s="27"/>
      <c r="B533" s="226" t="s">
        <v>37</v>
      </c>
      <c r="C533" s="226"/>
      <c r="D533" s="940" t="s">
        <v>585</v>
      </c>
      <c r="E533" s="92">
        <f t="shared" si="360"/>
        <v>0</v>
      </c>
      <c r="F533" s="92"/>
      <c r="G533" s="92"/>
      <c r="H533" s="92"/>
      <c r="I533" s="92"/>
      <c r="J533" s="92"/>
      <c r="K533" s="605"/>
      <c r="L533" s="555"/>
    </row>
    <row r="534" spans="1:12" ht="18" customHeight="1">
      <c r="A534" s="27" t="s">
        <v>236</v>
      </c>
      <c r="B534" s="581"/>
      <c r="C534" s="573"/>
      <c r="D534" s="953" t="s">
        <v>586</v>
      </c>
      <c r="E534" s="572">
        <f t="shared" si="360"/>
        <v>0</v>
      </c>
      <c r="F534" s="572">
        <f>F535+F539</f>
        <v>0</v>
      </c>
      <c r="G534" s="572">
        <f aca="true" t="shared" si="367" ref="G534:L534">G535+G539</f>
        <v>0</v>
      </c>
      <c r="H534" s="572">
        <f t="shared" si="367"/>
        <v>0</v>
      </c>
      <c r="I534" s="572">
        <f t="shared" si="367"/>
        <v>0</v>
      </c>
      <c r="J534" s="572">
        <f t="shared" si="367"/>
        <v>0</v>
      </c>
      <c r="K534" s="572">
        <f t="shared" si="367"/>
        <v>0</v>
      </c>
      <c r="L534" s="554">
        <f t="shared" si="367"/>
        <v>0</v>
      </c>
    </row>
    <row r="535" spans="1:12" ht="24.75" customHeight="1">
      <c r="A535" s="1012" t="s">
        <v>579</v>
      </c>
      <c r="B535" s="1013"/>
      <c r="C535" s="1013"/>
      <c r="D535" s="940" t="s">
        <v>1100</v>
      </c>
      <c r="E535" s="92">
        <f t="shared" si="360"/>
        <v>0</v>
      </c>
      <c r="F535" s="92">
        <f>F536+F537+F538</f>
        <v>0</v>
      </c>
      <c r="G535" s="92">
        <f aca="true" t="shared" si="368" ref="G535:L535">G536+G537+G538</f>
        <v>0</v>
      </c>
      <c r="H535" s="92">
        <f t="shared" si="368"/>
        <v>0</v>
      </c>
      <c r="I535" s="92">
        <f t="shared" si="368"/>
        <v>0</v>
      </c>
      <c r="J535" s="92">
        <f t="shared" si="368"/>
        <v>0</v>
      </c>
      <c r="K535" s="92">
        <f t="shared" si="368"/>
        <v>0</v>
      </c>
      <c r="L535" s="555">
        <f t="shared" si="368"/>
        <v>0</v>
      </c>
    </row>
    <row r="536" spans="1:12" ht="32.25" customHeight="1">
      <c r="A536" s="27"/>
      <c r="B536" s="967" t="s">
        <v>109</v>
      </c>
      <c r="C536" s="967"/>
      <c r="D536" s="940" t="s">
        <v>110</v>
      </c>
      <c r="E536" s="92">
        <f t="shared" si="360"/>
        <v>0</v>
      </c>
      <c r="F536" s="92"/>
      <c r="G536" s="92"/>
      <c r="H536" s="92"/>
      <c r="I536" s="92"/>
      <c r="J536" s="92"/>
      <c r="K536" s="92"/>
      <c r="L536" s="555"/>
    </row>
    <row r="537" spans="1:12" ht="15.75">
      <c r="A537" s="27"/>
      <c r="B537" s="967" t="s">
        <v>936</v>
      </c>
      <c r="C537" s="967"/>
      <c r="D537" s="940" t="s">
        <v>111</v>
      </c>
      <c r="E537" s="92">
        <f t="shared" si="360"/>
        <v>0</v>
      </c>
      <c r="F537" s="92"/>
      <c r="G537" s="92"/>
      <c r="H537" s="92"/>
      <c r="I537" s="92"/>
      <c r="J537" s="92"/>
      <c r="K537" s="92"/>
      <c r="L537" s="555"/>
    </row>
    <row r="538" spans="1:12" ht="18" customHeight="1">
      <c r="A538" s="27"/>
      <c r="B538" s="967" t="s">
        <v>610</v>
      </c>
      <c r="C538" s="967"/>
      <c r="D538" s="940" t="s">
        <v>4</v>
      </c>
      <c r="E538" s="92">
        <f t="shared" si="360"/>
        <v>0</v>
      </c>
      <c r="F538" s="92"/>
      <c r="G538" s="92"/>
      <c r="H538" s="92"/>
      <c r="I538" s="92"/>
      <c r="J538" s="92"/>
      <c r="K538" s="92"/>
      <c r="L538" s="555"/>
    </row>
    <row r="539" spans="1:12" ht="18" customHeight="1">
      <c r="A539" s="27" t="s">
        <v>1524</v>
      </c>
      <c r="B539" s="226"/>
      <c r="C539" s="28"/>
      <c r="D539" s="940">
        <v>41.02</v>
      </c>
      <c r="E539" s="92">
        <f t="shared" si="360"/>
        <v>0</v>
      </c>
      <c r="F539" s="92">
        <f>F540+F542</f>
        <v>0</v>
      </c>
      <c r="G539" s="92">
        <f aca="true" t="shared" si="369" ref="G539:L539">G540+G542</f>
        <v>0</v>
      </c>
      <c r="H539" s="92">
        <f t="shared" si="369"/>
        <v>0</v>
      </c>
      <c r="I539" s="92">
        <f t="shared" si="369"/>
        <v>0</v>
      </c>
      <c r="J539" s="92">
        <f t="shared" si="369"/>
        <v>0</v>
      </c>
      <c r="K539" s="92">
        <f t="shared" si="369"/>
        <v>0</v>
      </c>
      <c r="L539" s="555">
        <f t="shared" si="369"/>
        <v>0</v>
      </c>
    </row>
    <row r="540" spans="1:12" ht="51" customHeight="1">
      <c r="A540" s="27"/>
      <c r="B540" s="995" t="s">
        <v>198</v>
      </c>
      <c r="C540" s="995"/>
      <c r="D540" s="940" t="s">
        <v>152</v>
      </c>
      <c r="E540" s="92">
        <f t="shared" si="360"/>
        <v>0</v>
      </c>
      <c r="F540" s="92">
        <f>F541</f>
        <v>0</v>
      </c>
      <c r="G540" s="92">
        <f aca="true" t="shared" si="370" ref="G540:L540">G541</f>
        <v>0</v>
      </c>
      <c r="H540" s="92">
        <f t="shared" si="370"/>
        <v>0</v>
      </c>
      <c r="I540" s="92">
        <f t="shared" si="370"/>
        <v>0</v>
      </c>
      <c r="J540" s="92">
        <f t="shared" si="370"/>
        <v>0</v>
      </c>
      <c r="K540" s="92">
        <f t="shared" si="370"/>
        <v>0</v>
      </c>
      <c r="L540" s="555">
        <f t="shared" si="370"/>
        <v>0</v>
      </c>
    </row>
    <row r="541" spans="1:12" ht="48" customHeight="1">
      <c r="A541" s="27"/>
      <c r="B541" s="588"/>
      <c r="C541" s="589" t="s">
        <v>1117</v>
      </c>
      <c r="D541" s="940" t="s">
        <v>1118</v>
      </c>
      <c r="E541" s="92">
        <f t="shared" si="360"/>
        <v>0</v>
      </c>
      <c r="F541" s="92"/>
      <c r="G541" s="92"/>
      <c r="H541" s="92"/>
      <c r="I541" s="92"/>
      <c r="J541" s="92"/>
      <c r="K541" s="92"/>
      <c r="L541" s="555"/>
    </row>
    <row r="542" spans="1:12" s="36" customFormat="1" ht="15.75">
      <c r="A542" s="608"/>
      <c r="B542" s="1031" t="s">
        <v>1522</v>
      </c>
      <c r="C542" s="1032"/>
      <c r="D542" s="934" t="s">
        <v>1523</v>
      </c>
      <c r="E542" s="92">
        <f t="shared" si="360"/>
        <v>0</v>
      </c>
      <c r="F542" s="547"/>
      <c r="G542" s="547"/>
      <c r="H542" s="547"/>
      <c r="I542" s="547"/>
      <c r="J542" s="547"/>
      <c r="K542" s="547"/>
      <c r="L542" s="556"/>
    </row>
    <row r="543" spans="1:12" ht="18" customHeight="1">
      <c r="A543" s="571" t="s">
        <v>26</v>
      </c>
      <c r="B543" s="226"/>
      <c r="C543" s="226"/>
      <c r="D543" s="953" t="s">
        <v>743</v>
      </c>
      <c r="E543" s="572">
        <f t="shared" si="360"/>
        <v>375762.27999999997</v>
      </c>
      <c r="F543" s="572">
        <f>F544</f>
        <v>1278.42</v>
      </c>
      <c r="G543" s="572">
        <f aca="true" t="shared" si="371" ref="G543:L543">G544</f>
        <v>23587.14</v>
      </c>
      <c r="H543" s="572">
        <f t="shared" si="371"/>
        <v>48975.92</v>
      </c>
      <c r="I543" s="572">
        <f t="shared" si="371"/>
        <v>301920.8</v>
      </c>
      <c r="J543" s="572">
        <f t="shared" si="371"/>
        <v>393423.10716</v>
      </c>
      <c r="K543" s="572">
        <f t="shared" si="371"/>
        <v>392671.58259999997</v>
      </c>
      <c r="L543" s="554">
        <f t="shared" si="371"/>
        <v>390792.7712</v>
      </c>
    </row>
    <row r="544" spans="1:12" ht="15.75">
      <c r="A544" s="975" t="s">
        <v>660</v>
      </c>
      <c r="B544" s="987"/>
      <c r="C544" s="987"/>
      <c r="D544" s="953" t="s">
        <v>744</v>
      </c>
      <c r="E544" s="572">
        <f t="shared" si="360"/>
        <v>375762.27999999997</v>
      </c>
      <c r="F544" s="572">
        <f>F545+F603</f>
        <v>1278.42</v>
      </c>
      <c r="G544" s="572">
        <f aca="true" t="shared" si="372" ref="G544:L544">G545+G603</f>
        <v>23587.14</v>
      </c>
      <c r="H544" s="572">
        <f t="shared" si="372"/>
        <v>48975.92</v>
      </c>
      <c r="I544" s="572">
        <f t="shared" si="372"/>
        <v>301920.8</v>
      </c>
      <c r="J544" s="572">
        <f t="shared" si="372"/>
        <v>393423.10716</v>
      </c>
      <c r="K544" s="572">
        <f t="shared" si="372"/>
        <v>392671.58259999997</v>
      </c>
      <c r="L544" s="554">
        <f t="shared" si="372"/>
        <v>390792.7712</v>
      </c>
    </row>
    <row r="545" spans="1:12" ht="72" customHeight="1">
      <c r="A545" s="971" t="s">
        <v>1732</v>
      </c>
      <c r="B545" s="974"/>
      <c r="C545" s="974"/>
      <c r="D545" s="953" t="s">
        <v>1101</v>
      </c>
      <c r="E545" s="572">
        <f t="shared" si="360"/>
        <v>375762.27999999997</v>
      </c>
      <c r="F545" s="572">
        <f>F546+F549+F550+F551+F552+F553+F554+F555+F559+F563+F564+F565+F566+F568+F569+F570+F571+F572+F573+F574+F575+F577+F578+F579+F580+F584+F588+F592+F596+F600</f>
        <v>1278.42</v>
      </c>
      <c r="G545" s="572">
        <f aca="true" t="shared" si="373" ref="G545:L545">G546+G549+G550+G551+G552+G553+G554+G555+G559+G563+G564+G565+G566+G568+G569+G570+G571+G572+G573+G574+G575+G577+G578+G579+G580+G584+G588+G592+G596+G600</f>
        <v>23587.14</v>
      </c>
      <c r="H545" s="572">
        <f t="shared" si="373"/>
        <v>48975.92</v>
      </c>
      <c r="I545" s="572">
        <f t="shared" si="373"/>
        <v>301920.8</v>
      </c>
      <c r="J545" s="572">
        <f t="shared" si="373"/>
        <v>393423.10716</v>
      </c>
      <c r="K545" s="572">
        <f t="shared" si="373"/>
        <v>392671.58259999997</v>
      </c>
      <c r="L545" s="554">
        <f t="shared" si="373"/>
        <v>390792.7712</v>
      </c>
    </row>
    <row r="546" spans="1:12" ht="23.25" customHeight="1">
      <c r="A546" s="571"/>
      <c r="B546" s="967" t="s">
        <v>1706</v>
      </c>
      <c r="C546" s="967"/>
      <c r="D546" s="940" t="s">
        <v>232</v>
      </c>
      <c r="E546" s="92">
        <f t="shared" si="360"/>
        <v>0</v>
      </c>
      <c r="F546" s="92">
        <f>SUM(F547:F548)</f>
        <v>0</v>
      </c>
      <c r="G546" s="92">
        <f aca="true" t="shared" si="374" ref="G546:L546">SUM(G547:G548)</f>
        <v>0</v>
      </c>
      <c r="H546" s="92">
        <f t="shared" si="374"/>
        <v>0</v>
      </c>
      <c r="I546" s="92">
        <f t="shared" si="374"/>
        <v>0</v>
      </c>
      <c r="J546" s="92">
        <f t="shared" si="374"/>
        <v>0</v>
      </c>
      <c r="K546" s="92">
        <f t="shared" si="374"/>
        <v>0</v>
      </c>
      <c r="L546" s="555">
        <f t="shared" si="374"/>
        <v>0</v>
      </c>
    </row>
    <row r="547" spans="1:12" ht="15.75">
      <c r="A547" s="571"/>
      <c r="B547" s="58"/>
      <c r="C547" s="609" t="s">
        <v>1540</v>
      </c>
      <c r="D547" s="940" t="s">
        <v>1541</v>
      </c>
      <c r="E547" s="92">
        <f t="shared" si="360"/>
        <v>0</v>
      </c>
      <c r="F547" s="92"/>
      <c r="G547" s="92"/>
      <c r="H547" s="92"/>
      <c r="I547" s="92"/>
      <c r="J547" s="92"/>
      <c r="K547" s="93"/>
      <c r="L547" s="592"/>
    </row>
    <row r="548" spans="1:12" ht="31.5">
      <c r="A548" s="571"/>
      <c r="B548" s="58"/>
      <c r="C548" s="609" t="s">
        <v>1542</v>
      </c>
      <c r="D548" s="940" t="s">
        <v>1543</v>
      </c>
      <c r="E548" s="92">
        <f t="shared" si="360"/>
        <v>0</v>
      </c>
      <c r="F548" s="92"/>
      <c r="G548" s="92"/>
      <c r="H548" s="92"/>
      <c r="I548" s="92"/>
      <c r="J548" s="92"/>
      <c r="K548" s="93"/>
      <c r="L548" s="593"/>
    </row>
    <row r="549" spans="1:12" ht="18" customHeight="1">
      <c r="A549" s="571"/>
      <c r="B549" s="226" t="s">
        <v>958</v>
      </c>
      <c r="C549" s="28"/>
      <c r="D549" s="940" t="s">
        <v>233</v>
      </c>
      <c r="E549" s="92">
        <f t="shared" si="360"/>
        <v>0</v>
      </c>
      <c r="F549" s="92"/>
      <c r="G549" s="92"/>
      <c r="H549" s="92"/>
      <c r="I549" s="92"/>
      <c r="J549" s="92"/>
      <c r="K549" s="93"/>
      <c r="L549" s="555"/>
    </row>
    <row r="550" spans="1:12" ht="15.75">
      <c r="A550" s="571"/>
      <c r="B550" s="967" t="s">
        <v>962</v>
      </c>
      <c r="C550" s="967"/>
      <c r="D550" s="940" t="s">
        <v>650</v>
      </c>
      <c r="E550" s="92">
        <f t="shared" si="360"/>
        <v>0</v>
      </c>
      <c r="F550" s="92"/>
      <c r="G550" s="92"/>
      <c r="H550" s="92"/>
      <c r="I550" s="92"/>
      <c r="J550" s="92"/>
      <c r="K550" s="93"/>
      <c r="L550" s="555"/>
    </row>
    <row r="551" spans="1:12" ht="18" customHeight="1">
      <c r="A551" s="571"/>
      <c r="B551" s="967" t="s">
        <v>27</v>
      </c>
      <c r="C551" s="967"/>
      <c r="D551" s="940" t="s">
        <v>28</v>
      </c>
      <c r="E551" s="547">
        <f t="shared" si="360"/>
        <v>2819.28</v>
      </c>
      <c r="F551" s="547">
        <v>1212.42</v>
      </c>
      <c r="G551" s="547">
        <v>1094.5</v>
      </c>
      <c r="H551" s="547">
        <v>0</v>
      </c>
      <c r="I551" s="92">
        <f>512.36</f>
        <v>512.36</v>
      </c>
      <c r="J551" s="88">
        <f>(E551*(4.7)/100+E551)</f>
        <v>2951.78616</v>
      </c>
      <c r="K551" s="88">
        <f>(E551*(4.5)/100+E551)</f>
        <v>2946.1476000000002</v>
      </c>
      <c r="L551" s="630">
        <f>(E551*(4)/100+E551)</f>
        <v>2932.0512000000003</v>
      </c>
    </row>
    <row r="552" spans="1:12" ht="15.75">
      <c r="A552" s="571"/>
      <c r="B552" s="967" t="s">
        <v>930</v>
      </c>
      <c r="C552" s="967"/>
      <c r="D552" s="940" t="s">
        <v>931</v>
      </c>
      <c r="E552" s="92">
        <f t="shared" si="360"/>
        <v>0</v>
      </c>
      <c r="F552" s="92"/>
      <c r="G552" s="92"/>
      <c r="H552" s="92"/>
      <c r="I552" s="92"/>
      <c r="J552" s="92"/>
      <c r="K552" s="93"/>
      <c r="L552" s="555"/>
    </row>
    <row r="553" spans="1:12" ht="15.75">
      <c r="A553" s="571"/>
      <c r="B553" s="967" t="s">
        <v>1525</v>
      </c>
      <c r="C553" s="972"/>
      <c r="D553" s="940" t="s">
        <v>1526</v>
      </c>
      <c r="E553" s="92">
        <f t="shared" si="360"/>
        <v>0</v>
      </c>
      <c r="F553" s="92"/>
      <c r="G553" s="92"/>
      <c r="H553" s="92"/>
      <c r="I553" s="92"/>
      <c r="J553" s="92"/>
      <c r="K553" s="93"/>
      <c r="L553" s="555"/>
    </row>
    <row r="554" spans="1:12" ht="18" customHeight="1">
      <c r="A554" s="571"/>
      <c r="B554" s="967" t="s">
        <v>509</v>
      </c>
      <c r="C554" s="967"/>
      <c r="D554" s="940" t="s">
        <v>854</v>
      </c>
      <c r="E554" s="92">
        <f t="shared" si="360"/>
        <v>0</v>
      </c>
      <c r="F554" s="92"/>
      <c r="G554" s="92"/>
      <c r="H554" s="92"/>
      <c r="I554" s="92"/>
      <c r="J554" s="92"/>
      <c r="K554" s="92"/>
      <c r="L554" s="555"/>
    </row>
    <row r="555" spans="1:12" ht="33.75" customHeight="1">
      <c r="A555" s="571"/>
      <c r="B555" s="967" t="s">
        <v>345</v>
      </c>
      <c r="C555" s="967"/>
      <c r="D555" s="940" t="s">
        <v>478</v>
      </c>
      <c r="E555" s="92">
        <f t="shared" si="360"/>
        <v>0</v>
      </c>
      <c r="F555" s="92">
        <f>SUM(F556:F558)</f>
        <v>0</v>
      </c>
      <c r="G555" s="92">
        <f aca="true" t="shared" si="375" ref="G555:L555">SUM(G556:G558)</f>
        <v>0</v>
      </c>
      <c r="H555" s="92">
        <f t="shared" si="375"/>
        <v>0</v>
      </c>
      <c r="I555" s="92">
        <f t="shared" si="375"/>
        <v>0</v>
      </c>
      <c r="J555" s="92">
        <f t="shared" si="375"/>
        <v>0</v>
      </c>
      <c r="K555" s="92">
        <f t="shared" si="375"/>
        <v>0</v>
      </c>
      <c r="L555" s="555">
        <f t="shared" si="375"/>
        <v>0</v>
      </c>
    </row>
    <row r="556" spans="1:12" ht="42" customHeight="1">
      <c r="A556" s="575"/>
      <c r="B556" s="576"/>
      <c r="C556" s="58" t="s">
        <v>295</v>
      </c>
      <c r="D556" s="940" t="s">
        <v>374</v>
      </c>
      <c r="E556" s="92">
        <f t="shared" si="360"/>
        <v>0</v>
      </c>
      <c r="F556" s="92"/>
      <c r="G556" s="92"/>
      <c r="H556" s="92"/>
      <c r="I556" s="92"/>
      <c r="J556" s="92"/>
      <c r="K556" s="93"/>
      <c r="L556" s="555"/>
    </row>
    <row r="557" spans="1:12" ht="24" customHeight="1">
      <c r="A557" s="575"/>
      <c r="B557" s="576"/>
      <c r="C557" s="58" t="s">
        <v>693</v>
      </c>
      <c r="D557" s="940" t="s">
        <v>694</v>
      </c>
      <c r="E557" s="92">
        <f t="shared" si="360"/>
        <v>0</v>
      </c>
      <c r="F557" s="92"/>
      <c r="G557" s="92"/>
      <c r="H557" s="92"/>
      <c r="I557" s="92"/>
      <c r="J557" s="92"/>
      <c r="K557" s="93"/>
      <c r="L557" s="555"/>
    </row>
    <row r="558" spans="1:12" ht="15.75">
      <c r="A558" s="575"/>
      <c r="B558" s="576"/>
      <c r="C558" s="58" t="s">
        <v>695</v>
      </c>
      <c r="D558" s="940" t="s">
        <v>696</v>
      </c>
      <c r="E558" s="92">
        <f t="shared" si="360"/>
        <v>0</v>
      </c>
      <c r="F558" s="92"/>
      <c r="G558" s="92"/>
      <c r="H558" s="92"/>
      <c r="I558" s="92"/>
      <c r="J558" s="92"/>
      <c r="K558" s="93"/>
      <c r="L558" s="555"/>
    </row>
    <row r="559" spans="1:12" ht="36.75" customHeight="1">
      <c r="A559" s="571"/>
      <c r="B559" s="967" t="s">
        <v>793</v>
      </c>
      <c r="C559" s="967"/>
      <c r="D559" s="940" t="s">
        <v>794</v>
      </c>
      <c r="E559" s="92">
        <f t="shared" si="360"/>
        <v>0</v>
      </c>
      <c r="F559" s="92">
        <f>SUM(F560:F562)</f>
        <v>0</v>
      </c>
      <c r="G559" s="92">
        <f aca="true" t="shared" si="376" ref="G559:L559">SUM(G560:G562)</f>
        <v>0</v>
      </c>
      <c r="H559" s="92">
        <f t="shared" si="376"/>
        <v>0</v>
      </c>
      <c r="I559" s="92">
        <f t="shared" si="376"/>
        <v>0</v>
      </c>
      <c r="J559" s="92">
        <f t="shared" si="376"/>
        <v>0</v>
      </c>
      <c r="K559" s="92">
        <f t="shared" si="376"/>
        <v>0</v>
      </c>
      <c r="L559" s="555">
        <f t="shared" si="376"/>
        <v>0</v>
      </c>
    </row>
    <row r="560" spans="1:12" ht="37.5" customHeight="1">
      <c r="A560" s="571"/>
      <c r="B560" s="576"/>
      <c r="C560" s="58" t="s">
        <v>599</v>
      </c>
      <c r="D560" s="940" t="s">
        <v>600</v>
      </c>
      <c r="E560" s="92">
        <f t="shared" si="360"/>
        <v>0</v>
      </c>
      <c r="F560" s="92"/>
      <c r="G560" s="92"/>
      <c r="H560" s="92"/>
      <c r="I560" s="92"/>
      <c r="J560" s="92"/>
      <c r="K560" s="93"/>
      <c r="L560" s="555"/>
    </row>
    <row r="561" spans="1:12" ht="36" customHeight="1">
      <c r="A561" s="571"/>
      <c r="B561" s="576"/>
      <c r="C561" s="58" t="s">
        <v>812</v>
      </c>
      <c r="D561" s="940" t="s">
        <v>813</v>
      </c>
      <c r="E561" s="92">
        <f t="shared" si="360"/>
        <v>0</v>
      </c>
      <c r="F561" s="92"/>
      <c r="G561" s="92"/>
      <c r="H561" s="92"/>
      <c r="I561" s="92"/>
      <c r="J561" s="92"/>
      <c r="K561" s="93"/>
      <c r="L561" s="555"/>
    </row>
    <row r="562" spans="1:12" ht="31.5" customHeight="1">
      <c r="A562" s="571"/>
      <c r="B562" s="576"/>
      <c r="C562" s="58" t="s">
        <v>728</v>
      </c>
      <c r="D562" s="940" t="s">
        <v>729</v>
      </c>
      <c r="E562" s="92">
        <f t="shared" si="360"/>
        <v>0</v>
      </c>
      <c r="F562" s="92"/>
      <c r="G562" s="92"/>
      <c r="H562" s="92"/>
      <c r="I562" s="92"/>
      <c r="J562" s="92"/>
      <c r="K562" s="93"/>
      <c r="L562" s="555"/>
    </row>
    <row r="563" spans="1:12" ht="40.5" customHeight="1">
      <c r="A563" s="571"/>
      <c r="B563" s="967" t="s">
        <v>1342</v>
      </c>
      <c r="C563" s="967"/>
      <c r="D563" s="940" t="s">
        <v>514</v>
      </c>
      <c r="E563" s="92">
        <f t="shared" si="360"/>
        <v>0</v>
      </c>
      <c r="F563" s="92"/>
      <c r="G563" s="92"/>
      <c r="H563" s="92"/>
      <c r="I563" s="92"/>
      <c r="J563" s="92"/>
      <c r="K563" s="93"/>
      <c r="L563" s="555"/>
    </row>
    <row r="564" spans="1:12" ht="18" customHeight="1">
      <c r="A564" s="571"/>
      <c r="B564" s="226" t="s">
        <v>1047</v>
      </c>
      <c r="C564" s="28"/>
      <c r="D564" s="940" t="s">
        <v>311</v>
      </c>
      <c r="E564" s="92">
        <f t="shared" si="360"/>
        <v>0</v>
      </c>
      <c r="F564" s="92"/>
      <c r="G564" s="92"/>
      <c r="H564" s="92"/>
      <c r="I564" s="92"/>
      <c r="J564" s="92"/>
      <c r="K564" s="93"/>
      <c r="L564" s="555"/>
    </row>
    <row r="565" spans="1:12" ht="15.75">
      <c r="A565" s="571"/>
      <c r="B565" s="967" t="s">
        <v>1054</v>
      </c>
      <c r="C565" s="967"/>
      <c r="D565" s="940" t="s">
        <v>1055</v>
      </c>
      <c r="E565" s="92">
        <f t="shared" si="360"/>
        <v>0</v>
      </c>
      <c r="F565" s="92"/>
      <c r="G565" s="92"/>
      <c r="H565" s="92"/>
      <c r="I565" s="92"/>
      <c r="J565" s="92"/>
      <c r="K565" s="93"/>
      <c r="L565" s="555"/>
    </row>
    <row r="566" spans="1:12" ht="15.75">
      <c r="A566" s="571"/>
      <c r="B566" s="967" t="s">
        <v>683</v>
      </c>
      <c r="C566" s="967"/>
      <c r="D566" s="940" t="s">
        <v>669</v>
      </c>
      <c r="E566" s="92">
        <f t="shared" si="360"/>
        <v>0</v>
      </c>
      <c r="F566" s="92">
        <f>F567</f>
        <v>0</v>
      </c>
      <c r="G566" s="92">
        <f aca="true" t="shared" si="377" ref="G566:L566">G567</f>
        <v>0</v>
      </c>
      <c r="H566" s="92">
        <f t="shared" si="377"/>
        <v>0</v>
      </c>
      <c r="I566" s="92">
        <f t="shared" si="377"/>
        <v>0</v>
      </c>
      <c r="J566" s="92">
        <f t="shared" si="377"/>
        <v>0</v>
      </c>
      <c r="K566" s="92">
        <f t="shared" si="377"/>
        <v>0</v>
      </c>
      <c r="L566" s="555">
        <f t="shared" si="377"/>
        <v>0</v>
      </c>
    </row>
    <row r="567" spans="1:12" ht="32.25" customHeight="1">
      <c r="A567" s="571"/>
      <c r="B567" s="58"/>
      <c r="C567" s="58" t="s">
        <v>853</v>
      </c>
      <c r="D567" s="940" t="s">
        <v>672</v>
      </c>
      <c r="E567" s="92">
        <f t="shared" si="360"/>
        <v>0</v>
      </c>
      <c r="F567" s="92"/>
      <c r="G567" s="92"/>
      <c r="H567" s="92"/>
      <c r="I567" s="92"/>
      <c r="J567" s="92"/>
      <c r="K567" s="93"/>
      <c r="L567" s="555"/>
    </row>
    <row r="568" spans="1:12" ht="34.5" customHeight="1">
      <c r="A568" s="571"/>
      <c r="B568" s="967" t="s">
        <v>469</v>
      </c>
      <c r="C568" s="967"/>
      <c r="D568" s="940" t="s">
        <v>670</v>
      </c>
      <c r="E568" s="92">
        <f t="shared" si="360"/>
        <v>0</v>
      </c>
      <c r="F568" s="92"/>
      <c r="G568" s="92"/>
      <c r="H568" s="92"/>
      <c r="I568" s="92"/>
      <c r="J568" s="92"/>
      <c r="K568" s="93"/>
      <c r="L568" s="555"/>
    </row>
    <row r="569" spans="1:12" ht="15.75">
      <c r="A569" s="571"/>
      <c r="B569" s="590" t="s">
        <v>1205</v>
      </c>
      <c r="C569" s="576"/>
      <c r="D569" s="940" t="s">
        <v>1206</v>
      </c>
      <c r="E569" s="92">
        <f t="shared" si="360"/>
        <v>0</v>
      </c>
      <c r="F569" s="92"/>
      <c r="G569" s="92"/>
      <c r="H569" s="92"/>
      <c r="I569" s="92"/>
      <c r="J569" s="92"/>
      <c r="K569" s="93"/>
      <c r="L569" s="555"/>
    </row>
    <row r="570" spans="1:12" ht="20.25" customHeight="1">
      <c r="A570" s="571"/>
      <c r="B570" s="1030" t="s">
        <v>644</v>
      </c>
      <c r="C570" s="1030"/>
      <c r="D570" s="940" t="s">
        <v>850</v>
      </c>
      <c r="E570" s="92">
        <f t="shared" si="360"/>
        <v>0</v>
      </c>
      <c r="F570" s="92"/>
      <c r="G570" s="92"/>
      <c r="H570" s="92"/>
      <c r="I570" s="92"/>
      <c r="J570" s="92"/>
      <c r="K570" s="93"/>
      <c r="L570" s="555"/>
    </row>
    <row r="571" spans="1:12" ht="15.75">
      <c r="A571" s="571"/>
      <c r="B571" s="1030" t="s">
        <v>318</v>
      </c>
      <c r="C571" s="1030"/>
      <c r="D571" s="940" t="s">
        <v>319</v>
      </c>
      <c r="E571" s="92">
        <f t="shared" si="360"/>
        <v>0</v>
      </c>
      <c r="F571" s="92"/>
      <c r="G571" s="92"/>
      <c r="H571" s="92"/>
      <c r="I571" s="92"/>
      <c r="J571" s="92"/>
      <c r="K571" s="93"/>
      <c r="L571" s="555"/>
    </row>
    <row r="572" spans="1:12" ht="32.25" customHeight="1">
      <c r="A572" s="571"/>
      <c r="B572" s="995" t="s">
        <v>1119</v>
      </c>
      <c r="C572" s="995"/>
      <c r="D572" s="940" t="s">
        <v>1120</v>
      </c>
      <c r="E572" s="92">
        <f t="shared" si="360"/>
        <v>0</v>
      </c>
      <c r="F572" s="92"/>
      <c r="G572" s="92"/>
      <c r="H572" s="92"/>
      <c r="I572" s="92"/>
      <c r="J572" s="92"/>
      <c r="K572" s="93"/>
      <c r="L572" s="555"/>
    </row>
    <row r="573" spans="1:12" ht="39.75" customHeight="1">
      <c r="A573" s="571"/>
      <c r="B573" s="973" t="s">
        <v>1344</v>
      </c>
      <c r="C573" s="968"/>
      <c r="D573" s="934" t="s">
        <v>1330</v>
      </c>
      <c r="E573" s="547">
        <f t="shared" si="360"/>
        <v>553</v>
      </c>
      <c r="F573" s="547">
        <v>66</v>
      </c>
      <c r="G573" s="547">
        <v>66</v>
      </c>
      <c r="H573" s="547">
        <v>48</v>
      </c>
      <c r="I573" s="547">
        <f>20+353</f>
        <v>373</v>
      </c>
      <c r="J573" s="88">
        <f>(E573*(4.7)/100+E573)</f>
        <v>578.991</v>
      </c>
      <c r="K573" s="88">
        <f>(E573*(4.5)/100+E573)</f>
        <v>577.885</v>
      </c>
      <c r="L573" s="630">
        <f>(E573*(4)/100+E573)</f>
        <v>575.12</v>
      </c>
    </row>
    <row r="574" spans="1:14" s="36" customFormat="1" ht="15.75">
      <c r="A574" s="610"/>
      <c r="B574" s="993" t="s">
        <v>1521</v>
      </c>
      <c r="C574" s="993"/>
      <c r="D574" s="934" t="s">
        <v>1520</v>
      </c>
      <c r="E574" s="547">
        <f t="shared" si="360"/>
        <v>0</v>
      </c>
      <c r="F574" s="547"/>
      <c r="G574" s="547"/>
      <c r="H574" s="547"/>
      <c r="I574" s="547"/>
      <c r="J574" s="547"/>
      <c r="K574" s="548"/>
      <c r="L574" s="556"/>
      <c r="M574" s="39"/>
      <c r="N574" s="40"/>
    </row>
    <row r="575" spans="1:14" ht="15.75">
      <c r="A575" s="571"/>
      <c r="B575" s="973" t="s">
        <v>1551</v>
      </c>
      <c r="C575" s="973"/>
      <c r="D575" s="934" t="s">
        <v>1544</v>
      </c>
      <c r="E575" s="547">
        <f t="shared" si="360"/>
        <v>0</v>
      </c>
      <c r="F575" s="547">
        <f>F576</f>
        <v>0</v>
      </c>
      <c r="G575" s="547">
        <f aca="true" t="shared" si="378" ref="G575:L575">G576</f>
        <v>0</v>
      </c>
      <c r="H575" s="547">
        <f t="shared" si="378"/>
        <v>0</v>
      </c>
      <c r="I575" s="547">
        <f t="shared" si="378"/>
        <v>0</v>
      </c>
      <c r="J575" s="547">
        <f t="shared" si="378"/>
        <v>0</v>
      </c>
      <c r="K575" s="547">
        <f t="shared" si="378"/>
        <v>0</v>
      </c>
      <c r="L575" s="555">
        <f t="shared" si="378"/>
        <v>0</v>
      </c>
      <c r="M575" s="8"/>
      <c r="N575" s="32"/>
    </row>
    <row r="576" spans="1:14" ht="33.75" customHeight="1">
      <c r="A576" s="571"/>
      <c r="B576" s="58"/>
      <c r="C576" s="58" t="s">
        <v>1547</v>
      </c>
      <c r="D576" s="934" t="s">
        <v>1548</v>
      </c>
      <c r="E576" s="547">
        <f t="shared" si="360"/>
        <v>0</v>
      </c>
      <c r="F576" s="547"/>
      <c r="G576" s="547"/>
      <c r="H576" s="547"/>
      <c r="I576" s="547"/>
      <c r="J576" s="547"/>
      <c r="K576" s="548"/>
      <c r="L576" s="555"/>
      <c r="M576" s="8"/>
      <c r="N576" s="32"/>
    </row>
    <row r="577" spans="1:14" ht="15.75">
      <c r="A577" s="571"/>
      <c r="B577" s="973" t="s">
        <v>1570</v>
      </c>
      <c r="C577" s="973"/>
      <c r="D577" s="934" t="s">
        <v>1571</v>
      </c>
      <c r="E577" s="547">
        <f t="shared" si="360"/>
        <v>0</v>
      </c>
      <c r="F577" s="547"/>
      <c r="G577" s="547"/>
      <c r="H577" s="547"/>
      <c r="I577" s="547"/>
      <c r="J577" s="547"/>
      <c r="K577" s="548"/>
      <c r="L577" s="555"/>
      <c r="M577" s="8"/>
      <c r="N577" s="32"/>
    </row>
    <row r="578" spans="1:12" ht="36.75" customHeight="1">
      <c r="A578" s="571"/>
      <c r="B578" s="973" t="s">
        <v>1576</v>
      </c>
      <c r="C578" s="968"/>
      <c r="D578" s="934" t="s">
        <v>1577</v>
      </c>
      <c r="E578" s="547">
        <f t="shared" si="360"/>
        <v>0</v>
      </c>
      <c r="F578" s="547"/>
      <c r="G578" s="547"/>
      <c r="H578" s="547"/>
      <c r="I578" s="547"/>
      <c r="J578" s="547"/>
      <c r="K578" s="547"/>
      <c r="L578" s="594"/>
    </row>
    <row r="579" spans="1:12" ht="15.75">
      <c r="A579" s="571"/>
      <c r="B579" s="973" t="s">
        <v>1586</v>
      </c>
      <c r="C579" s="968"/>
      <c r="D579" s="934" t="s">
        <v>1587</v>
      </c>
      <c r="E579" s="547">
        <f aca="true" t="shared" si="379" ref="E579:E642">F579+G579+H579+I579</f>
        <v>33000</v>
      </c>
      <c r="F579" s="547">
        <v>0</v>
      </c>
      <c r="G579" s="547">
        <v>0</v>
      </c>
      <c r="H579" s="547">
        <v>33000</v>
      </c>
      <c r="I579" s="547">
        <v>0</v>
      </c>
      <c r="J579" s="547">
        <v>34551</v>
      </c>
      <c r="K579" s="547">
        <v>34485</v>
      </c>
      <c r="L579" s="595">
        <v>34320</v>
      </c>
    </row>
    <row r="580" spans="1:12" ht="15.75">
      <c r="A580" s="571"/>
      <c r="B580" s="967" t="s">
        <v>1612</v>
      </c>
      <c r="C580" s="972"/>
      <c r="D580" s="934" t="s">
        <v>1607</v>
      </c>
      <c r="E580" s="547">
        <f t="shared" si="379"/>
        <v>117304</v>
      </c>
      <c r="F580" s="547">
        <f>SUM(F581:F583)</f>
        <v>0</v>
      </c>
      <c r="G580" s="547">
        <f aca="true" t="shared" si="380" ref="G580:L580">SUM(G581:G583)</f>
        <v>0</v>
      </c>
      <c r="H580" s="547">
        <f t="shared" si="380"/>
        <v>0</v>
      </c>
      <c r="I580" s="547">
        <f t="shared" si="380"/>
        <v>117304</v>
      </c>
      <c r="J580" s="547">
        <f t="shared" si="380"/>
        <v>122817.288</v>
      </c>
      <c r="K580" s="547">
        <f t="shared" si="380"/>
        <v>122582.68</v>
      </c>
      <c r="L580" s="555">
        <f t="shared" si="380"/>
        <v>121996.16</v>
      </c>
    </row>
    <row r="581" spans="1:12" ht="15.75">
      <c r="A581" s="571"/>
      <c r="B581" s="58"/>
      <c r="C581" s="553" t="s">
        <v>1590</v>
      </c>
      <c r="D581" s="934" t="s">
        <v>1604</v>
      </c>
      <c r="E581" s="547">
        <f t="shared" si="379"/>
        <v>117304</v>
      </c>
      <c r="F581" s="547">
        <v>0</v>
      </c>
      <c r="G581" s="547">
        <v>0</v>
      </c>
      <c r="H581" s="547">
        <v>0</v>
      </c>
      <c r="I581" s="547">
        <v>117304</v>
      </c>
      <c r="J581" s="88">
        <f>(E581*(4.7)/100+E581)</f>
        <v>122817.288</v>
      </c>
      <c r="K581" s="88">
        <f>(E581*(4.5)/100+E581)</f>
        <v>122582.68</v>
      </c>
      <c r="L581" s="630">
        <f>(E581*(4)/100+E581)</f>
        <v>121996.16</v>
      </c>
    </row>
    <row r="582" spans="1:12" ht="15.75">
      <c r="A582" s="571"/>
      <c r="B582" s="58"/>
      <c r="C582" s="553" t="s">
        <v>1594</v>
      </c>
      <c r="D582" s="934" t="s">
        <v>1605</v>
      </c>
      <c r="E582" s="547">
        <f t="shared" si="379"/>
        <v>0</v>
      </c>
      <c r="F582" s="547"/>
      <c r="G582" s="547"/>
      <c r="H582" s="547"/>
      <c r="I582" s="547"/>
      <c r="J582" s="547"/>
      <c r="K582" s="547"/>
      <c r="L582" s="595"/>
    </row>
    <row r="583" spans="1:12" ht="15.75">
      <c r="A583" s="571"/>
      <c r="B583" s="58"/>
      <c r="C583" s="553" t="s">
        <v>1591</v>
      </c>
      <c r="D583" s="934" t="s">
        <v>1606</v>
      </c>
      <c r="E583" s="547">
        <f t="shared" si="379"/>
        <v>0</v>
      </c>
      <c r="F583" s="547"/>
      <c r="G583" s="547"/>
      <c r="H583" s="547"/>
      <c r="I583" s="547"/>
      <c r="J583" s="547"/>
      <c r="K583" s="547"/>
      <c r="L583" s="595"/>
    </row>
    <row r="584" spans="1:12" ht="15.75">
      <c r="A584" s="571"/>
      <c r="B584" s="967" t="s">
        <v>1613</v>
      </c>
      <c r="C584" s="972"/>
      <c r="D584" s="934" t="s">
        <v>1608</v>
      </c>
      <c r="E584" s="547">
        <f t="shared" si="379"/>
        <v>222086</v>
      </c>
      <c r="F584" s="547">
        <f>SUM(F585:F587)</f>
        <v>0</v>
      </c>
      <c r="G584" s="547">
        <f aca="true" t="shared" si="381" ref="G584:L584">SUM(G585:G587)</f>
        <v>22426.64</v>
      </c>
      <c r="H584" s="547">
        <f t="shared" si="381"/>
        <v>15927.92</v>
      </c>
      <c r="I584" s="547">
        <f t="shared" si="381"/>
        <v>183731.44</v>
      </c>
      <c r="J584" s="547">
        <f t="shared" si="381"/>
        <v>232524.04200000002</v>
      </c>
      <c r="K584" s="547">
        <f t="shared" si="381"/>
        <v>232079.87</v>
      </c>
      <c r="L584" s="555">
        <f t="shared" si="381"/>
        <v>230969.44</v>
      </c>
    </row>
    <row r="585" spans="1:12" ht="15.75">
      <c r="A585" s="571"/>
      <c r="B585" s="58"/>
      <c r="C585" s="553" t="s">
        <v>1592</v>
      </c>
      <c r="D585" s="934" t="s">
        <v>1609</v>
      </c>
      <c r="E585" s="547">
        <f t="shared" si="379"/>
        <v>215962</v>
      </c>
      <c r="F585" s="547">
        <v>0</v>
      </c>
      <c r="G585" s="547">
        <v>18845.64</v>
      </c>
      <c r="H585" s="547">
        <v>13384.92</v>
      </c>
      <c r="I585" s="547">
        <f>183998.05-266.61</f>
        <v>183731.44</v>
      </c>
      <c r="J585" s="88">
        <f>(E585*(4.7)/100+E585)</f>
        <v>226112.214</v>
      </c>
      <c r="K585" s="88">
        <f>(E585*(4.5)/100+E585)</f>
        <v>225680.29</v>
      </c>
      <c r="L585" s="630">
        <f>(E585*(4)/100+E585)</f>
        <v>224600.48</v>
      </c>
    </row>
    <row r="586" spans="1:12" ht="15.75">
      <c r="A586" s="571"/>
      <c r="B586" s="58"/>
      <c r="C586" s="553" t="s">
        <v>1594</v>
      </c>
      <c r="D586" s="934" t="s">
        <v>1610</v>
      </c>
      <c r="E586" s="547">
        <f t="shared" si="379"/>
        <v>0</v>
      </c>
      <c r="F586" s="547"/>
      <c r="G586" s="547"/>
      <c r="H586" s="547"/>
      <c r="I586" s="547"/>
      <c r="J586" s="547"/>
      <c r="K586" s="547"/>
      <c r="L586" s="595"/>
    </row>
    <row r="587" spans="1:12" ht="15.75">
      <c r="A587" s="571"/>
      <c r="B587" s="58"/>
      <c r="C587" s="553" t="s">
        <v>1591</v>
      </c>
      <c r="D587" s="934" t="s">
        <v>1611</v>
      </c>
      <c r="E587" s="547">
        <f t="shared" si="379"/>
        <v>6124</v>
      </c>
      <c r="F587" s="547"/>
      <c r="G587" s="547">
        <v>3581</v>
      </c>
      <c r="H587" s="547">
        <v>2543</v>
      </c>
      <c r="I587" s="547">
        <v>0</v>
      </c>
      <c r="J587" s="88">
        <f>(E587*(4.7)/100+E587)</f>
        <v>6411.8279999999995</v>
      </c>
      <c r="K587" s="88">
        <f>(E587*(4.5)/100+E587)</f>
        <v>6399.58</v>
      </c>
      <c r="L587" s="630">
        <f>(E587*(4)/100+E587)</f>
        <v>6368.96</v>
      </c>
    </row>
    <row r="588" spans="1:12" ht="38.25" customHeight="1">
      <c r="A588" s="571"/>
      <c r="B588" s="973" t="s">
        <v>1635</v>
      </c>
      <c r="C588" s="968"/>
      <c r="D588" s="934" t="s">
        <v>1626</v>
      </c>
      <c r="E588" s="547">
        <f t="shared" si="379"/>
        <v>0</v>
      </c>
      <c r="F588" s="547">
        <f>SUM(F589:F591)</f>
        <v>0</v>
      </c>
      <c r="G588" s="547">
        <f aca="true" t="shared" si="382" ref="G588:L588">SUM(G589:G591)</f>
        <v>0</v>
      </c>
      <c r="H588" s="547">
        <f t="shared" si="382"/>
        <v>0</v>
      </c>
      <c r="I588" s="547">
        <f t="shared" si="382"/>
        <v>0</v>
      </c>
      <c r="J588" s="547">
        <f t="shared" si="382"/>
        <v>0</v>
      </c>
      <c r="K588" s="547">
        <f t="shared" si="382"/>
        <v>0</v>
      </c>
      <c r="L588" s="555">
        <f t="shared" si="382"/>
        <v>0</v>
      </c>
    </row>
    <row r="589" spans="1:12" ht="15.75">
      <c r="A589" s="571"/>
      <c r="B589" s="58"/>
      <c r="C589" s="553" t="s">
        <v>1590</v>
      </c>
      <c r="D589" s="934" t="s">
        <v>1627</v>
      </c>
      <c r="E589" s="547">
        <f t="shared" si="379"/>
        <v>0</v>
      </c>
      <c r="F589" s="547"/>
      <c r="G589" s="547"/>
      <c r="H589" s="547"/>
      <c r="I589" s="547"/>
      <c r="J589" s="547"/>
      <c r="K589" s="547"/>
      <c r="L589" s="595"/>
    </row>
    <row r="590" spans="1:12" ht="15.75">
      <c r="A590" s="571"/>
      <c r="B590" s="58"/>
      <c r="C590" s="553" t="s">
        <v>1594</v>
      </c>
      <c r="D590" s="934" t="s">
        <v>1628</v>
      </c>
      <c r="E590" s="547">
        <f t="shared" si="379"/>
        <v>0</v>
      </c>
      <c r="F590" s="547"/>
      <c r="G590" s="547"/>
      <c r="H590" s="547"/>
      <c r="I590" s="547"/>
      <c r="J590" s="547"/>
      <c r="K590" s="547"/>
      <c r="L590" s="595"/>
    </row>
    <row r="591" spans="1:12" ht="15.75">
      <c r="A591" s="571"/>
      <c r="B591" s="58"/>
      <c r="C591" s="553" t="s">
        <v>1591</v>
      </c>
      <c r="D591" s="934" t="s">
        <v>1629</v>
      </c>
      <c r="E591" s="547">
        <f t="shared" si="379"/>
        <v>0</v>
      </c>
      <c r="F591" s="547"/>
      <c r="G591" s="547"/>
      <c r="H591" s="547"/>
      <c r="I591" s="547"/>
      <c r="J591" s="547"/>
      <c r="K591" s="547"/>
      <c r="L591" s="595"/>
    </row>
    <row r="592" spans="1:12" ht="39.75" customHeight="1">
      <c r="A592" s="571"/>
      <c r="B592" s="973" t="s">
        <v>1634</v>
      </c>
      <c r="C592" s="968"/>
      <c r="D592" s="934" t="s">
        <v>1630</v>
      </c>
      <c r="E592" s="547">
        <f t="shared" si="379"/>
        <v>0</v>
      </c>
      <c r="F592" s="547">
        <f>SUM(F593:F595)</f>
        <v>0</v>
      </c>
      <c r="G592" s="547">
        <f aca="true" t="shared" si="383" ref="G592:L592">SUM(G593:G595)</f>
        <v>0</v>
      </c>
      <c r="H592" s="547">
        <f t="shared" si="383"/>
        <v>0</v>
      </c>
      <c r="I592" s="547">
        <f t="shared" si="383"/>
        <v>0</v>
      </c>
      <c r="J592" s="547">
        <f t="shared" si="383"/>
        <v>0</v>
      </c>
      <c r="K592" s="547">
        <f t="shared" si="383"/>
        <v>0</v>
      </c>
      <c r="L592" s="555">
        <f t="shared" si="383"/>
        <v>0</v>
      </c>
    </row>
    <row r="593" spans="1:12" ht="15.75">
      <c r="A593" s="571"/>
      <c r="B593" s="58"/>
      <c r="C593" s="553" t="s">
        <v>1592</v>
      </c>
      <c r="D593" s="934" t="s">
        <v>1631</v>
      </c>
      <c r="E593" s="547">
        <f t="shared" si="379"/>
        <v>0</v>
      </c>
      <c r="F593" s="547"/>
      <c r="G593" s="547"/>
      <c r="H593" s="547"/>
      <c r="I593" s="547"/>
      <c r="J593" s="547"/>
      <c r="K593" s="547"/>
      <c r="L593" s="595"/>
    </row>
    <row r="594" spans="1:12" ht="15.75">
      <c r="A594" s="571"/>
      <c r="B594" s="58"/>
      <c r="C594" s="553" t="s">
        <v>1594</v>
      </c>
      <c r="D594" s="934" t="s">
        <v>1632</v>
      </c>
      <c r="E594" s="547">
        <f t="shared" si="379"/>
        <v>0</v>
      </c>
      <c r="F594" s="547"/>
      <c r="G594" s="547"/>
      <c r="H594" s="547"/>
      <c r="I594" s="547"/>
      <c r="J594" s="547"/>
      <c r="K594" s="547"/>
      <c r="L594" s="595"/>
    </row>
    <row r="595" spans="1:12" ht="15.75">
      <c r="A595" s="571"/>
      <c r="B595" s="58"/>
      <c r="C595" s="553" t="s">
        <v>1591</v>
      </c>
      <c r="D595" s="934" t="s">
        <v>1633</v>
      </c>
      <c r="E595" s="547">
        <f t="shared" si="379"/>
        <v>0</v>
      </c>
      <c r="F595" s="547"/>
      <c r="G595" s="547"/>
      <c r="H595" s="547"/>
      <c r="I595" s="547"/>
      <c r="J595" s="547"/>
      <c r="K595" s="547"/>
      <c r="L595" s="595"/>
    </row>
    <row r="596" spans="1:12" ht="32.25" customHeight="1">
      <c r="A596" s="571"/>
      <c r="B596" s="973" t="s">
        <v>1658</v>
      </c>
      <c r="C596" s="968"/>
      <c r="D596" s="934" t="s">
        <v>1652</v>
      </c>
      <c r="E596" s="547">
        <f t="shared" si="379"/>
        <v>0</v>
      </c>
      <c r="F596" s="547">
        <f>SUM(F597:F599)</f>
        <v>0</v>
      </c>
      <c r="G596" s="547">
        <f aca="true" t="shared" si="384" ref="G596:L596">SUM(G597:G599)</f>
        <v>0</v>
      </c>
      <c r="H596" s="547">
        <f t="shared" si="384"/>
        <v>0</v>
      </c>
      <c r="I596" s="547">
        <f t="shared" si="384"/>
        <v>0</v>
      </c>
      <c r="J596" s="547">
        <f t="shared" si="384"/>
        <v>0</v>
      </c>
      <c r="K596" s="547">
        <f t="shared" si="384"/>
        <v>0</v>
      </c>
      <c r="L596" s="555">
        <f t="shared" si="384"/>
        <v>0</v>
      </c>
    </row>
    <row r="597" spans="1:12" ht="15.75">
      <c r="A597" s="571"/>
      <c r="B597" s="58"/>
      <c r="C597" s="553" t="s">
        <v>1653</v>
      </c>
      <c r="D597" s="934" t="s">
        <v>1655</v>
      </c>
      <c r="E597" s="547">
        <f t="shared" si="379"/>
        <v>0</v>
      </c>
      <c r="F597" s="547"/>
      <c r="G597" s="547"/>
      <c r="H597" s="547"/>
      <c r="I597" s="547"/>
      <c r="J597" s="547"/>
      <c r="K597" s="547"/>
      <c r="L597" s="595"/>
    </row>
    <row r="598" spans="1:12" ht="15.75">
      <c r="A598" s="571"/>
      <c r="B598" s="58"/>
      <c r="C598" s="553" t="s">
        <v>1654</v>
      </c>
      <c r="D598" s="934" t="s">
        <v>1656</v>
      </c>
      <c r="E598" s="547">
        <f t="shared" si="379"/>
        <v>0</v>
      </c>
      <c r="F598" s="547"/>
      <c r="G598" s="547"/>
      <c r="H598" s="547"/>
      <c r="I598" s="547"/>
      <c r="J598" s="547"/>
      <c r="K598" s="547"/>
      <c r="L598" s="595"/>
    </row>
    <row r="599" spans="1:12" ht="15.75">
      <c r="A599" s="571"/>
      <c r="B599" s="58"/>
      <c r="C599" s="553" t="s">
        <v>1125</v>
      </c>
      <c r="D599" s="934" t="s">
        <v>1657</v>
      </c>
      <c r="E599" s="547">
        <f t="shared" si="379"/>
        <v>0</v>
      </c>
      <c r="F599" s="547"/>
      <c r="G599" s="547"/>
      <c r="H599" s="547"/>
      <c r="I599" s="547"/>
      <c r="J599" s="547"/>
      <c r="K599" s="547"/>
      <c r="L599" s="595"/>
    </row>
    <row r="600" spans="1:12" ht="54.75" customHeight="1">
      <c r="A600" s="571"/>
      <c r="B600" s="973" t="s">
        <v>1685</v>
      </c>
      <c r="C600" s="968"/>
      <c r="D600" s="934" t="s">
        <v>1680</v>
      </c>
      <c r="E600" s="547">
        <f t="shared" si="379"/>
        <v>0</v>
      </c>
      <c r="F600" s="547">
        <f>F601+F602</f>
        <v>0</v>
      </c>
      <c r="G600" s="547">
        <f aca="true" t="shared" si="385" ref="G600:L600">G601+G602</f>
        <v>0</v>
      </c>
      <c r="H600" s="547">
        <f t="shared" si="385"/>
        <v>0</v>
      </c>
      <c r="I600" s="547">
        <f t="shared" si="385"/>
        <v>0</v>
      </c>
      <c r="J600" s="547">
        <f t="shared" si="385"/>
        <v>0</v>
      </c>
      <c r="K600" s="547">
        <f t="shared" si="385"/>
        <v>0</v>
      </c>
      <c r="L600" s="555">
        <f t="shared" si="385"/>
        <v>0</v>
      </c>
    </row>
    <row r="601" spans="1:12" ht="39.75" customHeight="1">
      <c r="A601" s="571"/>
      <c r="B601" s="58"/>
      <c r="C601" s="553" t="s">
        <v>1682</v>
      </c>
      <c r="D601" s="934" t="s">
        <v>1681</v>
      </c>
      <c r="E601" s="547">
        <f t="shared" si="379"/>
        <v>0</v>
      </c>
      <c r="F601" s="547"/>
      <c r="G601" s="547"/>
      <c r="H601" s="547"/>
      <c r="I601" s="547"/>
      <c r="J601" s="547"/>
      <c r="K601" s="547"/>
      <c r="L601" s="595"/>
    </row>
    <row r="602" spans="1:12" ht="33.75" customHeight="1">
      <c r="A602" s="571"/>
      <c r="B602" s="58"/>
      <c r="C602" s="553" t="s">
        <v>1683</v>
      </c>
      <c r="D602" s="934" t="s">
        <v>1684</v>
      </c>
      <c r="E602" s="547">
        <f t="shared" si="379"/>
        <v>0</v>
      </c>
      <c r="F602" s="547"/>
      <c r="G602" s="547"/>
      <c r="H602" s="547"/>
      <c r="I602" s="547"/>
      <c r="J602" s="547"/>
      <c r="K602" s="547"/>
      <c r="L602" s="595"/>
    </row>
    <row r="603" spans="1:12" ht="15.75">
      <c r="A603" s="975" t="s">
        <v>1707</v>
      </c>
      <c r="B603" s="987"/>
      <c r="C603" s="987"/>
      <c r="D603" s="946" t="s">
        <v>651</v>
      </c>
      <c r="E603" s="550">
        <f t="shared" si="379"/>
        <v>0</v>
      </c>
      <c r="F603" s="550">
        <f>F604+F605+F607+F608</f>
        <v>0</v>
      </c>
      <c r="G603" s="550">
        <f aca="true" t="shared" si="386" ref="G603:L603">G604+G605+G607+G608</f>
        <v>0</v>
      </c>
      <c r="H603" s="550">
        <f t="shared" si="386"/>
        <v>0</v>
      </c>
      <c r="I603" s="550">
        <f t="shared" si="386"/>
        <v>0</v>
      </c>
      <c r="J603" s="550">
        <f t="shared" si="386"/>
        <v>0</v>
      </c>
      <c r="K603" s="550">
        <f t="shared" si="386"/>
        <v>0</v>
      </c>
      <c r="L603" s="554">
        <f t="shared" si="386"/>
        <v>0</v>
      </c>
    </row>
    <row r="604" spans="1:12" ht="15.75">
      <c r="A604" s="571"/>
      <c r="B604" s="967" t="s">
        <v>1346</v>
      </c>
      <c r="C604" s="972"/>
      <c r="D604" s="934" t="s">
        <v>1334</v>
      </c>
      <c r="E604" s="547">
        <f t="shared" si="379"/>
        <v>0</v>
      </c>
      <c r="F604" s="547"/>
      <c r="G604" s="547"/>
      <c r="H604" s="547"/>
      <c r="I604" s="547"/>
      <c r="J604" s="547"/>
      <c r="K604" s="548"/>
      <c r="L604" s="555"/>
    </row>
    <row r="605" spans="1:12" ht="15.75">
      <c r="A605" s="571"/>
      <c r="B605" s="967" t="s">
        <v>1539</v>
      </c>
      <c r="C605" s="967"/>
      <c r="D605" s="934" t="s">
        <v>1532</v>
      </c>
      <c r="E605" s="547">
        <f t="shared" si="379"/>
        <v>0</v>
      </c>
      <c r="F605" s="547">
        <f>F606</f>
        <v>0</v>
      </c>
      <c r="G605" s="547">
        <f aca="true" t="shared" si="387" ref="G605:L605">G606</f>
        <v>0</v>
      </c>
      <c r="H605" s="547">
        <f t="shared" si="387"/>
        <v>0</v>
      </c>
      <c r="I605" s="547">
        <f t="shared" si="387"/>
        <v>0</v>
      </c>
      <c r="J605" s="547">
        <f t="shared" si="387"/>
        <v>0</v>
      </c>
      <c r="K605" s="547">
        <f t="shared" si="387"/>
        <v>0</v>
      </c>
      <c r="L605" s="555">
        <f t="shared" si="387"/>
        <v>0</v>
      </c>
    </row>
    <row r="606" spans="1:12" ht="15.75">
      <c r="A606" s="571"/>
      <c r="B606" s="576"/>
      <c r="C606" s="576" t="s">
        <v>1536</v>
      </c>
      <c r="D606" s="934" t="s">
        <v>1534</v>
      </c>
      <c r="E606" s="547">
        <f t="shared" si="379"/>
        <v>0</v>
      </c>
      <c r="F606" s="547">
        <v>0</v>
      </c>
      <c r="G606" s="547">
        <v>0</v>
      </c>
      <c r="H606" s="547">
        <f>2548-2548</f>
        <v>0</v>
      </c>
      <c r="I606" s="547">
        <v>0</v>
      </c>
      <c r="J606" s="547"/>
      <c r="K606" s="548"/>
      <c r="L606" s="555"/>
    </row>
    <row r="607" spans="1:12" ht="39.75" customHeight="1">
      <c r="A607" s="571"/>
      <c r="B607" s="967" t="s">
        <v>1572</v>
      </c>
      <c r="C607" s="967"/>
      <c r="D607" s="934" t="s">
        <v>1573</v>
      </c>
      <c r="E607" s="547">
        <f t="shared" si="379"/>
        <v>0</v>
      </c>
      <c r="F607" s="547">
        <v>0</v>
      </c>
      <c r="G607" s="547">
        <v>0</v>
      </c>
      <c r="H607" s="547">
        <v>0</v>
      </c>
      <c r="I607" s="547">
        <v>0</v>
      </c>
      <c r="J607" s="88">
        <f>(E607*(4.7)/100+E607)</f>
        <v>0</v>
      </c>
      <c r="K607" s="88">
        <f>(E607*(4.5)/100+E607)</f>
        <v>0</v>
      </c>
      <c r="L607" s="630">
        <f>(E607*(4)/100+E607)</f>
        <v>0</v>
      </c>
    </row>
    <row r="608" spans="1:12" ht="15.75">
      <c r="A608" s="571"/>
      <c r="B608" s="967" t="s">
        <v>1660</v>
      </c>
      <c r="C608" s="972"/>
      <c r="D608" s="934" t="s">
        <v>1659</v>
      </c>
      <c r="E608" s="547">
        <f t="shared" si="379"/>
        <v>0</v>
      </c>
      <c r="F608" s="547"/>
      <c r="G608" s="547"/>
      <c r="H608" s="547"/>
      <c r="I608" s="547"/>
      <c r="J608" s="547"/>
      <c r="K608" s="548"/>
      <c r="L608" s="555"/>
    </row>
    <row r="609" spans="1:12" ht="41.25" customHeight="1">
      <c r="A609" s="986" t="s">
        <v>1679</v>
      </c>
      <c r="B609" s="994"/>
      <c r="C609" s="994"/>
      <c r="D609" s="946" t="s">
        <v>626</v>
      </c>
      <c r="E609" s="550">
        <f t="shared" si="379"/>
        <v>0</v>
      </c>
      <c r="F609" s="550">
        <f>F610+F613+F616+F619+F627+F632+F637+F642+F647+F652+F657+F662+F667+F672+F676+F680</f>
        <v>0</v>
      </c>
      <c r="G609" s="550">
        <f aca="true" t="shared" si="388" ref="G609:L609">G610+G613+G616+G619+G627+G632+G637+G642+G647+G652+G657+G662+G667+G672+G676+G680</f>
        <v>0</v>
      </c>
      <c r="H609" s="550">
        <f t="shared" si="388"/>
        <v>0</v>
      </c>
      <c r="I609" s="550">
        <f t="shared" si="388"/>
        <v>0</v>
      </c>
      <c r="J609" s="550">
        <f t="shared" si="388"/>
        <v>0</v>
      </c>
      <c r="K609" s="550">
        <f t="shared" si="388"/>
        <v>0</v>
      </c>
      <c r="L609" s="554">
        <f t="shared" si="388"/>
        <v>0</v>
      </c>
    </row>
    <row r="610" spans="1:12" ht="15.75">
      <c r="A610" s="591"/>
      <c r="B610" s="967" t="s">
        <v>1400</v>
      </c>
      <c r="C610" s="967"/>
      <c r="D610" s="934" t="s">
        <v>627</v>
      </c>
      <c r="E610" s="547">
        <f t="shared" si="379"/>
        <v>0</v>
      </c>
      <c r="F610" s="547">
        <f>SUM(F611:F612)</f>
        <v>0</v>
      </c>
      <c r="G610" s="547">
        <f aca="true" t="shared" si="389" ref="G610:L610">SUM(G611:G612)</f>
        <v>0</v>
      </c>
      <c r="H610" s="547">
        <f t="shared" si="389"/>
        <v>0</v>
      </c>
      <c r="I610" s="547">
        <f t="shared" si="389"/>
        <v>0</v>
      </c>
      <c r="J610" s="547">
        <f t="shared" si="389"/>
        <v>0</v>
      </c>
      <c r="K610" s="547">
        <f t="shared" si="389"/>
        <v>0</v>
      </c>
      <c r="L610" s="555">
        <f t="shared" si="389"/>
        <v>0</v>
      </c>
    </row>
    <row r="611" spans="1:12" ht="18" customHeight="1">
      <c r="A611" s="591"/>
      <c r="B611" s="576"/>
      <c r="C611" s="226" t="s">
        <v>1134</v>
      </c>
      <c r="D611" s="934" t="s">
        <v>1135</v>
      </c>
      <c r="E611" s="547">
        <f t="shared" si="379"/>
        <v>0</v>
      </c>
      <c r="F611" s="547"/>
      <c r="G611" s="547"/>
      <c r="H611" s="547"/>
      <c r="I611" s="547"/>
      <c r="J611" s="547"/>
      <c r="K611" s="547"/>
      <c r="L611" s="555"/>
    </row>
    <row r="612" spans="1:12" s="36" customFormat="1" ht="15.75">
      <c r="A612" s="611"/>
      <c r="B612" s="612"/>
      <c r="C612" s="585" t="s">
        <v>1140</v>
      </c>
      <c r="D612" s="934" t="s">
        <v>1399</v>
      </c>
      <c r="E612" s="547">
        <f t="shared" si="379"/>
        <v>0</v>
      </c>
      <c r="F612" s="547"/>
      <c r="G612" s="547"/>
      <c r="H612" s="547"/>
      <c r="I612" s="547"/>
      <c r="J612" s="547"/>
      <c r="K612" s="547"/>
      <c r="L612" s="556"/>
    </row>
    <row r="613" spans="1:12" s="36" customFormat="1" ht="18" customHeight="1">
      <c r="A613" s="611"/>
      <c r="B613" s="985" t="s">
        <v>1402</v>
      </c>
      <c r="C613" s="985"/>
      <c r="D613" s="934" t="s">
        <v>628</v>
      </c>
      <c r="E613" s="547">
        <f t="shared" si="379"/>
        <v>0</v>
      </c>
      <c r="F613" s="547">
        <f>SUM(F614:F615)</f>
        <v>0</v>
      </c>
      <c r="G613" s="547">
        <f aca="true" t="shared" si="390" ref="G613:L613">SUM(G614:G615)</f>
        <v>0</v>
      </c>
      <c r="H613" s="547">
        <f t="shared" si="390"/>
        <v>0</v>
      </c>
      <c r="I613" s="547">
        <f t="shared" si="390"/>
        <v>0</v>
      </c>
      <c r="J613" s="547">
        <f t="shared" si="390"/>
        <v>0</v>
      </c>
      <c r="K613" s="547">
        <f t="shared" si="390"/>
        <v>0</v>
      </c>
      <c r="L613" s="556">
        <f t="shared" si="390"/>
        <v>0</v>
      </c>
    </row>
    <row r="614" spans="1:12" s="36" customFormat="1" ht="15.75">
      <c r="A614" s="611"/>
      <c r="B614" s="612"/>
      <c r="C614" s="585" t="s">
        <v>1134</v>
      </c>
      <c r="D614" s="934" t="s">
        <v>1136</v>
      </c>
      <c r="E614" s="547">
        <f t="shared" si="379"/>
        <v>0</v>
      </c>
      <c r="F614" s="547"/>
      <c r="G614" s="547"/>
      <c r="H614" s="547"/>
      <c r="I614" s="547"/>
      <c r="J614" s="547"/>
      <c r="K614" s="547"/>
      <c r="L614" s="556"/>
    </row>
    <row r="615" spans="1:12" s="36" customFormat="1" ht="15.75">
      <c r="A615" s="611"/>
      <c r="B615" s="612"/>
      <c r="C615" s="585" t="s">
        <v>1140</v>
      </c>
      <c r="D615" s="934" t="s">
        <v>1401</v>
      </c>
      <c r="E615" s="547">
        <f t="shared" si="379"/>
        <v>0</v>
      </c>
      <c r="F615" s="547"/>
      <c r="G615" s="547"/>
      <c r="H615" s="547"/>
      <c r="I615" s="547"/>
      <c r="J615" s="547"/>
      <c r="K615" s="547"/>
      <c r="L615" s="556"/>
    </row>
    <row r="616" spans="1:12" s="36" customFormat="1" ht="20.25" customHeight="1">
      <c r="A616" s="611"/>
      <c r="B616" s="985" t="s">
        <v>1404</v>
      </c>
      <c r="C616" s="985"/>
      <c r="D616" s="934" t="s">
        <v>629</v>
      </c>
      <c r="E616" s="547">
        <f t="shared" si="379"/>
        <v>0</v>
      </c>
      <c r="F616" s="547">
        <f>SUM(F617:F618)</f>
        <v>0</v>
      </c>
      <c r="G616" s="547">
        <f aca="true" t="shared" si="391" ref="G616:L616">SUM(G617:G618)</f>
        <v>0</v>
      </c>
      <c r="H616" s="547">
        <f t="shared" si="391"/>
        <v>0</v>
      </c>
      <c r="I616" s="547">
        <f t="shared" si="391"/>
        <v>0</v>
      </c>
      <c r="J616" s="547">
        <f t="shared" si="391"/>
        <v>0</v>
      </c>
      <c r="K616" s="547">
        <f t="shared" si="391"/>
        <v>0</v>
      </c>
      <c r="L616" s="556">
        <f t="shared" si="391"/>
        <v>0</v>
      </c>
    </row>
    <row r="617" spans="1:12" s="36" customFormat="1" ht="15.75">
      <c r="A617" s="611"/>
      <c r="B617" s="612"/>
      <c r="C617" s="585" t="s">
        <v>1134</v>
      </c>
      <c r="D617" s="934" t="s">
        <v>1137</v>
      </c>
      <c r="E617" s="547">
        <f t="shared" si="379"/>
        <v>0</v>
      </c>
      <c r="F617" s="547"/>
      <c r="G617" s="547"/>
      <c r="H617" s="547"/>
      <c r="I617" s="547"/>
      <c r="J617" s="547"/>
      <c r="K617" s="547"/>
      <c r="L617" s="556"/>
    </row>
    <row r="618" spans="1:12" s="36" customFormat="1" ht="15.75">
      <c r="A618" s="611"/>
      <c r="B618" s="612"/>
      <c r="C618" s="585" t="s">
        <v>1140</v>
      </c>
      <c r="D618" s="934" t="s">
        <v>1403</v>
      </c>
      <c r="E618" s="547">
        <f t="shared" si="379"/>
        <v>0</v>
      </c>
      <c r="F618" s="547"/>
      <c r="G618" s="547"/>
      <c r="H618" s="547"/>
      <c r="I618" s="547"/>
      <c r="J618" s="547"/>
      <c r="K618" s="547"/>
      <c r="L618" s="556"/>
    </row>
    <row r="619" spans="1:12" s="36" customFormat="1" ht="31.5" customHeight="1">
      <c r="A619" s="611"/>
      <c r="B619" s="985" t="s">
        <v>1347</v>
      </c>
      <c r="C619" s="985"/>
      <c r="D619" s="934" t="s">
        <v>630</v>
      </c>
      <c r="E619" s="547">
        <f t="shared" si="379"/>
        <v>0</v>
      </c>
      <c r="F619" s="547">
        <f>SUM(F620:F623)</f>
        <v>0</v>
      </c>
      <c r="G619" s="547">
        <f aca="true" t="shared" si="392" ref="G619:L619">SUM(G620:G623)</f>
        <v>0</v>
      </c>
      <c r="H619" s="547">
        <f t="shared" si="392"/>
        <v>0</v>
      </c>
      <c r="I619" s="547">
        <f t="shared" si="392"/>
        <v>0</v>
      </c>
      <c r="J619" s="547">
        <f t="shared" si="392"/>
        <v>0</v>
      </c>
      <c r="K619" s="547">
        <f t="shared" si="392"/>
        <v>0</v>
      </c>
      <c r="L619" s="556">
        <f t="shared" si="392"/>
        <v>0</v>
      </c>
    </row>
    <row r="620" spans="1:12" s="36" customFormat="1" ht="15.75">
      <c r="A620" s="611"/>
      <c r="B620" s="612"/>
      <c r="C620" s="585" t="s">
        <v>1133</v>
      </c>
      <c r="D620" s="934" t="s">
        <v>1138</v>
      </c>
      <c r="E620" s="547">
        <f t="shared" si="379"/>
        <v>0</v>
      </c>
      <c r="F620" s="547"/>
      <c r="G620" s="547"/>
      <c r="H620" s="547"/>
      <c r="I620" s="547"/>
      <c r="J620" s="547"/>
      <c r="K620" s="547"/>
      <c r="L620" s="556"/>
    </row>
    <row r="621" spans="1:12" s="36" customFormat="1" ht="15.75">
      <c r="A621" s="611"/>
      <c r="B621" s="612"/>
      <c r="C621" s="585" t="s">
        <v>1134</v>
      </c>
      <c r="D621" s="934" t="s">
        <v>1178</v>
      </c>
      <c r="E621" s="547">
        <f t="shared" si="379"/>
        <v>0</v>
      </c>
      <c r="F621" s="547"/>
      <c r="G621" s="547"/>
      <c r="H621" s="547"/>
      <c r="I621" s="547"/>
      <c r="J621" s="547"/>
      <c r="K621" s="547"/>
      <c r="L621" s="556"/>
    </row>
    <row r="622" spans="1:12" s="36" customFormat="1" ht="15.75">
      <c r="A622" s="611"/>
      <c r="B622" s="612"/>
      <c r="C622" s="585" t="s">
        <v>1268</v>
      </c>
      <c r="D622" s="934" t="s">
        <v>1188</v>
      </c>
      <c r="E622" s="547">
        <f t="shared" si="379"/>
        <v>0</v>
      </c>
      <c r="F622" s="547"/>
      <c r="G622" s="547"/>
      <c r="H622" s="547"/>
      <c r="I622" s="547"/>
      <c r="J622" s="547"/>
      <c r="K622" s="547"/>
      <c r="L622" s="556"/>
    </row>
    <row r="623" spans="1:12" s="36" customFormat="1" ht="15.75">
      <c r="A623" s="611"/>
      <c r="B623" s="612"/>
      <c r="C623" s="585" t="s">
        <v>1140</v>
      </c>
      <c r="D623" s="934" t="s">
        <v>1141</v>
      </c>
      <c r="E623" s="547">
        <f t="shared" si="379"/>
        <v>0</v>
      </c>
      <c r="F623" s="547"/>
      <c r="G623" s="547"/>
      <c r="H623" s="547"/>
      <c r="I623" s="547"/>
      <c r="J623" s="547"/>
      <c r="K623" s="547"/>
      <c r="L623" s="556"/>
    </row>
    <row r="624" spans="1:12" s="36" customFormat="1" ht="15.75">
      <c r="A624" s="611"/>
      <c r="B624" s="985" t="s">
        <v>1406</v>
      </c>
      <c r="C624" s="985"/>
      <c r="D624" s="934" t="s">
        <v>631</v>
      </c>
      <c r="E624" s="547">
        <f t="shared" si="379"/>
        <v>0</v>
      </c>
      <c r="F624" s="547">
        <f>SUM(F625:F626)</f>
        <v>0</v>
      </c>
      <c r="G624" s="547">
        <f aca="true" t="shared" si="393" ref="G624:L624">SUM(G625:G626)</f>
        <v>0</v>
      </c>
      <c r="H624" s="547">
        <f t="shared" si="393"/>
        <v>0</v>
      </c>
      <c r="I624" s="547">
        <f t="shared" si="393"/>
        <v>0</v>
      </c>
      <c r="J624" s="547">
        <f t="shared" si="393"/>
        <v>0</v>
      </c>
      <c r="K624" s="547">
        <f t="shared" si="393"/>
        <v>0</v>
      </c>
      <c r="L624" s="556">
        <f t="shared" si="393"/>
        <v>0</v>
      </c>
    </row>
    <row r="625" spans="1:12" s="36" customFormat="1" ht="15.75">
      <c r="A625" s="611"/>
      <c r="B625" s="612"/>
      <c r="C625" s="585" t="s">
        <v>1134</v>
      </c>
      <c r="D625" s="934" t="s">
        <v>1179</v>
      </c>
      <c r="E625" s="547">
        <f t="shared" si="379"/>
        <v>0</v>
      </c>
      <c r="F625" s="547"/>
      <c r="G625" s="547"/>
      <c r="H625" s="547"/>
      <c r="I625" s="547"/>
      <c r="J625" s="547"/>
      <c r="K625" s="547"/>
      <c r="L625" s="556"/>
    </row>
    <row r="626" spans="1:12" s="36" customFormat="1" ht="15.75">
      <c r="A626" s="611"/>
      <c r="B626" s="612"/>
      <c r="C626" s="585" t="s">
        <v>1140</v>
      </c>
      <c r="D626" s="934" t="s">
        <v>1405</v>
      </c>
      <c r="E626" s="547">
        <f t="shared" si="379"/>
        <v>0</v>
      </c>
      <c r="F626" s="547"/>
      <c r="G626" s="547"/>
      <c r="H626" s="547"/>
      <c r="I626" s="547"/>
      <c r="J626" s="547"/>
      <c r="K626" s="547"/>
      <c r="L626" s="556"/>
    </row>
    <row r="627" spans="1:12" ht="15.75">
      <c r="A627" s="591"/>
      <c r="B627" s="967" t="s">
        <v>1143</v>
      </c>
      <c r="C627" s="967"/>
      <c r="D627" s="934" t="s">
        <v>632</v>
      </c>
      <c r="E627" s="547">
        <f t="shared" si="379"/>
        <v>0</v>
      </c>
      <c r="F627" s="547">
        <f>SUM(F628:F631)</f>
        <v>0</v>
      </c>
      <c r="G627" s="547">
        <f aca="true" t="shared" si="394" ref="G627:L627">SUM(G628:G631)</f>
        <v>0</v>
      </c>
      <c r="H627" s="547">
        <f t="shared" si="394"/>
        <v>0</v>
      </c>
      <c r="I627" s="547">
        <f t="shared" si="394"/>
        <v>0</v>
      </c>
      <c r="J627" s="547">
        <f t="shared" si="394"/>
        <v>0</v>
      </c>
      <c r="K627" s="547">
        <f t="shared" si="394"/>
        <v>0</v>
      </c>
      <c r="L627" s="555">
        <f t="shared" si="394"/>
        <v>0</v>
      </c>
    </row>
    <row r="628" spans="1:12" ht="15.75">
      <c r="A628" s="591"/>
      <c r="B628" s="576"/>
      <c r="C628" s="226" t="s">
        <v>1133</v>
      </c>
      <c r="D628" s="934" t="s">
        <v>1180</v>
      </c>
      <c r="E628" s="547">
        <f t="shared" si="379"/>
        <v>0</v>
      </c>
      <c r="F628" s="547"/>
      <c r="G628" s="547"/>
      <c r="H628" s="547"/>
      <c r="I628" s="547"/>
      <c r="J628" s="547"/>
      <c r="K628" s="547"/>
      <c r="L628" s="555"/>
    </row>
    <row r="629" spans="1:12" ht="15.75">
      <c r="A629" s="591"/>
      <c r="B629" s="576"/>
      <c r="C629" s="226" t="s">
        <v>1134</v>
      </c>
      <c r="D629" s="934" t="s">
        <v>1181</v>
      </c>
      <c r="E629" s="547">
        <f t="shared" si="379"/>
        <v>0</v>
      </c>
      <c r="F629" s="547"/>
      <c r="G629" s="547"/>
      <c r="H629" s="547"/>
      <c r="I629" s="547"/>
      <c r="J629" s="547"/>
      <c r="K629" s="547"/>
      <c r="L629" s="555"/>
    </row>
    <row r="630" spans="1:12" ht="15.75">
      <c r="A630" s="591"/>
      <c r="B630" s="576"/>
      <c r="C630" s="226" t="s">
        <v>1268</v>
      </c>
      <c r="D630" s="934" t="s">
        <v>1189</v>
      </c>
      <c r="E630" s="547">
        <f t="shared" si="379"/>
        <v>0</v>
      </c>
      <c r="F630" s="547"/>
      <c r="G630" s="547"/>
      <c r="H630" s="547"/>
      <c r="I630" s="547"/>
      <c r="J630" s="547"/>
      <c r="K630" s="547"/>
      <c r="L630" s="555"/>
    </row>
    <row r="631" spans="1:12" ht="15.75">
      <c r="A631" s="591"/>
      <c r="B631" s="576"/>
      <c r="C631" s="226" t="s">
        <v>1140</v>
      </c>
      <c r="D631" s="934" t="s">
        <v>1142</v>
      </c>
      <c r="E631" s="547">
        <f t="shared" si="379"/>
        <v>0</v>
      </c>
      <c r="F631" s="547"/>
      <c r="G631" s="547"/>
      <c r="H631" s="547"/>
      <c r="I631" s="547"/>
      <c r="J631" s="547"/>
      <c r="K631" s="547"/>
      <c r="L631" s="555"/>
    </row>
    <row r="632" spans="1:12" ht="39.75" customHeight="1">
      <c r="A632" s="591"/>
      <c r="B632" s="967" t="s">
        <v>1145</v>
      </c>
      <c r="C632" s="967"/>
      <c r="D632" s="934" t="s">
        <v>633</v>
      </c>
      <c r="E632" s="547">
        <f t="shared" si="379"/>
        <v>0</v>
      </c>
      <c r="F632" s="547">
        <f>SUM(F633:F636)</f>
        <v>0</v>
      </c>
      <c r="G632" s="547">
        <f aca="true" t="shared" si="395" ref="G632:L632">SUM(G633:G636)</f>
        <v>0</v>
      </c>
      <c r="H632" s="547">
        <f t="shared" si="395"/>
        <v>0</v>
      </c>
      <c r="I632" s="547">
        <f t="shared" si="395"/>
        <v>0</v>
      </c>
      <c r="J632" s="547">
        <f t="shared" si="395"/>
        <v>0</v>
      </c>
      <c r="K632" s="547">
        <f t="shared" si="395"/>
        <v>0</v>
      </c>
      <c r="L632" s="555">
        <f t="shared" si="395"/>
        <v>0</v>
      </c>
    </row>
    <row r="633" spans="1:12" ht="15.75">
      <c r="A633" s="591"/>
      <c r="B633" s="576"/>
      <c r="C633" s="226" t="s">
        <v>1133</v>
      </c>
      <c r="D633" s="934" t="s">
        <v>1182</v>
      </c>
      <c r="E633" s="547">
        <f t="shared" si="379"/>
        <v>0</v>
      </c>
      <c r="F633" s="547"/>
      <c r="G633" s="547"/>
      <c r="H633" s="547"/>
      <c r="I633" s="547"/>
      <c r="J633" s="547"/>
      <c r="K633" s="547"/>
      <c r="L633" s="555"/>
    </row>
    <row r="634" spans="1:12" ht="15.75">
      <c r="A634" s="591"/>
      <c r="B634" s="576"/>
      <c r="C634" s="226" t="s">
        <v>1134</v>
      </c>
      <c r="D634" s="934" t="s">
        <v>1183</v>
      </c>
      <c r="E634" s="547">
        <f t="shared" si="379"/>
        <v>0</v>
      </c>
      <c r="F634" s="547"/>
      <c r="G634" s="547"/>
      <c r="H634" s="547"/>
      <c r="I634" s="547"/>
      <c r="J634" s="547"/>
      <c r="K634" s="547"/>
      <c r="L634" s="555"/>
    </row>
    <row r="635" spans="1:12" ht="15.75">
      <c r="A635" s="591"/>
      <c r="B635" s="576"/>
      <c r="C635" s="226" t="s">
        <v>1268</v>
      </c>
      <c r="D635" s="934" t="s">
        <v>1190</v>
      </c>
      <c r="E635" s="547">
        <f t="shared" si="379"/>
        <v>0</v>
      </c>
      <c r="F635" s="547"/>
      <c r="G635" s="547"/>
      <c r="H635" s="547"/>
      <c r="I635" s="547"/>
      <c r="J635" s="547"/>
      <c r="K635" s="547"/>
      <c r="L635" s="555"/>
    </row>
    <row r="636" spans="1:12" ht="15.75">
      <c r="A636" s="591"/>
      <c r="B636" s="576"/>
      <c r="C636" s="226" t="s">
        <v>1140</v>
      </c>
      <c r="D636" s="934" t="s">
        <v>1144</v>
      </c>
      <c r="E636" s="547">
        <f t="shared" si="379"/>
        <v>0</v>
      </c>
      <c r="F636" s="547"/>
      <c r="G636" s="547"/>
      <c r="H636" s="547"/>
      <c r="I636" s="547"/>
      <c r="J636" s="547"/>
      <c r="K636" s="547"/>
      <c r="L636" s="555"/>
    </row>
    <row r="637" spans="1:12" ht="36" customHeight="1">
      <c r="A637" s="591"/>
      <c r="B637" s="967" t="s">
        <v>251</v>
      </c>
      <c r="C637" s="967"/>
      <c r="D637" s="934" t="s">
        <v>1058</v>
      </c>
      <c r="E637" s="547">
        <f t="shared" si="379"/>
        <v>0</v>
      </c>
      <c r="F637" s="547">
        <f>SUM(F638:F641)</f>
        <v>0</v>
      </c>
      <c r="G637" s="547">
        <f aca="true" t="shared" si="396" ref="G637:L637">SUM(G638:G641)</f>
        <v>0</v>
      </c>
      <c r="H637" s="547">
        <f t="shared" si="396"/>
        <v>0</v>
      </c>
      <c r="I637" s="547">
        <f t="shared" si="396"/>
        <v>0</v>
      </c>
      <c r="J637" s="547">
        <f t="shared" si="396"/>
        <v>0</v>
      </c>
      <c r="K637" s="547">
        <f t="shared" si="396"/>
        <v>0</v>
      </c>
      <c r="L637" s="555">
        <f t="shared" si="396"/>
        <v>0</v>
      </c>
    </row>
    <row r="638" spans="1:12" ht="15.75">
      <c r="A638" s="591"/>
      <c r="B638" s="576"/>
      <c r="C638" s="226" t="s">
        <v>1133</v>
      </c>
      <c r="D638" s="934" t="s">
        <v>397</v>
      </c>
      <c r="E638" s="547">
        <f t="shared" si="379"/>
        <v>0</v>
      </c>
      <c r="F638" s="547"/>
      <c r="G638" s="547"/>
      <c r="H638" s="547"/>
      <c r="I638" s="547"/>
      <c r="J638" s="547"/>
      <c r="K638" s="547"/>
      <c r="L638" s="555"/>
    </row>
    <row r="639" spans="1:12" ht="15.75">
      <c r="A639" s="591"/>
      <c r="B639" s="576"/>
      <c r="C639" s="226" t="s">
        <v>1134</v>
      </c>
      <c r="D639" s="934" t="s">
        <v>398</v>
      </c>
      <c r="E639" s="547">
        <f t="shared" si="379"/>
        <v>0</v>
      </c>
      <c r="F639" s="547"/>
      <c r="G639" s="547"/>
      <c r="H639" s="547"/>
      <c r="I639" s="547"/>
      <c r="J639" s="547"/>
      <c r="K639" s="547"/>
      <c r="L639" s="555"/>
    </row>
    <row r="640" spans="1:12" ht="15.75">
      <c r="A640" s="591"/>
      <c r="B640" s="576"/>
      <c r="C640" s="226" t="s">
        <v>1268</v>
      </c>
      <c r="D640" s="934" t="s">
        <v>1191</v>
      </c>
      <c r="E640" s="547">
        <f t="shared" si="379"/>
        <v>0</v>
      </c>
      <c r="F640" s="547"/>
      <c r="G640" s="547"/>
      <c r="H640" s="547"/>
      <c r="I640" s="547"/>
      <c r="J640" s="547"/>
      <c r="K640" s="547"/>
      <c r="L640" s="555"/>
    </row>
    <row r="641" spans="1:12" ht="15.75">
      <c r="A641" s="591"/>
      <c r="B641" s="576"/>
      <c r="C641" s="226" t="s">
        <v>1140</v>
      </c>
      <c r="D641" s="934" t="s">
        <v>1146</v>
      </c>
      <c r="E641" s="547">
        <f t="shared" si="379"/>
        <v>0</v>
      </c>
      <c r="F641" s="547"/>
      <c r="G641" s="547"/>
      <c r="H641" s="547"/>
      <c r="I641" s="547"/>
      <c r="J641" s="547"/>
      <c r="K641" s="547"/>
      <c r="L641" s="555"/>
    </row>
    <row r="642" spans="1:12" ht="15.75">
      <c r="A642" s="591"/>
      <c r="B642" s="967" t="s">
        <v>1148</v>
      </c>
      <c r="C642" s="967"/>
      <c r="D642" s="934" t="s">
        <v>1059</v>
      </c>
      <c r="E642" s="547">
        <f t="shared" si="379"/>
        <v>0</v>
      </c>
      <c r="F642" s="547">
        <f>SUM(F643:F646)</f>
        <v>0</v>
      </c>
      <c r="G642" s="547">
        <f aca="true" t="shared" si="397" ref="G642:L642">SUM(G643:G646)</f>
        <v>0</v>
      </c>
      <c r="H642" s="547">
        <f t="shared" si="397"/>
        <v>0</v>
      </c>
      <c r="I642" s="547">
        <f t="shared" si="397"/>
        <v>0</v>
      </c>
      <c r="J642" s="547">
        <f t="shared" si="397"/>
        <v>0</v>
      </c>
      <c r="K642" s="547">
        <f t="shared" si="397"/>
        <v>0</v>
      </c>
      <c r="L642" s="555">
        <f t="shared" si="397"/>
        <v>0</v>
      </c>
    </row>
    <row r="643" spans="1:12" ht="15" customHeight="1">
      <c r="A643" s="591"/>
      <c r="B643" s="576"/>
      <c r="C643" s="226" t="s">
        <v>1133</v>
      </c>
      <c r="D643" s="934" t="s">
        <v>399</v>
      </c>
      <c r="E643" s="547">
        <f aca="true" t="shared" si="398" ref="E643:E706">F643+G643+H643+I643</f>
        <v>0</v>
      </c>
      <c r="F643" s="547"/>
      <c r="G643" s="547"/>
      <c r="H643" s="547"/>
      <c r="I643" s="547"/>
      <c r="J643" s="547"/>
      <c r="K643" s="547"/>
      <c r="L643" s="555"/>
    </row>
    <row r="644" spans="1:12" ht="15" customHeight="1">
      <c r="A644" s="591"/>
      <c r="B644" s="576"/>
      <c r="C644" s="226" t="s">
        <v>1134</v>
      </c>
      <c r="D644" s="934" t="s">
        <v>400</v>
      </c>
      <c r="E644" s="547">
        <f t="shared" si="398"/>
        <v>0</v>
      </c>
      <c r="F644" s="547"/>
      <c r="G644" s="547"/>
      <c r="H644" s="547"/>
      <c r="I644" s="547"/>
      <c r="J644" s="547"/>
      <c r="K644" s="547"/>
      <c r="L644" s="555"/>
    </row>
    <row r="645" spans="1:12" ht="15" customHeight="1">
      <c r="A645" s="591"/>
      <c r="B645" s="576"/>
      <c r="C645" s="226" t="s">
        <v>1268</v>
      </c>
      <c r="D645" s="934" t="s">
        <v>601</v>
      </c>
      <c r="E645" s="547">
        <f t="shared" si="398"/>
        <v>0</v>
      </c>
      <c r="F645" s="547"/>
      <c r="G645" s="547"/>
      <c r="H645" s="547"/>
      <c r="I645" s="547"/>
      <c r="J645" s="547"/>
      <c r="K645" s="547"/>
      <c r="L645" s="555"/>
    </row>
    <row r="646" spans="1:12" ht="15.75">
      <c r="A646" s="591"/>
      <c r="B646" s="576"/>
      <c r="C646" s="226" t="s">
        <v>1140</v>
      </c>
      <c r="D646" s="934" t="s">
        <v>1147</v>
      </c>
      <c r="E646" s="547">
        <f t="shared" si="398"/>
        <v>0</v>
      </c>
      <c r="F646" s="547"/>
      <c r="G646" s="547"/>
      <c r="H646" s="547"/>
      <c r="I646" s="547"/>
      <c r="J646" s="547"/>
      <c r="K646" s="547"/>
      <c r="L646" s="555"/>
    </row>
    <row r="647" spans="1:12" ht="15.75">
      <c r="A647" s="591"/>
      <c r="B647" s="967" t="s">
        <v>1150</v>
      </c>
      <c r="C647" s="967"/>
      <c r="D647" s="934" t="s">
        <v>602</v>
      </c>
      <c r="E647" s="547">
        <f t="shared" si="398"/>
        <v>0</v>
      </c>
      <c r="F647" s="547">
        <f>SUM(F648:F651)</f>
        <v>0</v>
      </c>
      <c r="G647" s="547">
        <f aca="true" t="shared" si="399" ref="G647:L647">SUM(G648:G651)</f>
        <v>0</v>
      </c>
      <c r="H647" s="547">
        <f t="shared" si="399"/>
        <v>0</v>
      </c>
      <c r="I647" s="547">
        <f t="shared" si="399"/>
        <v>0</v>
      </c>
      <c r="J647" s="547">
        <f t="shared" si="399"/>
        <v>0</v>
      </c>
      <c r="K647" s="547">
        <f t="shared" si="399"/>
        <v>0</v>
      </c>
      <c r="L647" s="555">
        <f t="shared" si="399"/>
        <v>0</v>
      </c>
    </row>
    <row r="648" spans="1:12" ht="15" customHeight="1">
      <c r="A648" s="591"/>
      <c r="B648" s="576"/>
      <c r="C648" s="226" t="s">
        <v>1133</v>
      </c>
      <c r="D648" s="934" t="s">
        <v>603</v>
      </c>
      <c r="E648" s="547">
        <f t="shared" si="398"/>
        <v>0</v>
      </c>
      <c r="F648" s="547"/>
      <c r="G648" s="547"/>
      <c r="H648" s="547"/>
      <c r="I648" s="547"/>
      <c r="J648" s="547"/>
      <c r="K648" s="547"/>
      <c r="L648" s="555"/>
    </row>
    <row r="649" spans="1:12" ht="15" customHeight="1">
      <c r="A649" s="591"/>
      <c r="B649" s="576"/>
      <c r="C649" s="226" t="s">
        <v>1134</v>
      </c>
      <c r="D649" s="934" t="s">
        <v>604</v>
      </c>
      <c r="E649" s="547">
        <f t="shared" si="398"/>
        <v>0</v>
      </c>
      <c r="F649" s="547"/>
      <c r="G649" s="547"/>
      <c r="H649" s="547"/>
      <c r="I649" s="547"/>
      <c r="J649" s="547"/>
      <c r="K649" s="547"/>
      <c r="L649" s="555"/>
    </row>
    <row r="650" spans="1:12" ht="15" customHeight="1">
      <c r="A650" s="591"/>
      <c r="B650" s="576"/>
      <c r="C650" s="226" t="s">
        <v>1268</v>
      </c>
      <c r="D650" s="934" t="s">
        <v>605</v>
      </c>
      <c r="E650" s="547">
        <f t="shared" si="398"/>
        <v>0</v>
      </c>
      <c r="F650" s="547"/>
      <c r="G650" s="547"/>
      <c r="H650" s="547"/>
      <c r="I650" s="547"/>
      <c r="J650" s="547"/>
      <c r="K650" s="547"/>
      <c r="L650" s="555"/>
    </row>
    <row r="651" spans="1:12" ht="15.75">
      <c r="A651" s="591"/>
      <c r="B651" s="576"/>
      <c r="C651" s="226" t="s">
        <v>1140</v>
      </c>
      <c r="D651" s="934" t="s">
        <v>1149</v>
      </c>
      <c r="E651" s="547">
        <f t="shared" si="398"/>
        <v>0</v>
      </c>
      <c r="F651" s="547"/>
      <c r="G651" s="547"/>
      <c r="H651" s="547"/>
      <c r="I651" s="547"/>
      <c r="J651" s="547"/>
      <c r="K651" s="547"/>
      <c r="L651" s="555"/>
    </row>
    <row r="652" spans="1:12" ht="15.75">
      <c r="A652" s="591"/>
      <c r="B652" s="967" t="s">
        <v>1152</v>
      </c>
      <c r="C652" s="967"/>
      <c r="D652" s="934" t="s">
        <v>606</v>
      </c>
      <c r="E652" s="547">
        <f t="shared" si="398"/>
        <v>0</v>
      </c>
      <c r="F652" s="547">
        <f>SUM(F653:F656)</f>
        <v>0</v>
      </c>
      <c r="G652" s="547">
        <f aca="true" t="shared" si="400" ref="G652:L652">SUM(G653:G656)</f>
        <v>0</v>
      </c>
      <c r="H652" s="547">
        <f t="shared" si="400"/>
        <v>0</v>
      </c>
      <c r="I652" s="547">
        <f t="shared" si="400"/>
        <v>0</v>
      </c>
      <c r="J652" s="547">
        <f t="shared" si="400"/>
        <v>0</v>
      </c>
      <c r="K652" s="547">
        <f t="shared" si="400"/>
        <v>0</v>
      </c>
      <c r="L652" s="555">
        <f t="shared" si="400"/>
        <v>0</v>
      </c>
    </row>
    <row r="653" spans="1:12" ht="15" customHeight="1">
      <c r="A653" s="591"/>
      <c r="B653" s="576"/>
      <c r="C653" s="226" t="s">
        <v>1133</v>
      </c>
      <c r="D653" s="934" t="s">
        <v>607</v>
      </c>
      <c r="E653" s="547">
        <f t="shared" si="398"/>
        <v>0</v>
      </c>
      <c r="F653" s="547"/>
      <c r="G653" s="547"/>
      <c r="H653" s="547"/>
      <c r="I653" s="547"/>
      <c r="J653" s="547"/>
      <c r="K653" s="547"/>
      <c r="L653" s="555"/>
    </row>
    <row r="654" spans="1:12" ht="15" customHeight="1">
      <c r="A654" s="591"/>
      <c r="B654" s="576"/>
      <c r="C654" s="226" t="s">
        <v>1134</v>
      </c>
      <c r="D654" s="934" t="s">
        <v>608</v>
      </c>
      <c r="E654" s="547">
        <f t="shared" si="398"/>
        <v>0</v>
      </c>
      <c r="F654" s="547"/>
      <c r="G654" s="547"/>
      <c r="H654" s="547"/>
      <c r="I654" s="547"/>
      <c r="J654" s="547"/>
      <c r="K654" s="547"/>
      <c r="L654" s="555"/>
    </row>
    <row r="655" spans="1:12" ht="15" customHeight="1">
      <c r="A655" s="591"/>
      <c r="B655" s="576"/>
      <c r="C655" s="226" t="s">
        <v>1268</v>
      </c>
      <c r="D655" s="934" t="s">
        <v>609</v>
      </c>
      <c r="E655" s="547">
        <f t="shared" si="398"/>
        <v>0</v>
      </c>
      <c r="F655" s="547"/>
      <c r="G655" s="547"/>
      <c r="H655" s="547"/>
      <c r="I655" s="547"/>
      <c r="J655" s="547"/>
      <c r="K655" s="547"/>
      <c r="L655" s="555"/>
    </row>
    <row r="656" spans="1:12" ht="15.75">
      <c r="A656" s="591"/>
      <c r="B656" s="576"/>
      <c r="C656" s="226" t="s">
        <v>1140</v>
      </c>
      <c r="D656" s="934" t="s">
        <v>1151</v>
      </c>
      <c r="E656" s="547">
        <f t="shared" si="398"/>
        <v>0</v>
      </c>
      <c r="F656" s="547"/>
      <c r="G656" s="547"/>
      <c r="H656" s="547"/>
      <c r="I656" s="547"/>
      <c r="J656" s="547"/>
      <c r="K656" s="547"/>
      <c r="L656" s="555"/>
    </row>
    <row r="657" spans="1:12" ht="39" customHeight="1">
      <c r="A657" s="591"/>
      <c r="B657" s="979" t="s">
        <v>1506</v>
      </c>
      <c r="C657" s="979"/>
      <c r="D657" s="934" t="s">
        <v>1270</v>
      </c>
      <c r="E657" s="547">
        <f t="shared" si="398"/>
        <v>0</v>
      </c>
      <c r="F657" s="547">
        <f>SUM(F658:F661)</f>
        <v>0</v>
      </c>
      <c r="G657" s="547">
        <f aca="true" t="shared" si="401" ref="G657:L657">SUM(G658:G661)</f>
        <v>0</v>
      </c>
      <c r="H657" s="547">
        <f t="shared" si="401"/>
        <v>0</v>
      </c>
      <c r="I657" s="547">
        <f t="shared" si="401"/>
        <v>0</v>
      </c>
      <c r="J657" s="547">
        <f t="shared" si="401"/>
        <v>0</v>
      </c>
      <c r="K657" s="547">
        <f t="shared" si="401"/>
        <v>0</v>
      </c>
      <c r="L657" s="555">
        <f t="shared" si="401"/>
        <v>0</v>
      </c>
    </row>
    <row r="658" spans="1:12" ht="15" customHeight="1">
      <c r="A658" s="591"/>
      <c r="B658" s="57"/>
      <c r="C658" s="226" t="s">
        <v>1133</v>
      </c>
      <c r="D658" s="934" t="s">
        <v>1271</v>
      </c>
      <c r="E658" s="547">
        <f t="shared" si="398"/>
        <v>0</v>
      </c>
      <c r="F658" s="547"/>
      <c r="G658" s="547"/>
      <c r="H658" s="547"/>
      <c r="I658" s="547"/>
      <c r="J658" s="547"/>
      <c r="K658" s="547"/>
      <c r="L658" s="555"/>
    </row>
    <row r="659" spans="1:12" ht="18.75" customHeight="1">
      <c r="A659" s="591"/>
      <c r="B659" s="57"/>
      <c r="C659" s="226" t="s">
        <v>1134</v>
      </c>
      <c r="D659" s="934" t="s">
        <v>1272</v>
      </c>
      <c r="E659" s="547">
        <f t="shared" si="398"/>
        <v>0</v>
      </c>
      <c r="F659" s="547"/>
      <c r="G659" s="547"/>
      <c r="H659" s="547"/>
      <c r="I659" s="547"/>
      <c r="J659" s="547"/>
      <c r="K659" s="547"/>
      <c r="L659" s="555"/>
    </row>
    <row r="660" spans="1:12" ht="15.75">
      <c r="A660" s="56"/>
      <c r="B660" s="57"/>
      <c r="C660" s="226" t="s">
        <v>821</v>
      </c>
      <c r="D660" s="934" t="s">
        <v>1505</v>
      </c>
      <c r="E660" s="547">
        <f t="shared" si="398"/>
        <v>0</v>
      </c>
      <c r="F660" s="547"/>
      <c r="G660" s="547"/>
      <c r="H660" s="547"/>
      <c r="I660" s="547"/>
      <c r="J660" s="547"/>
      <c r="K660" s="547"/>
      <c r="L660" s="555"/>
    </row>
    <row r="661" spans="1:12" ht="15.75">
      <c r="A661" s="591"/>
      <c r="B661" s="576"/>
      <c r="C661" s="226" t="s">
        <v>1140</v>
      </c>
      <c r="D661" s="934" t="s">
        <v>1153</v>
      </c>
      <c r="E661" s="547">
        <f t="shared" si="398"/>
        <v>0</v>
      </c>
      <c r="F661" s="547"/>
      <c r="G661" s="547"/>
      <c r="H661" s="547"/>
      <c r="I661" s="547"/>
      <c r="J661" s="547"/>
      <c r="K661" s="547"/>
      <c r="L661" s="555"/>
    </row>
    <row r="662" spans="1:12" ht="40.5" customHeight="1">
      <c r="A662" s="56"/>
      <c r="B662" s="979" t="s">
        <v>1750</v>
      </c>
      <c r="C662" s="979"/>
      <c r="D662" s="934" t="s">
        <v>407</v>
      </c>
      <c r="E662" s="547">
        <f t="shared" si="398"/>
        <v>0</v>
      </c>
      <c r="F662" s="547">
        <f>SUM(F663:F666)</f>
        <v>0</v>
      </c>
      <c r="G662" s="547">
        <f aca="true" t="shared" si="402" ref="G662:L662">SUM(G663:G666)</f>
        <v>0</v>
      </c>
      <c r="H662" s="547">
        <f t="shared" si="402"/>
        <v>0</v>
      </c>
      <c r="I662" s="547">
        <f t="shared" si="402"/>
        <v>0</v>
      </c>
      <c r="J662" s="547">
        <f t="shared" si="402"/>
        <v>0</v>
      </c>
      <c r="K662" s="547">
        <f t="shared" si="402"/>
        <v>0</v>
      </c>
      <c r="L662" s="555">
        <f t="shared" si="402"/>
        <v>0</v>
      </c>
    </row>
    <row r="663" spans="1:12" ht="15" customHeight="1">
      <c r="A663" s="56"/>
      <c r="B663" s="57"/>
      <c r="C663" s="226" t="s">
        <v>1133</v>
      </c>
      <c r="D663" s="934" t="s">
        <v>408</v>
      </c>
      <c r="E663" s="547">
        <f t="shared" si="398"/>
        <v>0</v>
      </c>
      <c r="F663" s="547"/>
      <c r="G663" s="547"/>
      <c r="H663" s="547"/>
      <c r="I663" s="547"/>
      <c r="J663" s="547"/>
      <c r="K663" s="547"/>
      <c r="L663" s="555"/>
    </row>
    <row r="664" spans="1:12" ht="15" customHeight="1">
      <c r="A664" s="56"/>
      <c r="B664" s="57"/>
      <c r="C664" s="226" t="s">
        <v>1134</v>
      </c>
      <c r="D664" s="934" t="s">
        <v>409</v>
      </c>
      <c r="E664" s="547">
        <f t="shared" si="398"/>
        <v>0</v>
      </c>
      <c r="F664" s="547"/>
      <c r="G664" s="547"/>
      <c r="H664" s="547"/>
      <c r="I664" s="547"/>
      <c r="J664" s="547"/>
      <c r="K664" s="547"/>
      <c r="L664" s="555"/>
    </row>
    <row r="665" spans="1:12" ht="15" customHeight="1">
      <c r="A665" s="56"/>
      <c r="B665" s="57"/>
      <c r="C665" s="226" t="s">
        <v>1268</v>
      </c>
      <c r="D665" s="934" t="s">
        <v>410</v>
      </c>
      <c r="E665" s="547">
        <f t="shared" si="398"/>
        <v>0</v>
      </c>
      <c r="F665" s="547"/>
      <c r="G665" s="547"/>
      <c r="H665" s="547"/>
      <c r="I665" s="547"/>
      <c r="J665" s="547"/>
      <c r="K665" s="547"/>
      <c r="L665" s="555"/>
    </row>
    <row r="666" spans="1:12" ht="15.75">
      <c r="A666" s="591"/>
      <c r="B666" s="576"/>
      <c r="C666" s="226" t="s">
        <v>1140</v>
      </c>
      <c r="D666" s="934" t="s">
        <v>1154</v>
      </c>
      <c r="E666" s="547">
        <f t="shared" si="398"/>
        <v>0</v>
      </c>
      <c r="F666" s="547"/>
      <c r="G666" s="547"/>
      <c r="H666" s="547"/>
      <c r="I666" s="547"/>
      <c r="J666" s="547"/>
      <c r="K666" s="547"/>
      <c r="L666" s="555"/>
    </row>
    <row r="667" spans="1:12" ht="31.5" customHeight="1">
      <c r="A667" s="56"/>
      <c r="B667" s="979" t="s">
        <v>1751</v>
      </c>
      <c r="C667" s="979"/>
      <c r="D667" s="934" t="s">
        <v>411</v>
      </c>
      <c r="E667" s="547">
        <f t="shared" si="398"/>
        <v>0</v>
      </c>
      <c r="F667" s="547">
        <f>SUM(F668:F671)</f>
        <v>0</v>
      </c>
      <c r="G667" s="547">
        <f aca="true" t="shared" si="403" ref="G667:L667">SUM(G668:G671)</f>
        <v>0</v>
      </c>
      <c r="H667" s="547">
        <f t="shared" si="403"/>
        <v>0</v>
      </c>
      <c r="I667" s="547">
        <f t="shared" si="403"/>
        <v>0</v>
      </c>
      <c r="J667" s="547">
        <f t="shared" si="403"/>
        <v>0</v>
      </c>
      <c r="K667" s="547">
        <f t="shared" si="403"/>
        <v>0</v>
      </c>
      <c r="L667" s="555">
        <f t="shared" si="403"/>
        <v>0</v>
      </c>
    </row>
    <row r="668" spans="1:12" ht="15" customHeight="1">
      <c r="A668" s="56"/>
      <c r="B668" s="57"/>
      <c r="C668" s="226" t="s">
        <v>1133</v>
      </c>
      <c r="D668" s="934" t="s">
        <v>238</v>
      </c>
      <c r="E668" s="547">
        <f t="shared" si="398"/>
        <v>0</v>
      </c>
      <c r="F668" s="547"/>
      <c r="G668" s="547"/>
      <c r="H668" s="547"/>
      <c r="I668" s="547"/>
      <c r="J668" s="547"/>
      <c r="K668" s="547"/>
      <c r="L668" s="555"/>
    </row>
    <row r="669" spans="1:12" ht="15" customHeight="1">
      <c r="A669" s="56"/>
      <c r="B669" s="57"/>
      <c r="C669" s="226" t="s">
        <v>1134</v>
      </c>
      <c r="D669" s="934" t="s">
        <v>239</v>
      </c>
      <c r="E669" s="547">
        <f t="shared" si="398"/>
        <v>0</v>
      </c>
      <c r="F669" s="547"/>
      <c r="G669" s="547"/>
      <c r="H669" s="547"/>
      <c r="I669" s="547"/>
      <c r="J669" s="547"/>
      <c r="K669" s="547"/>
      <c r="L669" s="555"/>
    </row>
    <row r="670" spans="1:12" ht="15" customHeight="1">
      <c r="A670" s="56"/>
      <c r="B670" s="57"/>
      <c r="C670" s="226" t="s">
        <v>1268</v>
      </c>
      <c r="D670" s="934" t="s">
        <v>240</v>
      </c>
      <c r="E670" s="547">
        <f t="shared" si="398"/>
        <v>0</v>
      </c>
      <c r="F670" s="547"/>
      <c r="G670" s="547"/>
      <c r="H670" s="547"/>
      <c r="I670" s="547"/>
      <c r="J670" s="547"/>
      <c r="K670" s="547"/>
      <c r="L670" s="563"/>
    </row>
    <row r="671" spans="1:12" ht="15.75">
      <c r="A671" s="591"/>
      <c r="B671" s="576"/>
      <c r="C671" s="226" t="s">
        <v>1140</v>
      </c>
      <c r="D671" s="934" t="s">
        <v>1139</v>
      </c>
      <c r="E671" s="547">
        <f t="shared" si="398"/>
        <v>0</v>
      </c>
      <c r="F671" s="547"/>
      <c r="G671" s="547"/>
      <c r="H671" s="547"/>
      <c r="I671" s="547"/>
      <c r="J671" s="547"/>
      <c r="K671" s="547"/>
      <c r="L671" s="596"/>
    </row>
    <row r="672" spans="1:12" ht="15.75">
      <c r="A672" s="591"/>
      <c r="B672" s="967" t="s">
        <v>1676</v>
      </c>
      <c r="C672" s="968"/>
      <c r="D672" s="934" t="s">
        <v>1664</v>
      </c>
      <c r="E672" s="547">
        <f t="shared" si="398"/>
        <v>0</v>
      </c>
      <c r="F672" s="547">
        <f>SUM(F673:F675)</f>
        <v>0</v>
      </c>
      <c r="G672" s="547">
        <f aca="true" t="shared" si="404" ref="G672:L672">SUM(G673:G675)</f>
        <v>0</v>
      </c>
      <c r="H672" s="547">
        <f t="shared" si="404"/>
        <v>0</v>
      </c>
      <c r="I672" s="547">
        <f t="shared" si="404"/>
        <v>0</v>
      </c>
      <c r="J672" s="547">
        <f t="shared" si="404"/>
        <v>0</v>
      </c>
      <c r="K672" s="547">
        <f t="shared" si="404"/>
        <v>0</v>
      </c>
      <c r="L672" s="597">
        <f t="shared" si="404"/>
        <v>0</v>
      </c>
    </row>
    <row r="673" spans="1:12" ht="15.75">
      <c r="A673" s="56"/>
      <c r="B673" s="57"/>
      <c r="C673" s="226" t="s">
        <v>1133</v>
      </c>
      <c r="D673" s="934" t="s">
        <v>1665</v>
      </c>
      <c r="E673" s="547">
        <f t="shared" si="398"/>
        <v>0</v>
      </c>
      <c r="F673" s="547"/>
      <c r="G673" s="547"/>
      <c r="H673" s="547"/>
      <c r="I673" s="547"/>
      <c r="J673" s="547"/>
      <c r="K673" s="547"/>
      <c r="L673" s="555"/>
    </row>
    <row r="674" spans="1:12" ht="15.75">
      <c r="A674" s="56"/>
      <c r="B674" s="57"/>
      <c r="C674" s="226" t="s">
        <v>1134</v>
      </c>
      <c r="D674" s="934" t="s">
        <v>1666</v>
      </c>
      <c r="E674" s="547">
        <f t="shared" si="398"/>
        <v>0</v>
      </c>
      <c r="F674" s="547"/>
      <c r="G674" s="547"/>
      <c r="H674" s="547"/>
      <c r="I674" s="547"/>
      <c r="J674" s="547"/>
      <c r="K674" s="547"/>
      <c r="L674" s="555"/>
    </row>
    <row r="675" spans="1:12" ht="15.75">
      <c r="A675" s="56"/>
      <c r="B675" s="57"/>
      <c r="C675" s="226" t="s">
        <v>1268</v>
      </c>
      <c r="D675" s="934" t="s">
        <v>1667</v>
      </c>
      <c r="E675" s="547">
        <f t="shared" si="398"/>
        <v>0</v>
      </c>
      <c r="F675" s="547"/>
      <c r="G675" s="547"/>
      <c r="H675" s="547"/>
      <c r="I675" s="547"/>
      <c r="J675" s="547"/>
      <c r="K675" s="547"/>
      <c r="L675" s="563"/>
    </row>
    <row r="676" spans="1:12" ht="15.75">
      <c r="A676" s="591"/>
      <c r="B676" s="967" t="s">
        <v>1677</v>
      </c>
      <c r="C676" s="968"/>
      <c r="D676" s="934" t="s">
        <v>1668</v>
      </c>
      <c r="E676" s="547">
        <f t="shared" si="398"/>
        <v>0</v>
      </c>
      <c r="F676" s="547">
        <f>SUM(F677:F679)</f>
        <v>0</v>
      </c>
      <c r="G676" s="547">
        <f aca="true" t="shared" si="405" ref="G676:L676">SUM(G677:G679)</f>
        <v>0</v>
      </c>
      <c r="H676" s="547">
        <f t="shared" si="405"/>
        <v>0</v>
      </c>
      <c r="I676" s="547">
        <f t="shared" si="405"/>
        <v>0</v>
      </c>
      <c r="J676" s="547">
        <f t="shared" si="405"/>
        <v>0</v>
      </c>
      <c r="K676" s="547">
        <f t="shared" si="405"/>
        <v>0</v>
      </c>
      <c r="L676" s="597">
        <f t="shared" si="405"/>
        <v>0</v>
      </c>
    </row>
    <row r="677" spans="1:12" ht="15.75">
      <c r="A677" s="56"/>
      <c r="B677" s="57"/>
      <c r="C677" s="226" t="s">
        <v>1133</v>
      </c>
      <c r="D677" s="934" t="s">
        <v>1669</v>
      </c>
      <c r="E677" s="547">
        <f t="shared" si="398"/>
        <v>0</v>
      </c>
      <c r="F677" s="547"/>
      <c r="G677" s="547"/>
      <c r="H677" s="547"/>
      <c r="I677" s="547"/>
      <c r="J677" s="547"/>
      <c r="K677" s="547"/>
      <c r="L677" s="555"/>
    </row>
    <row r="678" spans="1:12" ht="15.75">
      <c r="A678" s="56"/>
      <c r="B678" s="57"/>
      <c r="C678" s="226" t="s">
        <v>1134</v>
      </c>
      <c r="D678" s="934" t="s">
        <v>1670</v>
      </c>
      <c r="E678" s="547">
        <f t="shared" si="398"/>
        <v>0</v>
      </c>
      <c r="F678" s="547"/>
      <c r="G678" s="547"/>
      <c r="H678" s="547"/>
      <c r="I678" s="547"/>
      <c r="J678" s="547"/>
      <c r="K678" s="547"/>
      <c r="L678" s="555"/>
    </row>
    <row r="679" spans="1:12" ht="15.75">
      <c r="A679" s="56"/>
      <c r="B679" s="57"/>
      <c r="C679" s="226" t="s">
        <v>1268</v>
      </c>
      <c r="D679" s="934" t="s">
        <v>1671</v>
      </c>
      <c r="E679" s="547">
        <f t="shared" si="398"/>
        <v>0</v>
      </c>
      <c r="F679" s="547"/>
      <c r="G679" s="547"/>
      <c r="H679" s="547"/>
      <c r="I679" s="547"/>
      <c r="J679" s="547"/>
      <c r="K679" s="547"/>
      <c r="L679" s="563"/>
    </row>
    <row r="680" spans="1:12" ht="33" customHeight="1">
      <c r="A680" s="56"/>
      <c r="B680" s="969" t="s">
        <v>1678</v>
      </c>
      <c r="C680" s="970"/>
      <c r="D680" s="934" t="s">
        <v>1672</v>
      </c>
      <c r="E680" s="547">
        <f t="shared" si="398"/>
        <v>0</v>
      </c>
      <c r="F680" s="547">
        <f>SUM(F681:F683)</f>
        <v>0</v>
      </c>
      <c r="G680" s="547">
        <f aca="true" t="shared" si="406" ref="G680:L680">SUM(G681:G683)</f>
        <v>0</v>
      </c>
      <c r="H680" s="547">
        <f t="shared" si="406"/>
        <v>0</v>
      </c>
      <c r="I680" s="547">
        <f t="shared" si="406"/>
        <v>0</v>
      </c>
      <c r="J680" s="547">
        <f t="shared" si="406"/>
        <v>0</v>
      </c>
      <c r="K680" s="547">
        <f t="shared" si="406"/>
        <v>0</v>
      </c>
      <c r="L680" s="598">
        <f t="shared" si="406"/>
        <v>0</v>
      </c>
    </row>
    <row r="681" spans="1:12" ht="15.75">
      <c r="A681" s="56"/>
      <c r="B681" s="57"/>
      <c r="C681" s="226" t="s">
        <v>1133</v>
      </c>
      <c r="D681" s="934" t="s">
        <v>1673</v>
      </c>
      <c r="E681" s="547">
        <f t="shared" si="398"/>
        <v>0</v>
      </c>
      <c r="F681" s="547"/>
      <c r="G681" s="547"/>
      <c r="H681" s="547"/>
      <c r="I681" s="547"/>
      <c r="J681" s="547"/>
      <c r="K681" s="547"/>
      <c r="L681" s="555"/>
    </row>
    <row r="682" spans="1:12" ht="15.75">
      <c r="A682" s="56"/>
      <c r="B682" s="57"/>
      <c r="C682" s="226" t="s">
        <v>1134</v>
      </c>
      <c r="D682" s="934" t="s">
        <v>1674</v>
      </c>
      <c r="E682" s="547">
        <f t="shared" si="398"/>
        <v>0</v>
      </c>
      <c r="F682" s="547"/>
      <c r="G682" s="547"/>
      <c r="H682" s="547"/>
      <c r="I682" s="547"/>
      <c r="J682" s="547"/>
      <c r="K682" s="547"/>
      <c r="L682" s="555"/>
    </row>
    <row r="683" spans="1:12" ht="15.75">
      <c r="A683" s="56"/>
      <c r="B683" s="57"/>
      <c r="C683" s="226" t="s">
        <v>1268</v>
      </c>
      <c r="D683" s="934" t="s">
        <v>1675</v>
      </c>
      <c r="E683" s="547">
        <f t="shared" si="398"/>
        <v>0</v>
      </c>
      <c r="F683" s="547"/>
      <c r="G683" s="547"/>
      <c r="H683" s="547"/>
      <c r="I683" s="547"/>
      <c r="J683" s="547"/>
      <c r="K683" s="547"/>
      <c r="L683" s="563"/>
    </row>
    <row r="684" spans="1:12" ht="15.75">
      <c r="A684" s="986" t="s">
        <v>1616</v>
      </c>
      <c r="B684" s="968"/>
      <c r="C684" s="968"/>
      <c r="D684" s="946" t="s">
        <v>1409</v>
      </c>
      <c r="E684" s="550">
        <f t="shared" si="398"/>
        <v>0</v>
      </c>
      <c r="F684" s="550">
        <f>SUM(F685:F687)</f>
        <v>0</v>
      </c>
      <c r="G684" s="550">
        <f aca="true" t="shared" si="407" ref="G684:L684">SUM(G685:G687)</f>
        <v>0</v>
      </c>
      <c r="H684" s="550">
        <f t="shared" si="407"/>
        <v>0</v>
      </c>
      <c r="I684" s="550">
        <f t="shared" si="407"/>
        <v>0</v>
      </c>
      <c r="J684" s="550">
        <f t="shared" si="407"/>
        <v>0</v>
      </c>
      <c r="K684" s="550">
        <f t="shared" si="407"/>
        <v>0</v>
      </c>
      <c r="L684" s="554">
        <f t="shared" si="407"/>
        <v>0</v>
      </c>
    </row>
    <row r="685" spans="1:12" ht="31.5" customHeight="1">
      <c r="A685" s="552"/>
      <c r="B685" s="968" t="s">
        <v>1410</v>
      </c>
      <c r="C685" s="968"/>
      <c r="D685" s="934" t="s">
        <v>1411</v>
      </c>
      <c r="E685" s="547">
        <f t="shared" si="398"/>
        <v>0</v>
      </c>
      <c r="F685" s="547"/>
      <c r="G685" s="547"/>
      <c r="H685" s="547"/>
      <c r="I685" s="547"/>
      <c r="J685" s="547"/>
      <c r="K685" s="547"/>
      <c r="L685" s="597"/>
    </row>
    <row r="686" spans="1:12" ht="33.75" customHeight="1">
      <c r="A686" s="552"/>
      <c r="B686" s="968" t="s">
        <v>1508</v>
      </c>
      <c r="C686" s="968"/>
      <c r="D686" s="934" t="s">
        <v>1507</v>
      </c>
      <c r="E686" s="547">
        <f t="shared" si="398"/>
        <v>0</v>
      </c>
      <c r="F686" s="547"/>
      <c r="G686" s="547"/>
      <c r="H686" s="547"/>
      <c r="I686" s="547"/>
      <c r="J686" s="547"/>
      <c r="K686" s="547"/>
      <c r="L686" s="555"/>
    </row>
    <row r="687" spans="1:12" s="36" customFormat="1" ht="15.75">
      <c r="A687" s="613"/>
      <c r="B687" s="993" t="s">
        <v>1615</v>
      </c>
      <c r="C687" s="993"/>
      <c r="D687" s="934" t="s">
        <v>1614</v>
      </c>
      <c r="E687" s="547">
        <f t="shared" si="398"/>
        <v>0</v>
      </c>
      <c r="F687" s="547"/>
      <c r="G687" s="547"/>
      <c r="H687" s="547"/>
      <c r="I687" s="547"/>
      <c r="J687" s="547"/>
      <c r="K687" s="547"/>
      <c r="L687" s="599"/>
    </row>
    <row r="688" spans="1:12" ht="44.25" customHeight="1">
      <c r="A688" s="986" t="s">
        <v>1458</v>
      </c>
      <c r="B688" s="968"/>
      <c r="C688" s="968"/>
      <c r="D688" s="946" t="s">
        <v>323</v>
      </c>
      <c r="E688" s="550">
        <f>F688+G688+H688+I688</f>
        <v>308301.61</v>
      </c>
      <c r="F688" s="550">
        <f>F689+F693+F697+F701+F705+F709+F713+F717+F720+F725+F728</f>
        <v>501</v>
      </c>
      <c r="G688" s="550">
        <f aca="true" t="shared" si="408" ref="G688:L688">G689+G693+G697+G701+G705+G709+G713+G717+G720+G725+G728</f>
        <v>16441</v>
      </c>
      <c r="H688" s="550">
        <f t="shared" si="408"/>
        <v>4172</v>
      </c>
      <c r="I688" s="550">
        <f t="shared" si="408"/>
        <v>287187.61</v>
      </c>
      <c r="J688" s="550">
        <f t="shared" si="408"/>
        <v>322626.35967000003</v>
      </c>
      <c r="K688" s="550">
        <f t="shared" si="408"/>
        <v>322010.07245</v>
      </c>
      <c r="L688" s="600">
        <f t="shared" si="408"/>
        <v>320469.3544</v>
      </c>
    </row>
    <row r="689" spans="1:12" ht="15.75">
      <c r="A689" s="591"/>
      <c r="B689" s="967" t="s">
        <v>1356</v>
      </c>
      <c r="C689" s="968"/>
      <c r="D689" s="934" t="s">
        <v>1273</v>
      </c>
      <c r="E689" s="547">
        <f t="shared" si="398"/>
        <v>71225</v>
      </c>
      <c r="F689" s="547">
        <f>F690+F691+F692</f>
        <v>0</v>
      </c>
      <c r="G689" s="547">
        <f aca="true" t="shared" si="409" ref="G689:L689">G690+G691+G692</f>
        <v>16042</v>
      </c>
      <c r="H689" s="547">
        <f t="shared" si="409"/>
        <v>3804</v>
      </c>
      <c r="I689" s="547">
        <f t="shared" si="409"/>
        <v>51379</v>
      </c>
      <c r="J689" s="547">
        <f t="shared" si="409"/>
        <v>74572.575</v>
      </c>
      <c r="K689" s="547">
        <f t="shared" si="409"/>
        <v>74430.125</v>
      </c>
      <c r="L689" s="597">
        <f t="shared" si="409"/>
        <v>74074</v>
      </c>
    </row>
    <row r="690" spans="1:12" ht="15.75">
      <c r="A690" s="56"/>
      <c r="B690" s="57"/>
      <c r="C690" s="226" t="s">
        <v>1133</v>
      </c>
      <c r="D690" s="934" t="s">
        <v>1274</v>
      </c>
      <c r="E690" s="547">
        <f t="shared" si="398"/>
        <v>42300</v>
      </c>
      <c r="F690" s="547">
        <v>0</v>
      </c>
      <c r="G690" s="547">
        <f>30833-81-30752</f>
        <v>0</v>
      </c>
      <c r="H690" s="547">
        <v>2</v>
      </c>
      <c r="I690" s="547">
        <f>49998-7700</f>
        <v>42298</v>
      </c>
      <c r="J690" s="88">
        <f>(E690*(4.7)/100+E690)</f>
        <v>44288.1</v>
      </c>
      <c r="K690" s="88">
        <f>(E690*(4.5)/100+E690)</f>
        <v>44203.5</v>
      </c>
      <c r="L690" s="630">
        <f>(E690*(4)/100+E690)</f>
        <v>43992</v>
      </c>
    </row>
    <row r="691" spans="1:12" ht="15.75">
      <c r="A691" s="56"/>
      <c r="B691" s="57"/>
      <c r="C691" s="226" t="s">
        <v>1134</v>
      </c>
      <c r="D691" s="934" t="s">
        <v>1275</v>
      </c>
      <c r="E691" s="547">
        <f t="shared" si="398"/>
        <v>28925</v>
      </c>
      <c r="F691" s="547">
        <v>0</v>
      </c>
      <c r="G691" s="547">
        <v>16042</v>
      </c>
      <c r="H691" s="547">
        <v>3802</v>
      </c>
      <c r="I691" s="547">
        <v>9081</v>
      </c>
      <c r="J691" s="88">
        <f>(E691*(4.7)/100+E691)</f>
        <v>30284.475</v>
      </c>
      <c r="K691" s="88">
        <f>(E691*(4.5)/100+E691)</f>
        <v>30226.625</v>
      </c>
      <c r="L691" s="630">
        <f>(E691*(4)/100+E691)</f>
        <v>30082</v>
      </c>
    </row>
    <row r="692" spans="1:12" ht="15.75">
      <c r="A692" s="56"/>
      <c r="B692" s="57"/>
      <c r="C692" s="226" t="s">
        <v>1268</v>
      </c>
      <c r="D692" s="934" t="s">
        <v>1276</v>
      </c>
      <c r="E692" s="547">
        <f t="shared" si="398"/>
        <v>0</v>
      </c>
      <c r="F692" s="547"/>
      <c r="G692" s="547"/>
      <c r="H692" s="547"/>
      <c r="I692" s="547"/>
      <c r="J692" s="547"/>
      <c r="K692" s="547"/>
      <c r="L692" s="563"/>
    </row>
    <row r="693" spans="1:12" ht="15.75">
      <c r="A693" s="56"/>
      <c r="B693" s="969" t="s">
        <v>1357</v>
      </c>
      <c r="C693" s="970"/>
      <c r="D693" s="934" t="s">
        <v>1277</v>
      </c>
      <c r="E693" s="547">
        <f t="shared" si="398"/>
        <v>103686.54</v>
      </c>
      <c r="F693" s="547">
        <f>SUM(F694:F696)</f>
        <v>486</v>
      </c>
      <c r="G693" s="547">
        <f aca="true" t="shared" si="410" ref="G693:L693">SUM(G694:G696)</f>
        <v>266</v>
      </c>
      <c r="H693" s="547">
        <f t="shared" si="410"/>
        <v>352</v>
      </c>
      <c r="I693" s="547">
        <f t="shared" si="410"/>
        <v>102582.54</v>
      </c>
      <c r="J693" s="547">
        <f t="shared" si="410"/>
        <v>108394.38137999999</v>
      </c>
      <c r="K693" s="547">
        <f t="shared" si="410"/>
        <v>108187.3243</v>
      </c>
      <c r="L693" s="597">
        <f t="shared" si="410"/>
        <v>107669.6816</v>
      </c>
    </row>
    <row r="694" spans="1:12" ht="15.75">
      <c r="A694" s="56"/>
      <c r="B694" s="57"/>
      <c r="C694" s="226" t="s">
        <v>1133</v>
      </c>
      <c r="D694" s="934" t="s">
        <v>1278</v>
      </c>
      <c r="E694" s="547">
        <f t="shared" si="398"/>
        <v>158</v>
      </c>
      <c r="F694" s="547">
        <v>0</v>
      </c>
      <c r="G694" s="547">
        <v>0</v>
      </c>
      <c r="H694" s="547">
        <v>158</v>
      </c>
      <c r="I694" s="547">
        <v>0</v>
      </c>
      <c r="J694" s="547"/>
      <c r="K694" s="547"/>
      <c r="L694" s="555"/>
    </row>
    <row r="695" spans="1:12" ht="15.75">
      <c r="A695" s="56"/>
      <c r="B695" s="57"/>
      <c r="C695" s="226" t="s">
        <v>1134</v>
      </c>
      <c r="D695" s="934" t="s">
        <v>1279</v>
      </c>
      <c r="E695" s="547">
        <f t="shared" si="398"/>
        <v>103039.54</v>
      </c>
      <c r="F695" s="547">
        <v>367</v>
      </c>
      <c r="G695" s="547">
        <v>194</v>
      </c>
      <c r="H695" s="547">
        <v>96</v>
      </c>
      <c r="I695" s="547">
        <f>150561.87-23606.45-24572.88</f>
        <v>102382.54</v>
      </c>
      <c r="J695" s="88">
        <f>(E695*(4.7)/100+E695)</f>
        <v>107882.39838</v>
      </c>
      <c r="K695" s="88">
        <f>(E695*(4.5)/100+E695)</f>
        <v>107676.31929999999</v>
      </c>
      <c r="L695" s="630">
        <f>(E695*(4)/100+E695)</f>
        <v>107161.1216</v>
      </c>
    </row>
    <row r="696" spans="1:12" ht="15.75">
      <c r="A696" s="56"/>
      <c r="B696" s="57"/>
      <c r="C696" s="226" t="s">
        <v>1268</v>
      </c>
      <c r="D696" s="934" t="s">
        <v>1280</v>
      </c>
      <c r="E696" s="547">
        <f t="shared" si="398"/>
        <v>489</v>
      </c>
      <c r="F696" s="547">
        <v>119</v>
      </c>
      <c r="G696" s="547">
        <v>72</v>
      </c>
      <c r="H696" s="547">
        <v>98</v>
      </c>
      <c r="I696" s="547">
        <v>200</v>
      </c>
      <c r="J696" s="88">
        <f>(E696*(4.7)/100+E696)</f>
        <v>511.983</v>
      </c>
      <c r="K696" s="88">
        <f>(E696*(4.5)/100+E696)</f>
        <v>511.005</v>
      </c>
      <c r="L696" s="630">
        <f>(E696*(4)/100+E696)</f>
        <v>508.56</v>
      </c>
    </row>
    <row r="697" spans="1:12" ht="15.75">
      <c r="A697" s="56"/>
      <c r="B697" s="969" t="s">
        <v>1358</v>
      </c>
      <c r="C697" s="970"/>
      <c r="D697" s="934" t="s">
        <v>1284</v>
      </c>
      <c r="E697" s="547">
        <f t="shared" si="398"/>
        <v>131433</v>
      </c>
      <c r="F697" s="547">
        <f>SUM(F698:F700)</f>
        <v>0</v>
      </c>
      <c r="G697" s="547">
        <f aca="true" t="shared" si="411" ref="G697:L697">SUM(G698:G700)</f>
        <v>0</v>
      </c>
      <c r="H697" s="547">
        <f t="shared" si="411"/>
        <v>0</v>
      </c>
      <c r="I697" s="547">
        <f t="shared" si="411"/>
        <v>131433</v>
      </c>
      <c r="J697" s="547">
        <f t="shared" si="411"/>
        <v>137610.351</v>
      </c>
      <c r="K697" s="547">
        <f t="shared" si="411"/>
        <v>137347.485</v>
      </c>
      <c r="L697" s="598">
        <f t="shared" si="411"/>
        <v>136690.32</v>
      </c>
    </row>
    <row r="698" spans="1:12" ht="15.75">
      <c r="A698" s="56"/>
      <c r="B698" s="57"/>
      <c r="C698" s="226" t="s">
        <v>1133</v>
      </c>
      <c r="D698" s="934" t="s">
        <v>1281</v>
      </c>
      <c r="E698" s="547">
        <f t="shared" si="398"/>
        <v>131433</v>
      </c>
      <c r="F698" s="547">
        <v>0</v>
      </c>
      <c r="G698" s="547">
        <f>65189-65189</f>
        <v>0</v>
      </c>
      <c r="H698" s="547">
        <v>0</v>
      </c>
      <c r="I698" s="547">
        <v>131433</v>
      </c>
      <c r="J698" s="88">
        <f>(E698*(4.7)/100+E698)</f>
        <v>137610.351</v>
      </c>
      <c r="K698" s="88">
        <f>(E698*(4.5)/100+E698)</f>
        <v>137347.485</v>
      </c>
      <c r="L698" s="630">
        <f>(E698*(4)/100+E698)</f>
        <v>136690.32</v>
      </c>
    </row>
    <row r="699" spans="1:12" ht="15.75">
      <c r="A699" s="56"/>
      <c r="B699" s="57"/>
      <c r="C699" s="226" t="s">
        <v>1134</v>
      </c>
      <c r="D699" s="934" t="s">
        <v>1282</v>
      </c>
      <c r="E699" s="547">
        <f t="shared" si="398"/>
        <v>0</v>
      </c>
      <c r="F699" s="547"/>
      <c r="G699" s="547"/>
      <c r="H699" s="547"/>
      <c r="I699" s="547"/>
      <c r="J699" s="547"/>
      <c r="K699" s="547"/>
      <c r="L699" s="555"/>
    </row>
    <row r="700" spans="1:12" ht="15.75">
      <c r="A700" s="56"/>
      <c r="B700" s="57"/>
      <c r="C700" s="226" t="s">
        <v>1268</v>
      </c>
      <c r="D700" s="934" t="s">
        <v>1283</v>
      </c>
      <c r="E700" s="547">
        <f t="shared" si="398"/>
        <v>0</v>
      </c>
      <c r="F700" s="547"/>
      <c r="G700" s="547"/>
      <c r="H700" s="547"/>
      <c r="I700" s="547"/>
      <c r="J700" s="547"/>
      <c r="K700" s="547"/>
      <c r="L700" s="563"/>
    </row>
    <row r="701" spans="1:12" ht="15.75">
      <c r="A701" s="56"/>
      <c r="B701" s="979" t="s">
        <v>1359</v>
      </c>
      <c r="C701" s="972"/>
      <c r="D701" s="934" t="s">
        <v>1293</v>
      </c>
      <c r="E701" s="547">
        <f t="shared" si="398"/>
        <v>0</v>
      </c>
      <c r="F701" s="547">
        <f>SUM(F702:F704)</f>
        <v>0</v>
      </c>
      <c r="G701" s="547">
        <f aca="true" t="shared" si="412" ref="G701:L701">SUM(G702:G704)</f>
        <v>0</v>
      </c>
      <c r="H701" s="547">
        <f t="shared" si="412"/>
        <v>0</v>
      </c>
      <c r="I701" s="547">
        <f t="shared" si="412"/>
        <v>0</v>
      </c>
      <c r="J701" s="547">
        <f t="shared" si="412"/>
        <v>0</v>
      </c>
      <c r="K701" s="547">
        <f t="shared" si="412"/>
        <v>0</v>
      </c>
      <c r="L701" s="598">
        <f t="shared" si="412"/>
        <v>0</v>
      </c>
    </row>
    <row r="702" spans="1:12" ht="15.75">
      <c r="A702" s="56"/>
      <c r="B702" s="57"/>
      <c r="C702" s="226" t="s">
        <v>1133</v>
      </c>
      <c r="D702" s="934" t="s">
        <v>1294</v>
      </c>
      <c r="E702" s="547">
        <f t="shared" si="398"/>
        <v>0</v>
      </c>
      <c r="F702" s="547"/>
      <c r="G702" s="547"/>
      <c r="H702" s="547"/>
      <c r="I702" s="547"/>
      <c r="J702" s="547"/>
      <c r="K702" s="547"/>
      <c r="L702" s="555"/>
    </row>
    <row r="703" spans="1:12" ht="15.75">
      <c r="A703" s="56"/>
      <c r="B703" s="57"/>
      <c r="C703" s="226" t="s">
        <v>1134</v>
      </c>
      <c r="D703" s="934" t="s">
        <v>1295</v>
      </c>
      <c r="E703" s="547">
        <f t="shared" si="398"/>
        <v>0</v>
      </c>
      <c r="F703" s="547"/>
      <c r="G703" s="547"/>
      <c r="H703" s="547"/>
      <c r="I703" s="547"/>
      <c r="J703" s="547"/>
      <c r="K703" s="547"/>
      <c r="L703" s="555"/>
    </row>
    <row r="704" spans="1:12" ht="15.75">
      <c r="A704" s="56"/>
      <c r="B704" s="57"/>
      <c r="C704" s="226" t="s">
        <v>1268</v>
      </c>
      <c r="D704" s="934" t="s">
        <v>1296</v>
      </c>
      <c r="E704" s="547">
        <f t="shared" si="398"/>
        <v>0</v>
      </c>
      <c r="F704" s="547"/>
      <c r="G704" s="547"/>
      <c r="H704" s="547"/>
      <c r="I704" s="547"/>
      <c r="J704" s="547"/>
      <c r="K704" s="547"/>
      <c r="L704" s="563"/>
    </row>
    <row r="705" spans="1:12" ht="29.25" customHeight="1">
      <c r="A705" s="56"/>
      <c r="B705" s="979" t="s">
        <v>1360</v>
      </c>
      <c r="C705" s="972"/>
      <c r="D705" s="934" t="s">
        <v>1297</v>
      </c>
      <c r="E705" s="547">
        <f t="shared" si="398"/>
        <v>0</v>
      </c>
      <c r="F705" s="547">
        <f>SUM(F706:F708)</f>
        <v>0</v>
      </c>
      <c r="G705" s="547">
        <f aca="true" t="shared" si="413" ref="G705:L705">SUM(G706:G708)</f>
        <v>0</v>
      </c>
      <c r="H705" s="547">
        <f t="shared" si="413"/>
        <v>0</v>
      </c>
      <c r="I705" s="547">
        <f t="shared" si="413"/>
        <v>0</v>
      </c>
      <c r="J705" s="547">
        <f t="shared" si="413"/>
        <v>0</v>
      </c>
      <c r="K705" s="547">
        <f t="shared" si="413"/>
        <v>0</v>
      </c>
      <c r="L705" s="598">
        <f t="shared" si="413"/>
        <v>0</v>
      </c>
    </row>
    <row r="706" spans="1:12" ht="15.75">
      <c r="A706" s="56"/>
      <c r="B706" s="57"/>
      <c r="C706" s="226" t="s">
        <v>1133</v>
      </c>
      <c r="D706" s="934" t="s">
        <v>1298</v>
      </c>
      <c r="E706" s="547">
        <f t="shared" si="398"/>
        <v>0</v>
      </c>
      <c r="F706" s="547"/>
      <c r="G706" s="547"/>
      <c r="H706" s="547"/>
      <c r="I706" s="547"/>
      <c r="J706" s="547"/>
      <c r="K706" s="547"/>
      <c r="L706" s="555"/>
    </row>
    <row r="707" spans="1:12" ht="15.75">
      <c r="A707" s="56"/>
      <c r="B707" s="57"/>
      <c r="C707" s="226" t="s">
        <v>1134</v>
      </c>
      <c r="D707" s="934" t="s">
        <v>1299</v>
      </c>
      <c r="E707" s="547">
        <f aca="true" t="shared" si="414" ref="E707:E730">F707+G707+H707+I707</f>
        <v>0</v>
      </c>
      <c r="F707" s="547"/>
      <c r="G707" s="547"/>
      <c r="H707" s="547"/>
      <c r="I707" s="547"/>
      <c r="J707" s="547"/>
      <c r="K707" s="547"/>
      <c r="L707" s="555"/>
    </row>
    <row r="708" spans="1:12" ht="15.75">
      <c r="A708" s="56"/>
      <c r="B708" s="57"/>
      <c r="C708" s="226" t="s">
        <v>1268</v>
      </c>
      <c r="D708" s="934" t="s">
        <v>1300</v>
      </c>
      <c r="E708" s="547">
        <f t="shared" si="414"/>
        <v>0</v>
      </c>
      <c r="F708" s="547"/>
      <c r="G708" s="547"/>
      <c r="H708" s="547"/>
      <c r="I708" s="547"/>
      <c r="J708" s="547"/>
      <c r="K708" s="547"/>
      <c r="L708" s="563"/>
    </row>
    <row r="709" spans="1:12" ht="15.75">
      <c r="A709" s="56"/>
      <c r="B709" s="979" t="s">
        <v>1361</v>
      </c>
      <c r="C709" s="972"/>
      <c r="D709" s="934" t="s">
        <v>1285</v>
      </c>
      <c r="E709" s="547">
        <f t="shared" si="414"/>
        <v>0</v>
      </c>
      <c r="F709" s="547">
        <f>SUM(F710:F712)</f>
        <v>0</v>
      </c>
      <c r="G709" s="547">
        <f aca="true" t="shared" si="415" ref="G709:L709">SUM(G710:G712)</f>
        <v>0</v>
      </c>
      <c r="H709" s="547">
        <f t="shared" si="415"/>
        <v>0</v>
      </c>
      <c r="I709" s="547">
        <f t="shared" si="415"/>
        <v>0</v>
      </c>
      <c r="J709" s="547">
        <f t="shared" si="415"/>
        <v>0</v>
      </c>
      <c r="K709" s="547">
        <f t="shared" si="415"/>
        <v>0</v>
      </c>
      <c r="L709" s="598">
        <f t="shared" si="415"/>
        <v>0</v>
      </c>
    </row>
    <row r="710" spans="1:12" ht="15.75">
      <c r="A710" s="56"/>
      <c r="B710" s="57"/>
      <c r="C710" s="226" t="s">
        <v>1133</v>
      </c>
      <c r="D710" s="934" t="s">
        <v>1286</v>
      </c>
      <c r="E710" s="547">
        <f t="shared" si="414"/>
        <v>0</v>
      </c>
      <c r="F710" s="547"/>
      <c r="G710" s="547"/>
      <c r="H710" s="547"/>
      <c r="I710" s="547"/>
      <c r="J710" s="547"/>
      <c r="K710" s="547"/>
      <c r="L710" s="555"/>
    </row>
    <row r="711" spans="1:12" ht="15.75">
      <c r="A711" s="56"/>
      <c r="B711" s="57"/>
      <c r="C711" s="226" t="s">
        <v>1134</v>
      </c>
      <c r="D711" s="934" t="s">
        <v>1287</v>
      </c>
      <c r="E711" s="547">
        <f t="shared" si="414"/>
        <v>0</v>
      </c>
      <c r="F711" s="547"/>
      <c r="G711" s="547"/>
      <c r="H711" s="547"/>
      <c r="I711" s="547"/>
      <c r="J711" s="547"/>
      <c r="K711" s="547"/>
      <c r="L711" s="555"/>
    </row>
    <row r="712" spans="1:12" ht="15.75">
      <c r="A712" s="56"/>
      <c r="B712" s="57"/>
      <c r="C712" s="226" t="s">
        <v>1268</v>
      </c>
      <c r="D712" s="934" t="s">
        <v>1288</v>
      </c>
      <c r="E712" s="547">
        <f t="shared" si="414"/>
        <v>0</v>
      </c>
      <c r="F712" s="547"/>
      <c r="G712" s="547"/>
      <c r="H712" s="547"/>
      <c r="I712" s="547"/>
      <c r="J712" s="547"/>
      <c r="K712" s="547"/>
      <c r="L712" s="563"/>
    </row>
    <row r="713" spans="1:12" ht="15.75">
      <c r="A713" s="56"/>
      <c r="B713" s="979" t="s">
        <v>1362</v>
      </c>
      <c r="C713" s="972"/>
      <c r="D713" s="934" t="s">
        <v>1289</v>
      </c>
      <c r="E713" s="547">
        <f t="shared" si="414"/>
        <v>0</v>
      </c>
      <c r="F713" s="547">
        <f>SUM(F714:F716)</f>
        <v>0</v>
      </c>
      <c r="G713" s="547">
        <f aca="true" t="shared" si="416" ref="G713:L713">SUM(G714:G716)</f>
        <v>0</v>
      </c>
      <c r="H713" s="547">
        <f t="shared" si="416"/>
        <v>0</v>
      </c>
      <c r="I713" s="547">
        <f t="shared" si="416"/>
        <v>0</v>
      </c>
      <c r="J713" s="547">
        <f t="shared" si="416"/>
        <v>0</v>
      </c>
      <c r="K713" s="547">
        <f t="shared" si="416"/>
        <v>0</v>
      </c>
      <c r="L713" s="598">
        <f t="shared" si="416"/>
        <v>0</v>
      </c>
    </row>
    <row r="714" spans="1:12" ht="15.75">
      <c r="A714" s="56"/>
      <c r="B714" s="57"/>
      <c r="C714" s="226" t="s">
        <v>1133</v>
      </c>
      <c r="D714" s="934" t="s">
        <v>1290</v>
      </c>
      <c r="E714" s="547">
        <f t="shared" si="414"/>
        <v>0</v>
      </c>
      <c r="F714" s="547"/>
      <c r="G714" s="547"/>
      <c r="H714" s="547"/>
      <c r="I714" s="547"/>
      <c r="J714" s="547"/>
      <c r="K714" s="547"/>
      <c r="L714" s="555"/>
    </row>
    <row r="715" spans="1:12" ht="15.75">
      <c r="A715" s="56"/>
      <c r="B715" s="57"/>
      <c r="C715" s="226" t="s">
        <v>1134</v>
      </c>
      <c r="D715" s="934" t="s">
        <v>1291</v>
      </c>
      <c r="E715" s="547">
        <f t="shared" si="414"/>
        <v>0</v>
      </c>
      <c r="F715" s="547"/>
      <c r="G715" s="547"/>
      <c r="H715" s="547"/>
      <c r="I715" s="547"/>
      <c r="J715" s="547"/>
      <c r="K715" s="547"/>
      <c r="L715" s="555"/>
    </row>
    <row r="716" spans="1:12" ht="15.75">
      <c r="A716" s="56"/>
      <c r="B716" s="57"/>
      <c r="C716" s="226" t="s">
        <v>1268</v>
      </c>
      <c r="D716" s="934" t="s">
        <v>1292</v>
      </c>
      <c r="E716" s="547">
        <f t="shared" si="414"/>
        <v>0</v>
      </c>
      <c r="F716" s="547"/>
      <c r="G716" s="547"/>
      <c r="H716" s="547"/>
      <c r="I716" s="547"/>
      <c r="J716" s="547"/>
      <c r="K716" s="547"/>
      <c r="L716" s="563"/>
    </row>
    <row r="717" spans="1:12" ht="15.75">
      <c r="A717" s="56"/>
      <c r="B717" s="979" t="s">
        <v>1384</v>
      </c>
      <c r="C717" s="972"/>
      <c r="D717" s="934" t="s">
        <v>1381</v>
      </c>
      <c r="E717" s="547">
        <f t="shared" si="414"/>
        <v>1957.07</v>
      </c>
      <c r="F717" s="547">
        <f>SUM(F718:F719)</f>
        <v>15</v>
      </c>
      <c r="G717" s="547">
        <f aca="true" t="shared" si="417" ref="G717:L717">SUM(G718:G719)</f>
        <v>133</v>
      </c>
      <c r="H717" s="547">
        <f t="shared" si="417"/>
        <v>16</v>
      </c>
      <c r="I717" s="547">
        <f t="shared" si="417"/>
        <v>1793.07</v>
      </c>
      <c r="J717" s="547">
        <f t="shared" si="417"/>
        <v>2049.05229</v>
      </c>
      <c r="K717" s="547">
        <f t="shared" si="417"/>
        <v>2045.13815</v>
      </c>
      <c r="L717" s="596">
        <f t="shared" si="417"/>
        <v>2035.3528000000001</v>
      </c>
    </row>
    <row r="718" spans="1:12" ht="15.75">
      <c r="A718" s="56"/>
      <c r="B718" s="57"/>
      <c r="C718" s="226" t="s">
        <v>1133</v>
      </c>
      <c r="D718" s="934" t="s">
        <v>1382</v>
      </c>
      <c r="E718" s="547">
        <f t="shared" si="414"/>
        <v>1754.07</v>
      </c>
      <c r="F718" s="547">
        <v>15</v>
      </c>
      <c r="G718" s="547">
        <v>133</v>
      </c>
      <c r="H718" s="547">
        <v>16</v>
      </c>
      <c r="I718" s="547">
        <v>1590.07</v>
      </c>
      <c r="J718" s="88">
        <f>(E718*(4.7)/100+E718)</f>
        <v>1836.51129</v>
      </c>
      <c r="K718" s="88">
        <f>(E718*(4.5)/100+E718)</f>
        <v>1833.00315</v>
      </c>
      <c r="L718" s="630">
        <f>(E718*(4)/100+E718)</f>
        <v>1824.2328</v>
      </c>
    </row>
    <row r="719" spans="1:12" ht="15.75">
      <c r="A719" s="56"/>
      <c r="B719" s="57"/>
      <c r="C719" s="226" t="s">
        <v>1134</v>
      </c>
      <c r="D719" s="934" t="s">
        <v>1383</v>
      </c>
      <c r="E719" s="547">
        <f t="shared" si="414"/>
        <v>203</v>
      </c>
      <c r="F719" s="547">
        <f>15-15</f>
        <v>0</v>
      </c>
      <c r="G719" s="547">
        <v>0</v>
      </c>
      <c r="H719" s="547">
        <v>0</v>
      </c>
      <c r="I719" s="547">
        <v>203</v>
      </c>
      <c r="J719" s="88">
        <f>(E719*(4.7)/100+E719)</f>
        <v>212.541</v>
      </c>
      <c r="K719" s="88">
        <f>(E719*(4.5)/100+E719)</f>
        <v>212.135</v>
      </c>
      <c r="L719" s="630">
        <f>(E719*(4)/100+E719)</f>
        <v>211.12</v>
      </c>
    </row>
    <row r="720" spans="1:12" ht="18.75" customHeight="1">
      <c r="A720" s="56"/>
      <c r="B720" s="979" t="s">
        <v>1483</v>
      </c>
      <c r="C720" s="972"/>
      <c r="D720" s="934" t="s">
        <v>1432</v>
      </c>
      <c r="E720" s="547">
        <f t="shared" si="414"/>
        <v>0</v>
      </c>
      <c r="F720" s="547">
        <f>SUM(F721:F724)</f>
        <v>0</v>
      </c>
      <c r="G720" s="547">
        <f aca="true" t="shared" si="418" ref="G720:L720">SUM(G721:G724)</f>
        <v>0</v>
      </c>
      <c r="H720" s="547">
        <f t="shared" si="418"/>
        <v>0</v>
      </c>
      <c r="I720" s="547">
        <f t="shared" si="418"/>
        <v>0</v>
      </c>
      <c r="J720" s="547">
        <f t="shared" si="418"/>
        <v>0</v>
      </c>
      <c r="K720" s="547">
        <f t="shared" si="418"/>
        <v>0</v>
      </c>
      <c r="L720" s="601">
        <f t="shared" si="418"/>
        <v>0</v>
      </c>
    </row>
    <row r="721" spans="1:12" ht="15.75">
      <c r="A721" s="56"/>
      <c r="B721" s="57"/>
      <c r="C721" s="226" t="s">
        <v>1133</v>
      </c>
      <c r="D721" s="934" t="s">
        <v>1433</v>
      </c>
      <c r="E721" s="547">
        <f t="shared" si="414"/>
        <v>0</v>
      </c>
      <c r="F721" s="547"/>
      <c r="G721" s="547"/>
      <c r="H721" s="547"/>
      <c r="I721" s="547"/>
      <c r="J721" s="547"/>
      <c r="K721" s="547"/>
      <c r="L721" s="555"/>
    </row>
    <row r="722" spans="1:12" ht="15.75">
      <c r="A722" s="56"/>
      <c r="B722" s="57"/>
      <c r="C722" s="226" t="s">
        <v>1134</v>
      </c>
      <c r="D722" s="934" t="s">
        <v>1434</v>
      </c>
      <c r="E722" s="547">
        <f t="shared" si="414"/>
        <v>0</v>
      </c>
      <c r="F722" s="547"/>
      <c r="G722" s="547"/>
      <c r="H722" s="547"/>
      <c r="I722" s="547"/>
      <c r="J722" s="547"/>
      <c r="K722" s="547"/>
      <c r="L722" s="555"/>
    </row>
    <row r="723" spans="1:12" ht="15.75">
      <c r="A723" s="56"/>
      <c r="B723" s="57"/>
      <c r="C723" s="226" t="s">
        <v>1268</v>
      </c>
      <c r="D723" s="934" t="s">
        <v>1435</v>
      </c>
      <c r="E723" s="547">
        <f t="shared" si="414"/>
        <v>0</v>
      </c>
      <c r="F723" s="547"/>
      <c r="G723" s="547"/>
      <c r="H723" s="547"/>
      <c r="I723" s="547"/>
      <c r="J723" s="547"/>
      <c r="K723" s="547"/>
      <c r="L723" s="563"/>
    </row>
    <row r="724" spans="1:12" ht="34.5" customHeight="1">
      <c r="A724" s="56"/>
      <c r="B724" s="57"/>
      <c r="C724" s="58" t="s">
        <v>1482</v>
      </c>
      <c r="D724" s="934" t="s">
        <v>1481</v>
      </c>
      <c r="E724" s="547">
        <f t="shared" si="414"/>
        <v>0</v>
      </c>
      <c r="F724" s="547"/>
      <c r="G724" s="547"/>
      <c r="H724" s="547"/>
      <c r="I724" s="547"/>
      <c r="J724" s="547"/>
      <c r="K724" s="547"/>
      <c r="L724" s="602"/>
    </row>
    <row r="725" spans="1:12" ht="33" customHeight="1">
      <c r="A725" s="56"/>
      <c r="B725" s="969" t="s">
        <v>1457</v>
      </c>
      <c r="C725" s="969"/>
      <c r="D725" s="934" t="s">
        <v>1450</v>
      </c>
      <c r="E725" s="547">
        <f t="shared" si="414"/>
        <v>0</v>
      </c>
      <c r="F725" s="547">
        <f>SUM(F726:F727)</f>
        <v>0</v>
      </c>
      <c r="G725" s="547">
        <f aca="true" t="shared" si="419" ref="G725:L725">SUM(G726:G727)</f>
        <v>0</v>
      </c>
      <c r="H725" s="547">
        <f t="shared" si="419"/>
        <v>0</v>
      </c>
      <c r="I725" s="547">
        <f t="shared" si="419"/>
        <v>0</v>
      </c>
      <c r="J725" s="547">
        <f t="shared" si="419"/>
        <v>0</v>
      </c>
      <c r="K725" s="547">
        <f t="shared" si="419"/>
        <v>0</v>
      </c>
      <c r="L725" s="602">
        <f t="shared" si="419"/>
        <v>0</v>
      </c>
    </row>
    <row r="726" spans="1:12" ht="15.75">
      <c r="A726" s="56"/>
      <c r="B726" s="57"/>
      <c r="C726" s="226" t="s">
        <v>1133</v>
      </c>
      <c r="D726" s="934" t="s">
        <v>1452</v>
      </c>
      <c r="E726" s="547">
        <f t="shared" si="414"/>
        <v>0</v>
      </c>
      <c r="F726" s="547"/>
      <c r="G726" s="547"/>
      <c r="H726" s="547"/>
      <c r="I726" s="547"/>
      <c r="J726" s="547"/>
      <c r="K726" s="547"/>
      <c r="L726" s="555"/>
    </row>
    <row r="727" spans="1:12" ht="15.75">
      <c r="A727" s="56"/>
      <c r="B727" s="57"/>
      <c r="C727" s="226" t="s">
        <v>1134</v>
      </c>
      <c r="D727" s="934" t="s">
        <v>1453</v>
      </c>
      <c r="E727" s="547">
        <f t="shared" si="414"/>
        <v>0</v>
      </c>
      <c r="F727" s="547"/>
      <c r="G727" s="547"/>
      <c r="H727" s="547"/>
      <c r="I727" s="547"/>
      <c r="J727" s="547"/>
      <c r="K727" s="547"/>
      <c r="L727" s="555"/>
    </row>
    <row r="728" spans="1:12" ht="32.25" customHeight="1">
      <c r="A728" s="73"/>
      <c r="B728" s="981" t="s">
        <v>1456</v>
      </c>
      <c r="C728" s="982"/>
      <c r="D728" s="948" t="s">
        <v>1451</v>
      </c>
      <c r="E728" s="549">
        <f t="shared" si="414"/>
        <v>0</v>
      </c>
      <c r="F728" s="549">
        <f>SUM(F729:F730)</f>
        <v>0</v>
      </c>
      <c r="G728" s="549">
        <f aca="true" t="shared" si="420" ref="G728:L728">SUM(G729:G730)</f>
        <v>0</v>
      </c>
      <c r="H728" s="549">
        <f t="shared" si="420"/>
        <v>0</v>
      </c>
      <c r="I728" s="549">
        <f t="shared" si="420"/>
        <v>0</v>
      </c>
      <c r="J728" s="549">
        <f t="shared" si="420"/>
        <v>0</v>
      </c>
      <c r="K728" s="549">
        <f t="shared" si="420"/>
        <v>0</v>
      </c>
      <c r="L728" s="602">
        <f t="shared" si="420"/>
        <v>0</v>
      </c>
    </row>
    <row r="729" spans="1:12" ht="15.75">
      <c r="A729" s="44"/>
      <c r="B729" s="45"/>
      <c r="C729" s="17" t="s">
        <v>1133</v>
      </c>
      <c r="D729" s="963" t="s">
        <v>1454</v>
      </c>
      <c r="E729" s="86">
        <f t="shared" si="414"/>
        <v>0</v>
      </c>
      <c r="F729" s="86"/>
      <c r="G729" s="86"/>
      <c r="H729" s="86"/>
      <c r="I729" s="90"/>
      <c r="J729" s="86"/>
      <c r="K729" s="86"/>
      <c r="L729" s="91"/>
    </row>
    <row r="730" spans="1:12" ht="16.5" thickBot="1">
      <c r="A730" s="75"/>
      <c r="B730" s="76"/>
      <c r="C730" s="77" t="s">
        <v>1134</v>
      </c>
      <c r="D730" s="964" t="s">
        <v>1455</v>
      </c>
      <c r="E730" s="103">
        <f t="shared" si="414"/>
        <v>0</v>
      </c>
      <c r="F730" s="103"/>
      <c r="G730" s="103"/>
      <c r="H730" s="103"/>
      <c r="I730" s="104"/>
      <c r="J730" s="103"/>
      <c r="K730" s="103"/>
      <c r="L730" s="105"/>
    </row>
    <row r="732" spans="2:3" ht="15.75">
      <c r="B732" s="10" t="s">
        <v>764</v>
      </c>
      <c r="C732" s="79"/>
    </row>
    <row r="733" spans="2:3" ht="15.75">
      <c r="B733" s="10" t="s">
        <v>305</v>
      </c>
      <c r="C733" s="79"/>
    </row>
    <row r="734" spans="2:3" ht="15.75">
      <c r="B734" s="10" t="s">
        <v>306</v>
      </c>
      <c r="C734" s="10"/>
    </row>
    <row r="735" spans="2:3" ht="15.75">
      <c r="B735" s="10" t="s">
        <v>32</v>
      </c>
      <c r="C735" s="10"/>
    </row>
    <row r="736" spans="2:3" ht="15.75">
      <c r="B736" s="10" t="s">
        <v>1343</v>
      </c>
      <c r="C736" s="8"/>
    </row>
    <row r="737" spans="2:3" ht="15.75">
      <c r="B737" s="5" t="s">
        <v>1345</v>
      </c>
      <c r="C737" s="80"/>
    </row>
    <row r="738" spans="2:3" ht="15.75">
      <c r="B738" s="5" t="s">
        <v>1348</v>
      </c>
      <c r="C738" s="80"/>
    </row>
    <row r="739" ht="15.75">
      <c r="C739" s="80"/>
    </row>
    <row r="740" ht="15.75">
      <c r="C740" s="80"/>
    </row>
    <row r="741" spans="3:7" ht="15.75">
      <c r="C741" s="80"/>
      <c r="E741" s="81" t="s">
        <v>347</v>
      </c>
      <c r="F741" s="82"/>
      <c r="G741" s="83"/>
    </row>
    <row r="742" spans="1:7" ht="15.75">
      <c r="A742" s="1006"/>
      <c r="B742" s="1006"/>
      <c r="C742" s="80"/>
      <c r="E742" s="84" t="s">
        <v>348</v>
      </c>
      <c r="F742" s="85"/>
      <c r="G742" s="83"/>
    </row>
    <row r="743" spans="1:3" ht="15.75">
      <c r="A743" s="1"/>
      <c r="B743" s="1"/>
      <c r="C743" s="80"/>
    </row>
  </sheetData>
  <sheetProtection/>
  <mergeCells count="307">
    <mergeCell ref="J1:L1"/>
    <mergeCell ref="B238:C238"/>
    <mergeCell ref="B608:C608"/>
    <mergeCell ref="B214:C214"/>
    <mergeCell ref="B596:C596"/>
    <mergeCell ref="B206:C206"/>
    <mergeCell ref="B210:C210"/>
    <mergeCell ref="B588:C588"/>
    <mergeCell ref="B592:C592"/>
    <mergeCell ref="B528:C528"/>
    <mergeCell ref="B532:C532"/>
    <mergeCell ref="B522:C522"/>
    <mergeCell ref="A518:C518"/>
    <mergeCell ref="B202:C202"/>
    <mergeCell ref="B580:C580"/>
    <mergeCell ref="B584:C584"/>
    <mergeCell ref="B317:C317"/>
    <mergeCell ref="B538:C538"/>
    <mergeCell ref="B540:C540"/>
    <mergeCell ref="A544:C544"/>
    <mergeCell ref="A545:C545"/>
    <mergeCell ref="B521:C521"/>
    <mergeCell ref="B526:C526"/>
    <mergeCell ref="B687:C687"/>
    <mergeCell ref="B607:C607"/>
    <mergeCell ref="B577:C577"/>
    <mergeCell ref="B542:C542"/>
    <mergeCell ref="B616:C616"/>
    <mergeCell ref="B627:C627"/>
    <mergeCell ref="B657:C657"/>
    <mergeCell ref="B619:C619"/>
    <mergeCell ref="B379:C379"/>
    <mergeCell ref="B550:C550"/>
    <mergeCell ref="B546:C546"/>
    <mergeCell ref="B507:C507"/>
    <mergeCell ref="B555:C555"/>
    <mergeCell ref="B575:C575"/>
    <mergeCell ref="B571:C571"/>
    <mergeCell ref="B552:C552"/>
    <mergeCell ref="B508:C508"/>
    <mergeCell ref="A535:C535"/>
    <mergeCell ref="B725:C725"/>
    <mergeCell ref="A688:C688"/>
    <mergeCell ref="B667:C667"/>
    <mergeCell ref="B685:C685"/>
    <mergeCell ref="B662:C662"/>
    <mergeCell ref="B624:C624"/>
    <mergeCell ref="B610:C610"/>
    <mergeCell ref="A684:C684"/>
    <mergeCell ref="B652:C652"/>
    <mergeCell ref="B728:C728"/>
    <mergeCell ref="B720:C720"/>
    <mergeCell ref="B713:C713"/>
    <mergeCell ref="B689:C689"/>
    <mergeCell ref="B693:C693"/>
    <mergeCell ref="B697:C697"/>
    <mergeCell ref="B701:C701"/>
    <mergeCell ref="B709:C709"/>
    <mergeCell ref="B705:C705"/>
    <mergeCell ref="B632:C632"/>
    <mergeCell ref="B613:C613"/>
    <mergeCell ref="B28:C28"/>
    <mergeCell ref="B378:C378"/>
    <mergeCell ref="A375:C375"/>
    <mergeCell ref="B574:C574"/>
    <mergeCell ref="B568:C568"/>
    <mergeCell ref="B570:C570"/>
    <mergeCell ref="B565:C565"/>
    <mergeCell ref="B566:C566"/>
    <mergeCell ref="B29:C29"/>
    <mergeCell ref="B551:C551"/>
    <mergeCell ref="B647:C647"/>
    <mergeCell ref="B554:C554"/>
    <mergeCell ref="B553:C553"/>
    <mergeCell ref="B642:C642"/>
    <mergeCell ref="A609:C609"/>
    <mergeCell ref="B572:C572"/>
    <mergeCell ref="A603:C603"/>
    <mergeCell ref="B637:C637"/>
    <mergeCell ref="B506:C506"/>
    <mergeCell ref="B500:C500"/>
    <mergeCell ref="B505:C505"/>
    <mergeCell ref="B501:C501"/>
    <mergeCell ref="B559:C559"/>
    <mergeCell ref="B563:C563"/>
    <mergeCell ref="B536:C536"/>
    <mergeCell ref="B537:C537"/>
    <mergeCell ref="B519:C519"/>
    <mergeCell ref="B520:C520"/>
    <mergeCell ref="A497:C497"/>
    <mergeCell ref="B499:C499"/>
    <mergeCell ref="B491:C491"/>
    <mergeCell ref="B496:C496"/>
    <mergeCell ref="A513:C513"/>
    <mergeCell ref="B484:C484"/>
    <mergeCell ref="B485:C485"/>
    <mergeCell ref="B502:C502"/>
    <mergeCell ref="B503:C503"/>
    <mergeCell ref="B504:C504"/>
    <mergeCell ref="B473:C473"/>
    <mergeCell ref="A476:C476"/>
    <mergeCell ref="A477:C477"/>
    <mergeCell ref="B486:C486"/>
    <mergeCell ref="B489:C489"/>
    <mergeCell ref="B490:C490"/>
    <mergeCell ref="B480:C480"/>
    <mergeCell ref="B481:C481"/>
    <mergeCell ref="B482:C482"/>
    <mergeCell ref="A460:C460"/>
    <mergeCell ref="B462:C462"/>
    <mergeCell ref="A465:C465"/>
    <mergeCell ref="B466:C466"/>
    <mergeCell ref="B470:C470"/>
    <mergeCell ref="A452:C452"/>
    <mergeCell ref="B456:C456"/>
    <mergeCell ref="B457:C457"/>
    <mergeCell ref="B458:C458"/>
    <mergeCell ref="B469:C469"/>
    <mergeCell ref="B446:C446"/>
    <mergeCell ref="B448:C448"/>
    <mergeCell ref="B449:C449"/>
    <mergeCell ref="B412:C412"/>
    <mergeCell ref="A430:C430"/>
    <mergeCell ref="A431:C431"/>
    <mergeCell ref="B438:C438"/>
    <mergeCell ref="B420:C420"/>
    <mergeCell ref="A13:C13"/>
    <mergeCell ref="A17:C17"/>
    <mergeCell ref="A18:C18"/>
    <mergeCell ref="A21:C21"/>
    <mergeCell ref="B24:C24"/>
    <mergeCell ref="A368:C368"/>
    <mergeCell ref="A25:C25"/>
    <mergeCell ref="B27:C27"/>
    <mergeCell ref="A30:C30"/>
    <mergeCell ref="A31:C31"/>
    <mergeCell ref="A34:C34"/>
    <mergeCell ref="A44:C44"/>
    <mergeCell ref="A45:C45"/>
    <mergeCell ref="B46:C46"/>
    <mergeCell ref="B47:C47"/>
    <mergeCell ref="B49:C49"/>
    <mergeCell ref="A57:C57"/>
    <mergeCell ref="B50:C50"/>
    <mergeCell ref="B96:C96"/>
    <mergeCell ref="B98:C98"/>
    <mergeCell ref="B99:C99"/>
    <mergeCell ref="B62:C62"/>
    <mergeCell ref="A80:C80"/>
    <mergeCell ref="A81:C81"/>
    <mergeCell ref="B88:C88"/>
    <mergeCell ref="B83:C83"/>
    <mergeCell ref="A5:I5"/>
    <mergeCell ref="A6:I6"/>
    <mergeCell ref="F11:I11"/>
    <mergeCell ref="B109:C109"/>
    <mergeCell ref="A10:C12"/>
    <mergeCell ref="A102:C102"/>
    <mergeCell ref="B106:C106"/>
    <mergeCell ref="B107:C107"/>
    <mergeCell ref="B108:C108"/>
    <mergeCell ref="A92:C92"/>
    <mergeCell ref="B110:C110"/>
    <mergeCell ref="B111:C111"/>
    <mergeCell ref="A115:C115"/>
    <mergeCell ref="A117:C117"/>
    <mergeCell ref="B112:C112"/>
    <mergeCell ref="B119:C119"/>
    <mergeCell ref="A122:C122"/>
    <mergeCell ref="B126:C126"/>
    <mergeCell ref="A129:C129"/>
    <mergeCell ref="B130:C130"/>
    <mergeCell ref="B133:C133"/>
    <mergeCell ref="B134:C134"/>
    <mergeCell ref="B135:C135"/>
    <mergeCell ref="B136:C136"/>
    <mergeCell ref="B140:C140"/>
    <mergeCell ref="A145:C145"/>
    <mergeCell ref="A146:C146"/>
    <mergeCell ref="B151:C151"/>
    <mergeCell ref="B137:C137"/>
    <mergeCell ref="B147:C147"/>
    <mergeCell ref="B164:C164"/>
    <mergeCell ref="B169:C169"/>
    <mergeCell ref="B152:C152"/>
    <mergeCell ref="B153:C153"/>
    <mergeCell ref="B155:C155"/>
    <mergeCell ref="B156:C156"/>
    <mergeCell ref="B154:C154"/>
    <mergeCell ref="B168:C168"/>
    <mergeCell ref="A742:B742"/>
    <mergeCell ref="B173:C173"/>
    <mergeCell ref="B174:C174"/>
    <mergeCell ref="B175:C175"/>
    <mergeCell ref="B178:C178"/>
    <mergeCell ref="B181:C181"/>
    <mergeCell ref="B297:C297"/>
    <mergeCell ref="A384:C384"/>
    <mergeCell ref="A394:C394"/>
    <mergeCell ref="A442:C442"/>
    <mergeCell ref="B233:C233"/>
    <mergeCell ref="J10:L10"/>
    <mergeCell ref="D10:D12"/>
    <mergeCell ref="E10:I10"/>
    <mergeCell ref="J11:J12"/>
    <mergeCell ref="K11:K12"/>
    <mergeCell ref="L11:L12"/>
    <mergeCell ref="B170:C170"/>
    <mergeCell ref="B171:C171"/>
    <mergeCell ref="B160:C160"/>
    <mergeCell ref="B236:C236"/>
    <mergeCell ref="B246:C246"/>
    <mergeCell ref="B272:C272"/>
    <mergeCell ref="B292:C292"/>
    <mergeCell ref="B182:C182"/>
    <mergeCell ref="B183:C183"/>
    <mergeCell ref="B184:C184"/>
    <mergeCell ref="B223:C223"/>
    <mergeCell ref="B224:C224"/>
    <mergeCell ref="B230:C230"/>
    <mergeCell ref="B198:C198"/>
    <mergeCell ref="B243:C243"/>
    <mergeCell ref="A239:C239"/>
    <mergeCell ref="B231:C231"/>
    <mergeCell ref="B188:C188"/>
    <mergeCell ref="B232:C232"/>
    <mergeCell ref="B240:C240"/>
    <mergeCell ref="B228:C228"/>
    <mergeCell ref="B229:C229"/>
    <mergeCell ref="B237:C237"/>
    <mergeCell ref="A371:C371"/>
    <mergeCell ref="B185:C185"/>
    <mergeCell ref="A221:C221"/>
    <mergeCell ref="B222:C222"/>
    <mergeCell ref="B187:C187"/>
    <mergeCell ref="B225:C225"/>
    <mergeCell ref="B226:C226"/>
    <mergeCell ref="B195:C195"/>
    <mergeCell ref="B196:C196"/>
    <mergeCell ref="B197:C197"/>
    <mergeCell ref="B349:C349"/>
    <mergeCell ref="A285:B285"/>
    <mergeCell ref="A314:C314"/>
    <mergeCell ref="B302:C302"/>
    <mergeCell ref="B306:C306"/>
    <mergeCell ref="B310:C310"/>
    <mergeCell ref="B333:C333"/>
    <mergeCell ref="A395:C395"/>
    <mergeCell ref="B227:C227"/>
    <mergeCell ref="B186:C186"/>
    <mergeCell ref="B717:C717"/>
    <mergeCell ref="B604:C604"/>
    <mergeCell ref="B341:C341"/>
    <mergeCell ref="B345:C345"/>
    <mergeCell ref="B321:C321"/>
    <mergeCell ref="A380:C380"/>
    <mergeCell ref="B374:C374"/>
    <mergeCell ref="B397:C397"/>
    <mergeCell ref="B377:C377"/>
    <mergeCell ref="B686:C686"/>
    <mergeCell ref="A318:C318"/>
    <mergeCell ref="B319:C319"/>
    <mergeCell ref="A511:C511"/>
    <mergeCell ref="B512:C512"/>
    <mergeCell ref="B573:C573"/>
    <mergeCell ref="B325:C325"/>
    <mergeCell ref="B579:C579"/>
    <mergeCell ref="B360:C360"/>
    <mergeCell ref="A381:C381"/>
    <mergeCell ref="B357:C357"/>
    <mergeCell ref="B249:C249"/>
    <mergeCell ref="B262:C262"/>
    <mergeCell ref="B267:C267"/>
    <mergeCell ref="A320:C320"/>
    <mergeCell ref="B352:C352"/>
    <mergeCell ref="B254:C254"/>
    <mergeCell ref="A367:C367"/>
    <mergeCell ref="B277:C277"/>
    <mergeCell ref="B257:C257"/>
    <mergeCell ref="A363:C363"/>
    <mergeCell ref="B400:C400"/>
    <mergeCell ref="B337:C337"/>
    <mergeCell ref="B315:C315"/>
    <mergeCell ref="B287:C287"/>
    <mergeCell ref="B282:C282"/>
    <mergeCell ref="B329:C329"/>
    <mergeCell ref="B396:C396"/>
    <mergeCell ref="A51:C51"/>
    <mergeCell ref="B578:C578"/>
    <mergeCell ref="B191:C191"/>
    <mergeCell ref="B192:C192"/>
    <mergeCell ref="B193:C193"/>
    <mergeCell ref="B194:C194"/>
    <mergeCell ref="B493:C493"/>
    <mergeCell ref="B494:C494"/>
    <mergeCell ref="B495:C495"/>
    <mergeCell ref="B70:C70"/>
    <mergeCell ref="B672:C672"/>
    <mergeCell ref="B676:C676"/>
    <mergeCell ref="B680:C680"/>
    <mergeCell ref="A401:C401"/>
    <mergeCell ref="B218:C218"/>
    <mergeCell ref="B600:C600"/>
    <mergeCell ref="A407:C407"/>
    <mergeCell ref="B605:C605"/>
    <mergeCell ref="B316:C316"/>
    <mergeCell ref="B510:C510"/>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tabSelected="1" zoomScaleSheetLayoutView="100" workbookViewId="0" topLeftCell="A147">
      <selection activeCell="A171" sqref="A171:C171"/>
    </sheetView>
  </sheetViews>
  <sheetFormatPr defaultColWidth="9.140625" defaultRowHeight="12.75"/>
  <cols>
    <col min="1" max="1" width="4.8515625" style="5" customWidth="1"/>
    <col min="2" max="2" width="5.28125" style="5" customWidth="1"/>
    <col min="3" max="3" width="69.28125" style="5" customWidth="1"/>
    <col min="4" max="4" width="12.8515625" style="5" customWidth="1"/>
    <col min="5" max="5" width="13.140625" style="5" customWidth="1"/>
    <col min="6" max="6" width="12.8515625" style="5" customWidth="1"/>
    <col min="7" max="7" width="12.140625" style="5" customWidth="1"/>
    <col min="8" max="8" width="13.8515625" style="5" customWidth="1"/>
    <col min="9" max="9" width="13.28125" style="5" customWidth="1"/>
    <col min="10" max="10" width="13.421875" style="5" customWidth="1"/>
    <col min="11" max="13" width="13.140625" style="5" bestFit="1" customWidth="1"/>
    <col min="14" max="16384" width="9.140625" style="5" customWidth="1"/>
  </cols>
  <sheetData>
    <row r="1" spans="1:13" ht="15.75">
      <c r="A1" s="255"/>
      <c r="B1" s="255"/>
      <c r="C1" s="255"/>
      <c r="D1" s="79"/>
      <c r="E1" s="10"/>
      <c r="F1" s="10"/>
      <c r="G1" s="10"/>
      <c r="H1" s="10"/>
      <c r="I1" s="256"/>
      <c r="J1" s="10"/>
      <c r="K1" s="1033" t="s">
        <v>1757</v>
      </c>
      <c r="L1" s="1033"/>
      <c r="M1" s="1033"/>
    </row>
    <row r="2" spans="1:4" s="83" customFormat="1" ht="15.75">
      <c r="A2" s="279" t="s">
        <v>1726</v>
      </c>
      <c r="C2" s="107"/>
      <c r="D2" s="3"/>
    </row>
    <row r="3" spans="1:13" ht="21.75" customHeight="1">
      <c r="A3" s="6" t="s">
        <v>1104</v>
      </c>
      <c r="B3" s="6"/>
      <c r="C3" s="6"/>
      <c r="D3" s="79"/>
      <c r="E3" s="10"/>
      <c r="F3" s="10"/>
      <c r="G3" s="10"/>
      <c r="H3" s="10"/>
      <c r="I3" s="10"/>
      <c r="J3" s="10"/>
      <c r="K3" s="10"/>
      <c r="L3" s="8"/>
      <c r="M3" s="8"/>
    </row>
    <row r="4" spans="1:13" ht="15.75">
      <c r="A4" s="6"/>
      <c r="B4" s="6"/>
      <c r="C4" s="6"/>
      <c r="D4" s="79"/>
      <c r="E4" s="10"/>
      <c r="F4" s="10"/>
      <c r="G4" s="10"/>
      <c r="H4" s="10"/>
      <c r="I4" s="10"/>
      <c r="J4" s="10"/>
      <c r="K4" s="10"/>
      <c r="L4" s="8"/>
      <c r="M4" s="8"/>
    </row>
    <row r="5" spans="1:13" ht="15.75">
      <c r="A5" s="1049" t="s">
        <v>137</v>
      </c>
      <c r="B5" s="1049"/>
      <c r="C5" s="1049"/>
      <c r="D5" s="1049"/>
      <c r="E5" s="1049"/>
      <c r="F5" s="1049"/>
      <c r="G5" s="1049"/>
      <c r="H5" s="1049"/>
      <c r="I5" s="1049"/>
      <c r="J5" s="1049"/>
      <c r="K5" s="1049"/>
      <c r="L5" s="8"/>
      <c r="M5" s="8"/>
    </row>
    <row r="6" spans="1:13" ht="15.75">
      <c r="A6" s="1049" t="s">
        <v>1691</v>
      </c>
      <c r="B6" s="1049"/>
      <c r="C6" s="1049"/>
      <c r="D6" s="1049"/>
      <c r="E6" s="1049"/>
      <c r="F6" s="1049"/>
      <c r="G6" s="1049"/>
      <c r="H6" s="1049"/>
      <c r="I6" s="1049"/>
      <c r="J6" s="1049"/>
      <c r="K6" s="1049"/>
      <c r="L6" s="8"/>
      <c r="M6" s="8"/>
    </row>
    <row r="7" spans="1:13" ht="15.75">
      <c r="A7" s="256"/>
      <c r="B7" s="256"/>
      <c r="C7" s="256"/>
      <c r="D7" s="256"/>
      <c r="E7" s="256"/>
      <c r="F7" s="256"/>
      <c r="G7" s="256"/>
      <c r="H7" s="8"/>
      <c r="I7" s="8"/>
      <c r="J7" s="8"/>
      <c r="K7" s="8"/>
      <c r="L7" s="8"/>
      <c r="M7" s="8"/>
    </row>
    <row r="8" spans="1:13" ht="13.5" customHeight="1">
      <c r="A8" s="255" t="s">
        <v>828</v>
      </c>
      <c r="B8" s="255"/>
      <c r="C8" s="257"/>
      <c r="D8" s="79"/>
      <c r="E8" s="10"/>
      <c r="F8" s="10"/>
      <c r="G8" s="10"/>
      <c r="H8" s="8"/>
      <c r="I8" s="8"/>
      <c r="J8" s="8"/>
      <c r="K8" s="8"/>
      <c r="L8" s="8"/>
      <c r="M8" s="8"/>
    </row>
    <row r="9" spans="1:13" ht="16.5" thickBot="1">
      <c r="A9" s="258"/>
      <c r="B9" s="257"/>
      <c r="C9" s="257"/>
      <c r="D9" s="79"/>
      <c r="E9" s="259"/>
      <c r="F9" s="259"/>
      <c r="G9" s="259"/>
      <c r="H9" s="259"/>
      <c r="I9" s="260"/>
      <c r="J9" s="261"/>
      <c r="K9" s="261"/>
      <c r="L9" s="8"/>
      <c r="M9" s="261" t="s">
        <v>784</v>
      </c>
    </row>
    <row r="10" spans="1:13" ht="15.75" customHeight="1">
      <c r="A10" s="1018" t="s">
        <v>1158</v>
      </c>
      <c r="B10" s="1019"/>
      <c r="C10" s="1020"/>
      <c r="D10" s="998" t="s">
        <v>349</v>
      </c>
      <c r="E10" s="1053" t="s">
        <v>1690</v>
      </c>
      <c r="F10" s="1053"/>
      <c r="G10" s="1001"/>
      <c r="H10" s="1001"/>
      <c r="I10" s="1001"/>
      <c r="J10" s="1001"/>
      <c r="K10" s="996" t="s">
        <v>405</v>
      </c>
      <c r="L10" s="996"/>
      <c r="M10" s="997"/>
    </row>
    <row r="11" spans="1:13" ht="21.75" customHeight="1">
      <c r="A11" s="1021"/>
      <c r="B11" s="1022"/>
      <c r="C11" s="1023"/>
      <c r="D11" s="1058"/>
      <c r="E11" s="1054" t="s">
        <v>1218</v>
      </c>
      <c r="F11" s="1054"/>
      <c r="G11" s="1017" t="s">
        <v>1219</v>
      </c>
      <c r="H11" s="1017"/>
      <c r="I11" s="1017"/>
      <c r="J11" s="1055"/>
      <c r="K11" s="1002">
        <v>2024</v>
      </c>
      <c r="L11" s="1002">
        <v>2025</v>
      </c>
      <c r="M11" s="1004">
        <v>2026</v>
      </c>
    </row>
    <row r="12" spans="1:13" ht="111" customHeight="1" thickBot="1">
      <c r="A12" s="1024"/>
      <c r="B12" s="1025"/>
      <c r="C12" s="1026"/>
      <c r="D12" s="1059"/>
      <c r="E12" s="14" t="s">
        <v>1220</v>
      </c>
      <c r="F12" s="15" t="s">
        <v>1221</v>
      </c>
      <c r="G12" s="15" t="s">
        <v>1222</v>
      </c>
      <c r="H12" s="15" t="s">
        <v>1223</v>
      </c>
      <c r="I12" s="15" t="s">
        <v>1224</v>
      </c>
      <c r="J12" s="15" t="s">
        <v>1225</v>
      </c>
      <c r="K12" s="1003"/>
      <c r="L12" s="1003"/>
      <c r="M12" s="1005"/>
    </row>
    <row r="13" spans="1:13" ht="30.75" customHeight="1">
      <c r="A13" s="1051" t="s">
        <v>1163</v>
      </c>
      <c r="B13" s="1052"/>
      <c r="C13" s="1052"/>
      <c r="D13" s="542" t="s">
        <v>1164</v>
      </c>
      <c r="E13" s="543">
        <f>G13+H13+I13+J13</f>
        <v>2540395.0700000003</v>
      </c>
      <c r="F13" s="543">
        <f>F14+F32+F42+F102+F122</f>
        <v>0</v>
      </c>
      <c r="G13" s="543">
        <f aca="true" t="shared" si="0" ref="G13:M13">G14+G32+G42+G102+G122</f>
        <v>243087.2</v>
      </c>
      <c r="H13" s="543">
        <f t="shared" si="0"/>
        <v>393133.76</v>
      </c>
      <c r="I13" s="543">
        <f t="shared" si="0"/>
        <v>828968.76</v>
      </c>
      <c r="J13" s="543">
        <f t="shared" si="0"/>
        <v>1075205.35</v>
      </c>
      <c r="K13" s="543">
        <f t="shared" si="0"/>
        <v>2665454.00485</v>
      </c>
      <c r="L13" s="543">
        <f t="shared" si="0"/>
        <v>2660362.3997500003</v>
      </c>
      <c r="M13" s="544">
        <f t="shared" si="0"/>
        <v>2647633.3720000004</v>
      </c>
    </row>
    <row r="14" spans="1:13" ht="15.75">
      <c r="A14" s="1060" t="s">
        <v>903</v>
      </c>
      <c r="B14" s="1061"/>
      <c r="C14" s="1061"/>
      <c r="D14" s="171" t="s">
        <v>395</v>
      </c>
      <c r="E14" s="431">
        <f>G14+H14+I14+J14</f>
        <v>365201.97</v>
      </c>
      <c r="F14" s="431">
        <f>F15+F19+F26+F27</f>
        <v>0</v>
      </c>
      <c r="G14" s="431">
        <f aca="true" t="shared" si="1" ref="G14:M14">G15+G19+G26+G27</f>
        <v>47264.2</v>
      </c>
      <c r="H14" s="431">
        <f t="shared" si="1"/>
        <v>80994.83</v>
      </c>
      <c r="I14" s="431">
        <f t="shared" si="1"/>
        <v>94540.44</v>
      </c>
      <c r="J14" s="431">
        <f t="shared" si="1"/>
        <v>142402.5</v>
      </c>
      <c r="K14" s="431">
        <f t="shared" si="1"/>
        <v>383487.801</v>
      </c>
      <c r="L14" s="431">
        <f t="shared" si="1"/>
        <v>382755.25499999995</v>
      </c>
      <c r="M14" s="480">
        <f t="shared" si="1"/>
        <v>380923.89</v>
      </c>
    </row>
    <row r="15" spans="1:13" ht="18" customHeight="1">
      <c r="A15" s="38" t="s">
        <v>1256</v>
      </c>
      <c r="B15" s="232"/>
      <c r="C15" s="233"/>
      <c r="D15" s="34" t="s">
        <v>1262</v>
      </c>
      <c r="E15" s="425">
        <f aca="true" t="shared" si="2" ref="E15:E78">G15+H15+I15+J15</f>
        <v>286336.47</v>
      </c>
      <c r="F15" s="378">
        <f>F17</f>
        <v>0</v>
      </c>
      <c r="G15" s="378">
        <f aca="true" t="shared" si="3" ref="G15:M15">G17</f>
        <v>28406.2</v>
      </c>
      <c r="H15" s="378">
        <f t="shared" si="3"/>
        <v>60180.83</v>
      </c>
      <c r="I15" s="378">
        <f t="shared" si="3"/>
        <v>76316.44</v>
      </c>
      <c r="J15" s="378">
        <f t="shared" si="3"/>
        <v>121433</v>
      </c>
      <c r="K15" s="378">
        <f t="shared" si="3"/>
        <v>300878.98</v>
      </c>
      <c r="L15" s="378">
        <f t="shared" si="3"/>
        <v>300304.23</v>
      </c>
      <c r="M15" s="461">
        <f t="shared" si="3"/>
        <v>298867.37</v>
      </c>
    </row>
    <row r="16" spans="1:13" ht="18" customHeight="1">
      <c r="A16" s="240" t="s">
        <v>736</v>
      </c>
      <c r="B16" s="241"/>
      <c r="C16" s="237"/>
      <c r="D16" s="18"/>
      <c r="E16" s="425"/>
      <c r="F16" s="378"/>
      <c r="G16" s="366"/>
      <c r="H16" s="366"/>
      <c r="I16" s="481"/>
      <c r="J16" s="366"/>
      <c r="K16" s="482"/>
      <c r="L16" s="366"/>
      <c r="M16" s="483"/>
    </row>
    <row r="17" spans="1:13" ht="18" customHeight="1">
      <c r="A17" s="230"/>
      <c r="B17" s="200" t="s">
        <v>480</v>
      </c>
      <c r="C17" s="233"/>
      <c r="D17" s="18" t="s">
        <v>875</v>
      </c>
      <c r="E17" s="425">
        <f t="shared" si="2"/>
        <v>286336.47</v>
      </c>
      <c r="F17" s="378">
        <f>F18</f>
        <v>0</v>
      </c>
      <c r="G17" s="378">
        <f aca="true" t="shared" si="4" ref="G17:M17">G18</f>
        <v>28406.2</v>
      </c>
      <c r="H17" s="378">
        <f t="shared" si="4"/>
        <v>60180.83</v>
      </c>
      <c r="I17" s="378">
        <f t="shared" si="4"/>
        <v>76316.44</v>
      </c>
      <c r="J17" s="378">
        <f t="shared" si="4"/>
        <v>121433</v>
      </c>
      <c r="K17" s="378">
        <f t="shared" si="4"/>
        <v>300878.98</v>
      </c>
      <c r="L17" s="378">
        <f t="shared" si="4"/>
        <v>300304.23</v>
      </c>
      <c r="M17" s="461">
        <f t="shared" si="4"/>
        <v>298867.37</v>
      </c>
    </row>
    <row r="18" spans="1:13" ht="18" customHeight="1">
      <c r="A18" s="230"/>
      <c r="B18" s="200"/>
      <c r="C18" s="231" t="s">
        <v>131</v>
      </c>
      <c r="D18" s="18" t="s">
        <v>132</v>
      </c>
      <c r="E18" s="425">
        <f t="shared" si="2"/>
        <v>286336.47</v>
      </c>
      <c r="F18" s="378">
        <f>F176+F330</f>
        <v>0</v>
      </c>
      <c r="G18" s="378">
        <f aca="true" t="shared" si="5" ref="G18:M18">G176+G330</f>
        <v>28406.2</v>
      </c>
      <c r="H18" s="378">
        <f t="shared" si="5"/>
        <v>60180.83</v>
      </c>
      <c r="I18" s="378">
        <f t="shared" si="5"/>
        <v>76316.44</v>
      </c>
      <c r="J18" s="378">
        <f t="shared" si="5"/>
        <v>121433</v>
      </c>
      <c r="K18" s="378">
        <f t="shared" si="5"/>
        <v>300878.98</v>
      </c>
      <c r="L18" s="378">
        <f t="shared" si="5"/>
        <v>300304.23</v>
      </c>
      <c r="M18" s="461">
        <f t="shared" si="5"/>
        <v>298867.37</v>
      </c>
    </row>
    <row r="19" spans="1:13" ht="15.75">
      <c r="A19" s="1037" t="s">
        <v>1089</v>
      </c>
      <c r="B19" s="1038"/>
      <c r="C19" s="1038"/>
      <c r="D19" s="34" t="s">
        <v>876</v>
      </c>
      <c r="E19" s="425">
        <f t="shared" si="2"/>
        <v>13632.5</v>
      </c>
      <c r="F19" s="365">
        <f>F21+F22+F23+F24+F25</f>
        <v>0</v>
      </c>
      <c r="G19" s="365">
        <f aca="true" t="shared" si="6" ref="G19:M19">G21+G22+G23+G24+G25</f>
        <v>3182</v>
      </c>
      <c r="H19" s="365">
        <f t="shared" si="6"/>
        <v>4156</v>
      </c>
      <c r="I19" s="365">
        <f t="shared" si="6"/>
        <v>2670</v>
      </c>
      <c r="J19" s="365">
        <f t="shared" si="6"/>
        <v>3624.5</v>
      </c>
      <c r="K19" s="365">
        <f t="shared" si="6"/>
        <v>14309.87</v>
      </c>
      <c r="L19" s="365">
        <f t="shared" si="6"/>
        <v>14282.539999999999</v>
      </c>
      <c r="M19" s="484">
        <f t="shared" si="6"/>
        <v>14214.199999999999</v>
      </c>
    </row>
    <row r="20" spans="1:13" ht="18" customHeight="1">
      <c r="A20" s="240" t="s">
        <v>736</v>
      </c>
      <c r="B20" s="241"/>
      <c r="C20" s="237"/>
      <c r="D20" s="18"/>
      <c r="E20" s="425"/>
      <c r="F20" s="378"/>
      <c r="G20" s="366"/>
      <c r="H20" s="366"/>
      <c r="I20" s="481"/>
      <c r="J20" s="366"/>
      <c r="K20" s="482"/>
      <c r="L20" s="366"/>
      <c r="M20" s="483"/>
    </row>
    <row r="21" spans="1:13" ht="18" customHeight="1">
      <c r="A21" s="262"/>
      <c r="B21" s="263" t="s">
        <v>522</v>
      </c>
      <c r="C21" s="233"/>
      <c r="D21" s="18" t="s">
        <v>877</v>
      </c>
      <c r="E21" s="425">
        <f t="shared" si="2"/>
        <v>0</v>
      </c>
      <c r="F21" s="378">
        <f>F179+F333</f>
        <v>0</v>
      </c>
      <c r="G21" s="378">
        <f aca="true" t="shared" si="7" ref="G21:M21">G179+G333</f>
        <v>0</v>
      </c>
      <c r="H21" s="378">
        <f t="shared" si="7"/>
        <v>0</v>
      </c>
      <c r="I21" s="378">
        <f t="shared" si="7"/>
        <v>0</v>
      </c>
      <c r="J21" s="378">
        <f t="shared" si="7"/>
        <v>0</v>
      </c>
      <c r="K21" s="378">
        <f t="shared" si="7"/>
        <v>0</v>
      </c>
      <c r="L21" s="378">
        <f t="shared" si="7"/>
        <v>0</v>
      </c>
      <c r="M21" s="461">
        <f t="shared" si="7"/>
        <v>0</v>
      </c>
    </row>
    <row r="22" spans="1:13" ht="15.75">
      <c r="A22" s="234"/>
      <c r="B22" s="1039" t="s">
        <v>917</v>
      </c>
      <c r="C22" s="1039"/>
      <c r="D22" s="18" t="s">
        <v>878</v>
      </c>
      <c r="E22" s="425">
        <f t="shared" si="2"/>
        <v>0</v>
      </c>
      <c r="F22" s="378">
        <f aca="true" t="shared" si="8" ref="F22:M22">F180+F334</f>
        <v>0</v>
      </c>
      <c r="G22" s="378">
        <f t="shared" si="8"/>
        <v>0</v>
      </c>
      <c r="H22" s="378">
        <f t="shared" si="8"/>
        <v>0</v>
      </c>
      <c r="I22" s="378">
        <f t="shared" si="8"/>
        <v>0</v>
      </c>
      <c r="J22" s="378">
        <f t="shared" si="8"/>
        <v>0</v>
      </c>
      <c r="K22" s="378">
        <f t="shared" si="8"/>
        <v>0</v>
      </c>
      <c r="L22" s="378">
        <f t="shared" si="8"/>
        <v>0</v>
      </c>
      <c r="M22" s="461">
        <f t="shared" si="8"/>
        <v>0</v>
      </c>
    </row>
    <row r="23" spans="1:13" ht="30.75" customHeight="1">
      <c r="A23" s="234"/>
      <c r="B23" s="1036" t="s">
        <v>938</v>
      </c>
      <c r="C23" s="1036"/>
      <c r="D23" s="18" t="s">
        <v>774</v>
      </c>
      <c r="E23" s="425">
        <f t="shared" si="2"/>
        <v>0</v>
      </c>
      <c r="F23" s="378">
        <f aca="true" t="shared" si="9" ref="F23:M23">F181+F335</f>
        <v>0</v>
      </c>
      <c r="G23" s="378">
        <f t="shared" si="9"/>
        <v>0</v>
      </c>
      <c r="H23" s="378">
        <f t="shared" si="9"/>
        <v>0</v>
      </c>
      <c r="I23" s="378">
        <f t="shared" si="9"/>
        <v>0</v>
      </c>
      <c r="J23" s="378">
        <f t="shared" si="9"/>
        <v>0</v>
      </c>
      <c r="K23" s="378">
        <f t="shared" si="9"/>
        <v>0</v>
      </c>
      <c r="L23" s="378">
        <f t="shared" si="9"/>
        <v>0</v>
      </c>
      <c r="M23" s="461">
        <f t="shared" si="9"/>
        <v>0</v>
      </c>
    </row>
    <row r="24" spans="1:13" ht="18" customHeight="1">
      <c r="A24" s="234"/>
      <c r="B24" s="235" t="s">
        <v>753</v>
      </c>
      <c r="C24" s="233"/>
      <c r="D24" s="18" t="s">
        <v>775</v>
      </c>
      <c r="E24" s="425">
        <f t="shared" si="2"/>
        <v>13632.5</v>
      </c>
      <c r="F24" s="378">
        <f aca="true" t="shared" si="10" ref="F24:M24">F182+F336</f>
        <v>0</v>
      </c>
      <c r="G24" s="378">
        <f t="shared" si="10"/>
        <v>3182</v>
      </c>
      <c r="H24" s="378">
        <f t="shared" si="10"/>
        <v>4156</v>
      </c>
      <c r="I24" s="378">
        <f t="shared" si="10"/>
        <v>2670</v>
      </c>
      <c r="J24" s="378">
        <f t="shared" si="10"/>
        <v>3624.5</v>
      </c>
      <c r="K24" s="378">
        <f t="shared" si="10"/>
        <v>14309.87</v>
      </c>
      <c r="L24" s="378">
        <f t="shared" si="10"/>
        <v>14282.539999999999</v>
      </c>
      <c r="M24" s="461">
        <f t="shared" si="10"/>
        <v>14214.199999999999</v>
      </c>
    </row>
    <row r="25" spans="1:13" ht="18" customHeight="1">
      <c r="A25" s="199"/>
      <c r="B25" s="200" t="s">
        <v>785</v>
      </c>
      <c r="C25" s="236"/>
      <c r="D25" s="18" t="s">
        <v>776</v>
      </c>
      <c r="E25" s="425">
        <f t="shared" si="2"/>
        <v>0</v>
      </c>
      <c r="F25" s="378">
        <f aca="true" t="shared" si="11" ref="F25:M25">F183+F337</f>
        <v>0</v>
      </c>
      <c r="G25" s="378">
        <f t="shared" si="11"/>
        <v>0</v>
      </c>
      <c r="H25" s="378">
        <f t="shared" si="11"/>
        <v>0</v>
      </c>
      <c r="I25" s="378">
        <f t="shared" si="11"/>
        <v>0</v>
      </c>
      <c r="J25" s="378">
        <f t="shared" si="11"/>
        <v>0</v>
      </c>
      <c r="K25" s="378">
        <f t="shared" si="11"/>
        <v>0</v>
      </c>
      <c r="L25" s="378">
        <f t="shared" si="11"/>
        <v>0</v>
      </c>
      <c r="M25" s="461">
        <f t="shared" si="11"/>
        <v>0</v>
      </c>
    </row>
    <row r="26" spans="1:13" ht="18" customHeight="1">
      <c r="A26" s="262" t="s">
        <v>182</v>
      </c>
      <c r="B26" s="263"/>
      <c r="C26" s="233"/>
      <c r="D26" s="34" t="s">
        <v>732</v>
      </c>
      <c r="E26" s="425">
        <f t="shared" si="2"/>
        <v>65233</v>
      </c>
      <c r="F26" s="378">
        <f>F184</f>
        <v>0</v>
      </c>
      <c r="G26" s="378">
        <f aca="true" t="shared" si="12" ref="G26:M26">G184</f>
        <v>15676</v>
      </c>
      <c r="H26" s="378">
        <f t="shared" si="12"/>
        <v>16658</v>
      </c>
      <c r="I26" s="378">
        <f t="shared" si="12"/>
        <v>15554</v>
      </c>
      <c r="J26" s="378">
        <f t="shared" si="12"/>
        <v>17345</v>
      </c>
      <c r="K26" s="378">
        <f t="shared" si="12"/>
        <v>68298.951</v>
      </c>
      <c r="L26" s="378">
        <f t="shared" si="12"/>
        <v>68168.485</v>
      </c>
      <c r="M26" s="461">
        <f t="shared" si="12"/>
        <v>67842.32</v>
      </c>
    </row>
    <row r="27" spans="1:13" ht="33" customHeight="1">
      <c r="A27" s="1037" t="s">
        <v>1718</v>
      </c>
      <c r="B27" s="1038"/>
      <c r="C27" s="1038"/>
      <c r="D27" s="34" t="s">
        <v>733</v>
      </c>
      <c r="E27" s="425">
        <f t="shared" si="2"/>
        <v>0</v>
      </c>
      <c r="F27" s="365">
        <f>F29+F30+F31</f>
        <v>0</v>
      </c>
      <c r="G27" s="365">
        <f aca="true" t="shared" si="13" ref="G27:M27">G29+G30+G31</f>
        <v>0</v>
      </c>
      <c r="H27" s="365">
        <f t="shared" si="13"/>
        <v>0</v>
      </c>
      <c r="I27" s="365">
        <f t="shared" si="13"/>
        <v>0</v>
      </c>
      <c r="J27" s="365">
        <f t="shared" si="13"/>
        <v>0</v>
      </c>
      <c r="K27" s="365">
        <f t="shared" si="13"/>
        <v>0</v>
      </c>
      <c r="L27" s="365">
        <f t="shared" si="13"/>
        <v>0</v>
      </c>
      <c r="M27" s="484">
        <f t="shared" si="13"/>
        <v>0</v>
      </c>
    </row>
    <row r="28" spans="1:13" ht="18" customHeight="1">
      <c r="A28" s="240" t="s">
        <v>736</v>
      </c>
      <c r="B28" s="241"/>
      <c r="C28" s="237"/>
      <c r="D28" s="18"/>
      <c r="E28" s="425">
        <f t="shared" si="2"/>
        <v>0</v>
      </c>
      <c r="F28" s="378"/>
      <c r="G28" s="366"/>
      <c r="H28" s="366"/>
      <c r="I28" s="481"/>
      <c r="J28" s="366"/>
      <c r="K28" s="482"/>
      <c r="L28" s="366"/>
      <c r="M28" s="483"/>
    </row>
    <row r="29" spans="1:13" ht="27.75" customHeight="1">
      <c r="A29" s="264"/>
      <c r="B29" s="1036" t="s">
        <v>49</v>
      </c>
      <c r="C29" s="1036"/>
      <c r="D29" s="18" t="s">
        <v>734</v>
      </c>
      <c r="E29" s="425">
        <f t="shared" si="2"/>
        <v>0</v>
      </c>
      <c r="F29" s="378">
        <f>F187</f>
        <v>0</v>
      </c>
      <c r="G29" s="378">
        <f aca="true" t="shared" si="14" ref="G29:M29">G187</f>
        <v>0</v>
      </c>
      <c r="H29" s="378">
        <f t="shared" si="14"/>
        <v>0</v>
      </c>
      <c r="I29" s="378">
        <f t="shared" si="14"/>
        <v>0</v>
      </c>
      <c r="J29" s="378">
        <f t="shared" si="14"/>
        <v>0</v>
      </c>
      <c r="K29" s="378">
        <f t="shared" si="14"/>
        <v>0</v>
      </c>
      <c r="L29" s="378">
        <f t="shared" si="14"/>
        <v>0</v>
      </c>
      <c r="M29" s="461">
        <f t="shared" si="14"/>
        <v>0</v>
      </c>
    </row>
    <row r="30" spans="1:13" ht="35.25" customHeight="1">
      <c r="A30" s="264"/>
      <c r="B30" s="1036" t="s">
        <v>1211</v>
      </c>
      <c r="C30" s="1036"/>
      <c r="D30" s="18" t="s">
        <v>735</v>
      </c>
      <c r="E30" s="425">
        <f t="shared" si="2"/>
        <v>0</v>
      </c>
      <c r="F30" s="378">
        <f aca="true" t="shared" si="15" ref="F30:M30">F188</f>
        <v>0</v>
      </c>
      <c r="G30" s="378">
        <f t="shared" si="15"/>
        <v>0</v>
      </c>
      <c r="H30" s="378">
        <f t="shared" si="15"/>
        <v>0</v>
      </c>
      <c r="I30" s="378">
        <f t="shared" si="15"/>
        <v>0</v>
      </c>
      <c r="J30" s="378">
        <f t="shared" si="15"/>
        <v>0</v>
      </c>
      <c r="K30" s="378">
        <f t="shared" si="15"/>
        <v>0</v>
      </c>
      <c r="L30" s="378">
        <f t="shared" si="15"/>
        <v>0</v>
      </c>
      <c r="M30" s="461">
        <f t="shared" si="15"/>
        <v>0</v>
      </c>
    </row>
    <row r="31" spans="1:13" ht="15.75">
      <c r="A31" s="264"/>
      <c r="B31" s="1036" t="s">
        <v>648</v>
      </c>
      <c r="C31" s="1036"/>
      <c r="D31" s="18" t="s">
        <v>649</v>
      </c>
      <c r="E31" s="425">
        <f t="shared" si="2"/>
        <v>0</v>
      </c>
      <c r="F31" s="378">
        <f aca="true" t="shared" si="16" ref="F31:M31">F189</f>
        <v>0</v>
      </c>
      <c r="G31" s="378">
        <f t="shared" si="16"/>
        <v>0</v>
      </c>
      <c r="H31" s="378">
        <f t="shared" si="16"/>
        <v>0</v>
      </c>
      <c r="I31" s="378">
        <f t="shared" si="16"/>
        <v>0</v>
      </c>
      <c r="J31" s="378">
        <f t="shared" si="16"/>
        <v>0</v>
      </c>
      <c r="K31" s="378">
        <f t="shared" si="16"/>
        <v>0</v>
      </c>
      <c r="L31" s="378">
        <f t="shared" si="16"/>
        <v>0</v>
      </c>
      <c r="M31" s="461">
        <f t="shared" si="16"/>
        <v>0</v>
      </c>
    </row>
    <row r="32" spans="1:13" ht="33" customHeight="1">
      <c r="A32" s="1040" t="s">
        <v>481</v>
      </c>
      <c r="B32" s="1041"/>
      <c r="C32" s="1041"/>
      <c r="D32" s="34" t="s">
        <v>361</v>
      </c>
      <c r="E32" s="96">
        <f t="shared" si="2"/>
        <v>48882</v>
      </c>
      <c r="F32" s="86">
        <f>F33+F36</f>
        <v>0</v>
      </c>
      <c r="G32" s="86">
        <f aca="true" t="shared" si="17" ref="G32:M32">G33+G36</f>
        <v>10290</v>
      </c>
      <c r="H32" s="86">
        <f t="shared" si="17"/>
        <v>10713</v>
      </c>
      <c r="I32" s="86">
        <f t="shared" si="17"/>
        <v>12188.5</v>
      </c>
      <c r="J32" s="86">
        <f t="shared" si="17"/>
        <v>15690.5</v>
      </c>
      <c r="K32" s="86">
        <f t="shared" si="17"/>
        <v>51751.119</v>
      </c>
      <c r="L32" s="86">
        <f t="shared" si="17"/>
        <v>51652.265</v>
      </c>
      <c r="M32" s="479">
        <f t="shared" si="17"/>
        <v>51405.119999999995</v>
      </c>
    </row>
    <row r="33" spans="1:13" ht="18" customHeight="1">
      <c r="A33" s="234" t="s">
        <v>482</v>
      </c>
      <c r="B33" s="238"/>
      <c r="C33" s="239"/>
      <c r="D33" s="34" t="s">
        <v>635</v>
      </c>
      <c r="E33" s="425">
        <f t="shared" si="2"/>
        <v>539</v>
      </c>
      <c r="F33" s="378">
        <f>F35</f>
        <v>0</v>
      </c>
      <c r="G33" s="378">
        <f aca="true" t="shared" si="18" ref="G33:M33">G35</f>
        <v>98</v>
      </c>
      <c r="H33" s="378">
        <f t="shared" si="18"/>
        <v>178</v>
      </c>
      <c r="I33" s="378">
        <f t="shared" si="18"/>
        <v>146.5</v>
      </c>
      <c r="J33" s="378">
        <f t="shared" si="18"/>
        <v>116.5</v>
      </c>
      <c r="K33" s="378">
        <f t="shared" si="18"/>
        <v>564.333</v>
      </c>
      <c r="L33" s="378">
        <f t="shared" si="18"/>
        <v>563.255</v>
      </c>
      <c r="M33" s="461">
        <f t="shared" si="18"/>
        <v>560.5600000000001</v>
      </c>
    </row>
    <row r="34" spans="1:13" ht="18" customHeight="1">
      <c r="A34" s="240" t="s">
        <v>736</v>
      </c>
      <c r="B34" s="241"/>
      <c r="C34" s="237"/>
      <c r="D34" s="18"/>
      <c r="E34" s="425"/>
      <c r="F34" s="378"/>
      <c r="G34" s="366"/>
      <c r="H34" s="366"/>
      <c r="I34" s="481"/>
      <c r="J34" s="366"/>
      <c r="K34" s="482"/>
      <c r="L34" s="366"/>
      <c r="M34" s="483"/>
    </row>
    <row r="35" spans="1:13" ht="18" customHeight="1">
      <c r="A35" s="230"/>
      <c r="B35" s="200" t="s">
        <v>786</v>
      </c>
      <c r="C35" s="233"/>
      <c r="D35" s="18" t="s">
        <v>1251</v>
      </c>
      <c r="E35" s="425">
        <f t="shared" si="2"/>
        <v>539</v>
      </c>
      <c r="F35" s="378">
        <f>F193+F341</f>
        <v>0</v>
      </c>
      <c r="G35" s="378">
        <f aca="true" t="shared" si="19" ref="G35:M35">G193+G341</f>
        <v>98</v>
      </c>
      <c r="H35" s="378">
        <f t="shared" si="19"/>
        <v>178</v>
      </c>
      <c r="I35" s="378">
        <f t="shared" si="19"/>
        <v>146.5</v>
      </c>
      <c r="J35" s="378">
        <f t="shared" si="19"/>
        <v>116.5</v>
      </c>
      <c r="K35" s="378">
        <f t="shared" si="19"/>
        <v>564.333</v>
      </c>
      <c r="L35" s="378">
        <f t="shared" si="19"/>
        <v>563.255</v>
      </c>
      <c r="M35" s="461">
        <f t="shared" si="19"/>
        <v>560.5600000000001</v>
      </c>
    </row>
    <row r="36" spans="1:13" ht="22.5" customHeight="1">
      <c r="A36" s="1040" t="s">
        <v>483</v>
      </c>
      <c r="B36" s="1041"/>
      <c r="C36" s="1041"/>
      <c r="D36" s="34" t="s">
        <v>636</v>
      </c>
      <c r="E36" s="425">
        <f t="shared" si="2"/>
        <v>48343</v>
      </c>
      <c r="F36" s="365">
        <f>F38+F40+F41</f>
        <v>0</v>
      </c>
      <c r="G36" s="365">
        <f aca="true" t="shared" si="20" ref="G36:M36">G38+G40+G41</f>
        <v>10192</v>
      </c>
      <c r="H36" s="365">
        <f t="shared" si="20"/>
        <v>10535</v>
      </c>
      <c r="I36" s="365">
        <f t="shared" si="20"/>
        <v>12042</v>
      </c>
      <c r="J36" s="365">
        <f t="shared" si="20"/>
        <v>15574</v>
      </c>
      <c r="K36" s="365">
        <f t="shared" si="20"/>
        <v>51186.786</v>
      </c>
      <c r="L36" s="365">
        <f t="shared" si="20"/>
        <v>51089.01</v>
      </c>
      <c r="M36" s="484">
        <f t="shared" si="20"/>
        <v>50844.56</v>
      </c>
    </row>
    <row r="37" spans="1:13" ht="18" customHeight="1">
      <c r="A37" s="240" t="s">
        <v>736</v>
      </c>
      <c r="B37" s="241"/>
      <c r="C37" s="237"/>
      <c r="D37" s="18"/>
      <c r="E37" s="425"/>
      <c r="F37" s="378"/>
      <c r="G37" s="366"/>
      <c r="H37" s="366"/>
      <c r="I37" s="481"/>
      <c r="J37" s="366"/>
      <c r="K37" s="482"/>
      <c r="L37" s="366"/>
      <c r="M37" s="483"/>
    </row>
    <row r="38" spans="1:13" ht="18" customHeight="1">
      <c r="A38" s="199"/>
      <c r="B38" s="242" t="s">
        <v>484</v>
      </c>
      <c r="C38" s="233"/>
      <c r="D38" s="18" t="s">
        <v>653</v>
      </c>
      <c r="E38" s="425">
        <f t="shared" si="2"/>
        <v>48261</v>
      </c>
      <c r="F38" s="86">
        <f>F39</f>
        <v>0</v>
      </c>
      <c r="G38" s="86">
        <f aca="true" t="shared" si="21" ref="G38:M38">G39</f>
        <v>10189</v>
      </c>
      <c r="H38" s="86">
        <f t="shared" si="21"/>
        <v>10524</v>
      </c>
      <c r="I38" s="86">
        <f t="shared" si="21"/>
        <v>12038</v>
      </c>
      <c r="J38" s="86">
        <f t="shared" si="21"/>
        <v>15510</v>
      </c>
      <c r="K38" s="86">
        <f t="shared" si="21"/>
        <v>51100.932</v>
      </c>
      <c r="L38" s="86">
        <f t="shared" si="21"/>
        <v>51003.32</v>
      </c>
      <c r="M38" s="479">
        <f t="shared" si="21"/>
        <v>50759.28</v>
      </c>
    </row>
    <row r="39" spans="1:13" ht="18" customHeight="1">
      <c r="A39" s="199"/>
      <c r="B39" s="242"/>
      <c r="C39" s="231" t="s">
        <v>485</v>
      </c>
      <c r="D39" s="18" t="s">
        <v>438</v>
      </c>
      <c r="E39" s="425">
        <f t="shared" si="2"/>
        <v>48261</v>
      </c>
      <c r="F39" s="378">
        <f>F197+F345</f>
        <v>0</v>
      </c>
      <c r="G39" s="378">
        <f aca="true" t="shared" si="22" ref="G39:M39">G197+G345</f>
        <v>10189</v>
      </c>
      <c r="H39" s="378">
        <f t="shared" si="22"/>
        <v>10524</v>
      </c>
      <c r="I39" s="378">
        <f t="shared" si="22"/>
        <v>12038</v>
      </c>
      <c r="J39" s="378">
        <f t="shared" si="22"/>
        <v>15510</v>
      </c>
      <c r="K39" s="378">
        <f t="shared" si="22"/>
        <v>51100.932</v>
      </c>
      <c r="L39" s="378">
        <f t="shared" si="22"/>
        <v>51003.32</v>
      </c>
      <c r="M39" s="461">
        <f t="shared" si="22"/>
        <v>50759.28</v>
      </c>
    </row>
    <row r="40" spans="1:13" ht="18" customHeight="1">
      <c r="A40" s="199"/>
      <c r="B40" s="242" t="s">
        <v>654</v>
      </c>
      <c r="C40" s="233"/>
      <c r="D40" s="18" t="s">
        <v>739</v>
      </c>
      <c r="E40" s="425">
        <f t="shared" si="2"/>
        <v>82</v>
      </c>
      <c r="F40" s="378">
        <f aca="true" t="shared" si="23" ref="F40:M40">F198+F346</f>
        <v>0</v>
      </c>
      <c r="G40" s="378">
        <f t="shared" si="23"/>
        <v>3</v>
      </c>
      <c r="H40" s="378">
        <f t="shared" si="23"/>
        <v>11</v>
      </c>
      <c r="I40" s="378">
        <f t="shared" si="23"/>
        <v>4</v>
      </c>
      <c r="J40" s="378">
        <f t="shared" si="23"/>
        <v>64</v>
      </c>
      <c r="K40" s="378">
        <f t="shared" si="23"/>
        <v>85.854</v>
      </c>
      <c r="L40" s="378">
        <f t="shared" si="23"/>
        <v>85.69</v>
      </c>
      <c r="M40" s="461">
        <f t="shared" si="23"/>
        <v>85.28</v>
      </c>
    </row>
    <row r="41" spans="1:13" ht="18" customHeight="1">
      <c r="A41" s="199"/>
      <c r="B41" s="242" t="s">
        <v>56</v>
      </c>
      <c r="C41" s="233"/>
      <c r="D41" s="18" t="s">
        <v>55</v>
      </c>
      <c r="E41" s="425">
        <f t="shared" si="2"/>
        <v>0</v>
      </c>
      <c r="F41" s="378">
        <f aca="true" t="shared" si="24" ref="F41:M41">F199+F347</f>
        <v>0</v>
      </c>
      <c r="G41" s="378">
        <f t="shared" si="24"/>
        <v>0</v>
      </c>
      <c r="H41" s="378">
        <f t="shared" si="24"/>
        <v>0</v>
      </c>
      <c r="I41" s="378">
        <f t="shared" si="24"/>
        <v>0</v>
      </c>
      <c r="J41" s="378">
        <f t="shared" si="24"/>
        <v>0</v>
      </c>
      <c r="K41" s="378">
        <f t="shared" si="24"/>
        <v>0</v>
      </c>
      <c r="L41" s="378">
        <f t="shared" si="24"/>
        <v>0</v>
      </c>
      <c r="M41" s="461">
        <f t="shared" si="24"/>
        <v>0</v>
      </c>
    </row>
    <row r="42" spans="1:13" ht="29.25" customHeight="1">
      <c r="A42" s="1037" t="s">
        <v>688</v>
      </c>
      <c r="B42" s="1038"/>
      <c r="C42" s="1038"/>
      <c r="D42" s="34" t="s">
        <v>1010</v>
      </c>
      <c r="E42" s="425">
        <f t="shared" si="2"/>
        <v>1196830.7000000002</v>
      </c>
      <c r="F42" s="365">
        <f>F43+F62+F70+F88</f>
        <v>0</v>
      </c>
      <c r="G42" s="365">
        <f aca="true" t="shared" si="25" ref="G42:M42">G43+G62+G70+G88</f>
        <v>129177</v>
      </c>
      <c r="H42" s="365">
        <f t="shared" si="25"/>
        <v>185411.38</v>
      </c>
      <c r="I42" s="365">
        <f t="shared" si="25"/>
        <v>295365.42</v>
      </c>
      <c r="J42" s="365">
        <f t="shared" si="25"/>
        <v>586876.9</v>
      </c>
      <c r="K42" s="365">
        <f t="shared" si="25"/>
        <v>1257049.10605</v>
      </c>
      <c r="L42" s="365">
        <f t="shared" si="25"/>
        <v>1254647.86175</v>
      </c>
      <c r="M42" s="484">
        <f t="shared" si="25"/>
        <v>1248644.746</v>
      </c>
    </row>
    <row r="43" spans="1:13" ht="33.75" customHeight="1">
      <c r="A43" s="1037" t="s">
        <v>1624</v>
      </c>
      <c r="B43" s="1038"/>
      <c r="C43" s="1038"/>
      <c r="D43" s="34" t="s">
        <v>180</v>
      </c>
      <c r="E43" s="431">
        <f t="shared" si="2"/>
        <v>460925.25</v>
      </c>
      <c r="F43" s="365">
        <f>F45+F48+F52+F53+F55+F58+F60+F61</f>
        <v>0</v>
      </c>
      <c r="G43" s="365">
        <f aca="true" t="shared" si="26" ref="G43:M43">G45+G48+G52+G53+G55+G58+G60+G61</f>
        <v>37278</v>
      </c>
      <c r="H43" s="365">
        <f t="shared" si="26"/>
        <v>58165.380000000005</v>
      </c>
      <c r="I43" s="365">
        <f t="shared" si="26"/>
        <v>153717.41999999998</v>
      </c>
      <c r="J43" s="365">
        <f t="shared" si="26"/>
        <v>211764.45</v>
      </c>
      <c r="K43" s="365">
        <f t="shared" si="26"/>
        <v>486556.09489999997</v>
      </c>
      <c r="L43" s="365">
        <f t="shared" si="26"/>
        <v>485626.6615</v>
      </c>
      <c r="M43" s="484">
        <f t="shared" si="26"/>
        <v>483303.07800000004</v>
      </c>
    </row>
    <row r="44" spans="1:13" ht="18" customHeight="1">
      <c r="A44" s="240" t="s">
        <v>736</v>
      </c>
      <c r="B44" s="241"/>
      <c r="C44" s="237"/>
      <c r="D44" s="18"/>
      <c r="E44" s="425"/>
      <c r="F44" s="378"/>
      <c r="G44" s="366"/>
      <c r="H44" s="366"/>
      <c r="I44" s="481"/>
      <c r="J44" s="366"/>
      <c r="K44" s="482"/>
      <c r="L44" s="366"/>
      <c r="M44" s="483"/>
    </row>
    <row r="45" spans="1:13" ht="18" customHeight="1">
      <c r="A45" s="199"/>
      <c r="B45" s="200" t="s">
        <v>560</v>
      </c>
      <c r="C45" s="43"/>
      <c r="D45" s="18" t="s">
        <v>859</v>
      </c>
      <c r="E45" s="425">
        <f t="shared" si="2"/>
        <v>272385.3</v>
      </c>
      <c r="F45" s="365">
        <f>F46+F47</f>
        <v>0</v>
      </c>
      <c r="G45" s="365">
        <f aca="true" t="shared" si="27" ref="G45:M45">G46+G47</f>
        <v>8104</v>
      </c>
      <c r="H45" s="365">
        <f t="shared" si="27"/>
        <v>11603.380000000001</v>
      </c>
      <c r="I45" s="365">
        <f t="shared" si="27"/>
        <v>94059.42</v>
      </c>
      <c r="J45" s="365">
        <f t="shared" si="27"/>
        <v>158618.5</v>
      </c>
      <c r="K45" s="365">
        <f t="shared" si="27"/>
        <v>285567.74</v>
      </c>
      <c r="L45" s="365">
        <f t="shared" si="27"/>
        <v>285022.24</v>
      </c>
      <c r="M45" s="484">
        <f t="shared" si="27"/>
        <v>283658.49</v>
      </c>
    </row>
    <row r="46" spans="1:13" ht="18" customHeight="1">
      <c r="A46" s="199"/>
      <c r="B46" s="200"/>
      <c r="C46" s="231" t="s">
        <v>439</v>
      </c>
      <c r="D46" s="18" t="s">
        <v>451</v>
      </c>
      <c r="E46" s="425">
        <f t="shared" si="2"/>
        <v>131228.25</v>
      </c>
      <c r="F46" s="378">
        <f aca="true" t="shared" si="28" ref="F46:M47">F204+F352</f>
        <v>0</v>
      </c>
      <c r="G46" s="378">
        <f t="shared" si="28"/>
        <v>3619</v>
      </c>
      <c r="H46" s="378">
        <f t="shared" si="28"/>
        <v>6210</v>
      </c>
      <c r="I46" s="378">
        <f t="shared" si="28"/>
        <v>60710</v>
      </c>
      <c r="J46" s="378">
        <f t="shared" si="28"/>
        <v>60689.25</v>
      </c>
      <c r="K46" s="378">
        <f t="shared" si="28"/>
        <v>136886.36000000002</v>
      </c>
      <c r="L46" s="378">
        <f t="shared" si="28"/>
        <v>136624.87</v>
      </c>
      <c r="M46" s="461">
        <f t="shared" si="28"/>
        <v>135971.16</v>
      </c>
    </row>
    <row r="47" spans="1:13" ht="18" customHeight="1">
      <c r="A47" s="199"/>
      <c r="B47" s="200"/>
      <c r="C47" s="231" t="s">
        <v>440</v>
      </c>
      <c r="D47" s="18" t="s">
        <v>452</v>
      </c>
      <c r="E47" s="425">
        <f t="shared" si="2"/>
        <v>141157.05</v>
      </c>
      <c r="F47" s="378">
        <f t="shared" si="28"/>
        <v>0</v>
      </c>
      <c r="G47" s="378">
        <f t="shared" si="28"/>
        <v>4485</v>
      </c>
      <c r="H47" s="378">
        <f t="shared" si="28"/>
        <v>5393.38</v>
      </c>
      <c r="I47" s="378">
        <f t="shared" si="28"/>
        <v>33349.42</v>
      </c>
      <c r="J47" s="378">
        <f t="shared" si="28"/>
        <v>97929.25</v>
      </c>
      <c r="K47" s="378">
        <f t="shared" si="28"/>
        <v>148681.38</v>
      </c>
      <c r="L47" s="378">
        <f t="shared" si="28"/>
        <v>148397.37</v>
      </c>
      <c r="M47" s="461">
        <f t="shared" si="28"/>
        <v>147687.33000000002</v>
      </c>
    </row>
    <row r="48" spans="1:13" ht="18" customHeight="1">
      <c r="A48" s="199"/>
      <c r="B48" s="200" t="s">
        <v>1090</v>
      </c>
      <c r="C48" s="239"/>
      <c r="D48" s="18" t="s">
        <v>1244</v>
      </c>
      <c r="E48" s="425">
        <f t="shared" si="2"/>
        <v>78276.7</v>
      </c>
      <c r="F48" s="365">
        <f>SUM(F49:F51)</f>
        <v>0</v>
      </c>
      <c r="G48" s="365">
        <f aca="true" t="shared" si="29" ref="G48:M48">SUM(G49:G51)</f>
        <v>12708</v>
      </c>
      <c r="H48" s="365">
        <f t="shared" si="29"/>
        <v>29804</v>
      </c>
      <c r="I48" s="365">
        <f t="shared" si="29"/>
        <v>15093</v>
      </c>
      <c r="J48" s="365">
        <f t="shared" si="29"/>
        <v>20671.7</v>
      </c>
      <c r="K48" s="365">
        <f t="shared" si="29"/>
        <v>85542.73215</v>
      </c>
      <c r="L48" s="365">
        <f t="shared" si="29"/>
        <v>85379.32525</v>
      </c>
      <c r="M48" s="484">
        <f t="shared" si="29"/>
        <v>84970.80799999999</v>
      </c>
    </row>
    <row r="49" spans="1:13" ht="18" customHeight="1">
      <c r="A49" s="199"/>
      <c r="B49" s="200"/>
      <c r="C49" s="231" t="s">
        <v>449</v>
      </c>
      <c r="D49" s="18" t="s">
        <v>904</v>
      </c>
      <c r="E49" s="425">
        <f t="shared" si="2"/>
        <v>29193.45</v>
      </c>
      <c r="F49" s="378">
        <f>F207+F355</f>
        <v>0</v>
      </c>
      <c r="G49" s="378">
        <f aca="true" t="shared" si="30" ref="G49:M49">G207+G355</f>
        <v>6734</v>
      </c>
      <c r="H49" s="378">
        <f t="shared" si="30"/>
        <v>8597</v>
      </c>
      <c r="I49" s="378">
        <f t="shared" si="30"/>
        <v>4970</v>
      </c>
      <c r="J49" s="378">
        <f t="shared" si="30"/>
        <v>8892.45</v>
      </c>
      <c r="K49" s="378">
        <f t="shared" si="30"/>
        <v>30565.54215</v>
      </c>
      <c r="L49" s="378">
        <f t="shared" si="30"/>
        <v>30507.15525</v>
      </c>
      <c r="M49" s="461">
        <f t="shared" si="30"/>
        <v>30361.188000000002</v>
      </c>
    </row>
    <row r="50" spans="1:13" ht="18" customHeight="1">
      <c r="A50" s="199"/>
      <c r="B50" s="200"/>
      <c r="C50" s="231" t="s">
        <v>1217</v>
      </c>
      <c r="D50" s="18" t="s">
        <v>905</v>
      </c>
      <c r="E50" s="425">
        <f t="shared" si="2"/>
        <v>49083.25</v>
      </c>
      <c r="F50" s="378">
        <f aca="true" t="shared" si="31" ref="F50:M50">F208+F356</f>
        <v>0</v>
      </c>
      <c r="G50" s="378">
        <f t="shared" si="31"/>
        <v>5974</v>
      </c>
      <c r="H50" s="378">
        <f t="shared" si="31"/>
        <v>21207</v>
      </c>
      <c r="I50" s="378">
        <f t="shared" si="31"/>
        <v>10123</v>
      </c>
      <c r="J50" s="378">
        <f t="shared" si="31"/>
        <v>11779.25</v>
      </c>
      <c r="K50" s="378">
        <f t="shared" si="31"/>
        <v>54977.19</v>
      </c>
      <c r="L50" s="378">
        <f t="shared" si="31"/>
        <v>54872.17</v>
      </c>
      <c r="M50" s="461">
        <f t="shared" si="31"/>
        <v>54609.619999999995</v>
      </c>
    </row>
    <row r="51" spans="1:13" ht="18" customHeight="1">
      <c r="A51" s="199"/>
      <c r="B51" s="200"/>
      <c r="C51" s="201" t="s">
        <v>959</v>
      </c>
      <c r="D51" s="18" t="s">
        <v>906</v>
      </c>
      <c r="E51" s="425">
        <f t="shared" si="2"/>
        <v>0</v>
      </c>
      <c r="F51" s="378">
        <f aca="true" t="shared" si="32" ref="F51:M51">F209+F357</f>
        <v>0</v>
      </c>
      <c r="G51" s="378">
        <f t="shared" si="32"/>
        <v>0</v>
      </c>
      <c r="H51" s="378">
        <f t="shared" si="32"/>
        <v>0</v>
      </c>
      <c r="I51" s="378">
        <f t="shared" si="32"/>
        <v>0</v>
      </c>
      <c r="J51" s="378">
        <f t="shared" si="32"/>
        <v>0</v>
      </c>
      <c r="K51" s="378">
        <f t="shared" si="32"/>
        <v>0</v>
      </c>
      <c r="L51" s="378">
        <f t="shared" si="32"/>
        <v>0</v>
      </c>
      <c r="M51" s="461">
        <f t="shared" si="32"/>
        <v>0</v>
      </c>
    </row>
    <row r="52" spans="1:13" ht="18" customHeight="1">
      <c r="A52" s="199"/>
      <c r="B52" s="200" t="s">
        <v>787</v>
      </c>
      <c r="C52" s="231"/>
      <c r="D52" s="18" t="s">
        <v>1243</v>
      </c>
      <c r="E52" s="425">
        <f t="shared" si="2"/>
        <v>164</v>
      </c>
      <c r="F52" s="378">
        <f aca="true" t="shared" si="33" ref="F52:M52">F210+F358</f>
        <v>0</v>
      </c>
      <c r="G52" s="378">
        <f t="shared" si="33"/>
        <v>7</v>
      </c>
      <c r="H52" s="378">
        <f t="shared" si="33"/>
        <v>0</v>
      </c>
      <c r="I52" s="378">
        <f t="shared" si="33"/>
        <v>0</v>
      </c>
      <c r="J52" s="378">
        <f t="shared" si="33"/>
        <v>157</v>
      </c>
      <c r="K52" s="378">
        <f t="shared" si="33"/>
        <v>171.708</v>
      </c>
      <c r="L52" s="378">
        <f t="shared" si="33"/>
        <v>171.38</v>
      </c>
      <c r="M52" s="461">
        <f t="shared" si="33"/>
        <v>170.56</v>
      </c>
    </row>
    <row r="53" spans="1:13" ht="18" customHeight="1">
      <c r="A53" s="199"/>
      <c r="B53" s="200" t="s">
        <v>561</v>
      </c>
      <c r="C53" s="43"/>
      <c r="D53" s="18" t="s">
        <v>1242</v>
      </c>
      <c r="E53" s="425">
        <f t="shared" si="2"/>
        <v>3446</v>
      </c>
      <c r="F53" s="365">
        <f>F54</f>
        <v>0</v>
      </c>
      <c r="G53" s="365">
        <f aca="true" t="shared" si="34" ref="G53:M53">G54</f>
        <v>527</v>
      </c>
      <c r="H53" s="365">
        <f t="shared" si="34"/>
        <v>996</v>
      </c>
      <c r="I53" s="365">
        <f t="shared" si="34"/>
        <v>497</v>
      </c>
      <c r="J53" s="365">
        <f t="shared" si="34"/>
        <v>1426</v>
      </c>
      <c r="K53" s="365">
        <f t="shared" si="34"/>
        <v>3607.962</v>
      </c>
      <c r="L53" s="365">
        <f t="shared" si="34"/>
        <v>3601.07</v>
      </c>
      <c r="M53" s="484">
        <f t="shared" si="34"/>
        <v>3583.84</v>
      </c>
    </row>
    <row r="54" spans="1:13" ht="18" customHeight="1">
      <c r="A54" s="199"/>
      <c r="B54" s="200"/>
      <c r="C54" s="231" t="s">
        <v>41</v>
      </c>
      <c r="D54" s="18" t="s">
        <v>907</v>
      </c>
      <c r="E54" s="425">
        <f t="shared" si="2"/>
        <v>3446</v>
      </c>
      <c r="F54" s="378">
        <f>F212+F360</f>
        <v>0</v>
      </c>
      <c r="G54" s="378">
        <f aca="true" t="shared" si="35" ref="G54:M54">G212+G360</f>
        <v>527</v>
      </c>
      <c r="H54" s="378">
        <f t="shared" si="35"/>
        <v>996</v>
      </c>
      <c r="I54" s="378">
        <f t="shared" si="35"/>
        <v>497</v>
      </c>
      <c r="J54" s="378">
        <f t="shared" si="35"/>
        <v>1426</v>
      </c>
      <c r="K54" s="378">
        <f t="shared" si="35"/>
        <v>3607.962</v>
      </c>
      <c r="L54" s="378">
        <f t="shared" si="35"/>
        <v>3601.07</v>
      </c>
      <c r="M54" s="461">
        <f t="shared" si="35"/>
        <v>3583.84</v>
      </c>
    </row>
    <row r="55" spans="1:13" ht="18" customHeight="1">
      <c r="A55" s="199"/>
      <c r="B55" s="200" t="s">
        <v>1021</v>
      </c>
      <c r="C55" s="231"/>
      <c r="D55" s="18" t="s">
        <v>1192</v>
      </c>
      <c r="E55" s="425">
        <f t="shared" si="2"/>
        <v>3407</v>
      </c>
      <c r="F55" s="365">
        <f>SUM(F56:F57)</f>
        <v>0</v>
      </c>
      <c r="G55" s="365">
        <f aca="true" t="shared" si="36" ref="G55:M55">SUM(G56:G57)</f>
        <v>0</v>
      </c>
      <c r="H55" s="365">
        <f t="shared" si="36"/>
        <v>1048</v>
      </c>
      <c r="I55" s="365">
        <f t="shared" si="36"/>
        <v>167</v>
      </c>
      <c r="J55" s="365">
        <f t="shared" si="36"/>
        <v>2192</v>
      </c>
      <c r="K55" s="365">
        <f t="shared" si="36"/>
        <v>3567.129</v>
      </c>
      <c r="L55" s="365">
        <f t="shared" si="36"/>
        <v>3560.315</v>
      </c>
      <c r="M55" s="484">
        <f t="shared" si="36"/>
        <v>3543.28</v>
      </c>
    </row>
    <row r="56" spans="1:13" ht="18" customHeight="1">
      <c r="A56" s="199"/>
      <c r="B56" s="200"/>
      <c r="C56" s="231" t="s">
        <v>42</v>
      </c>
      <c r="D56" s="18" t="s">
        <v>908</v>
      </c>
      <c r="E56" s="425">
        <f t="shared" si="2"/>
        <v>0</v>
      </c>
      <c r="F56" s="378">
        <f aca="true" t="shared" si="37" ref="F56:M57">F214+F362</f>
        <v>0</v>
      </c>
      <c r="G56" s="378">
        <f t="shared" si="37"/>
        <v>0</v>
      </c>
      <c r="H56" s="378">
        <f t="shared" si="37"/>
        <v>0</v>
      </c>
      <c r="I56" s="378">
        <f t="shared" si="37"/>
        <v>0</v>
      </c>
      <c r="J56" s="378">
        <f t="shared" si="37"/>
        <v>0</v>
      </c>
      <c r="K56" s="378">
        <f t="shared" si="37"/>
        <v>0</v>
      </c>
      <c r="L56" s="378">
        <f t="shared" si="37"/>
        <v>0</v>
      </c>
      <c r="M56" s="461">
        <f t="shared" si="37"/>
        <v>0</v>
      </c>
    </row>
    <row r="57" spans="1:13" ht="18" customHeight="1">
      <c r="A57" s="199"/>
      <c r="B57" s="200"/>
      <c r="C57" s="231" t="s">
        <v>450</v>
      </c>
      <c r="D57" s="18" t="s">
        <v>909</v>
      </c>
      <c r="E57" s="425">
        <f t="shared" si="2"/>
        <v>3407</v>
      </c>
      <c r="F57" s="378">
        <f t="shared" si="37"/>
        <v>0</v>
      </c>
      <c r="G57" s="378">
        <f t="shared" si="37"/>
        <v>0</v>
      </c>
      <c r="H57" s="378">
        <f t="shared" si="37"/>
        <v>1048</v>
      </c>
      <c r="I57" s="378">
        <f t="shared" si="37"/>
        <v>167</v>
      </c>
      <c r="J57" s="378">
        <f t="shared" si="37"/>
        <v>2192</v>
      </c>
      <c r="K57" s="378">
        <f t="shared" si="37"/>
        <v>3567.129</v>
      </c>
      <c r="L57" s="378">
        <f t="shared" si="37"/>
        <v>3560.315</v>
      </c>
      <c r="M57" s="461">
        <f t="shared" si="37"/>
        <v>3543.28</v>
      </c>
    </row>
    <row r="58" spans="1:14" ht="18" customHeight="1">
      <c r="A58" s="199"/>
      <c r="B58" s="200" t="s">
        <v>1427</v>
      </c>
      <c r="C58" s="231"/>
      <c r="D58" s="18" t="s">
        <v>1428</v>
      </c>
      <c r="E58" s="425">
        <f t="shared" si="2"/>
        <v>29858</v>
      </c>
      <c r="F58" s="365">
        <f>F59</f>
        <v>0</v>
      </c>
      <c r="G58" s="365">
        <f aca="true" t="shared" si="38" ref="G58:M58">G59</f>
        <v>6530</v>
      </c>
      <c r="H58" s="365">
        <f t="shared" si="38"/>
        <v>7899</v>
      </c>
      <c r="I58" s="365">
        <f t="shared" si="38"/>
        <v>1236</v>
      </c>
      <c r="J58" s="365">
        <f t="shared" si="38"/>
        <v>14193</v>
      </c>
      <c r="K58" s="365">
        <f t="shared" si="38"/>
        <v>31261.326</v>
      </c>
      <c r="L58" s="365">
        <f t="shared" si="38"/>
        <v>31201.61</v>
      </c>
      <c r="M58" s="484">
        <f t="shared" si="38"/>
        <v>31052.32</v>
      </c>
      <c r="N58" s="8"/>
    </row>
    <row r="59" spans="1:14" ht="18" customHeight="1">
      <c r="A59" s="199"/>
      <c r="B59" s="200"/>
      <c r="C59" s="231" t="s">
        <v>1425</v>
      </c>
      <c r="D59" s="18" t="s">
        <v>1426</v>
      </c>
      <c r="E59" s="425">
        <f t="shared" si="2"/>
        <v>29858</v>
      </c>
      <c r="F59" s="378">
        <f>F217</f>
        <v>0</v>
      </c>
      <c r="G59" s="378">
        <f aca="true" t="shared" si="39" ref="G59:M59">G217</f>
        <v>6530</v>
      </c>
      <c r="H59" s="378">
        <f t="shared" si="39"/>
        <v>7899</v>
      </c>
      <c r="I59" s="378">
        <f t="shared" si="39"/>
        <v>1236</v>
      </c>
      <c r="J59" s="378">
        <f t="shared" si="39"/>
        <v>14193</v>
      </c>
      <c r="K59" s="378">
        <f t="shared" si="39"/>
        <v>31261.326</v>
      </c>
      <c r="L59" s="378">
        <f t="shared" si="39"/>
        <v>31201.61</v>
      </c>
      <c r="M59" s="461">
        <f t="shared" si="39"/>
        <v>31052.32</v>
      </c>
      <c r="N59" s="8"/>
    </row>
    <row r="60" spans="1:13" ht="18" customHeight="1">
      <c r="A60" s="240"/>
      <c r="B60" s="1042" t="s">
        <v>1619</v>
      </c>
      <c r="C60" s="1036"/>
      <c r="D60" s="18" t="s">
        <v>1623</v>
      </c>
      <c r="E60" s="425">
        <f t="shared" si="2"/>
        <v>39224.25</v>
      </c>
      <c r="F60" s="378">
        <f aca="true" t="shared" si="40" ref="F60:M61">F218+F364</f>
        <v>0</v>
      </c>
      <c r="G60" s="378">
        <f t="shared" si="40"/>
        <v>1266</v>
      </c>
      <c r="H60" s="378">
        <f t="shared" si="40"/>
        <v>1352</v>
      </c>
      <c r="I60" s="378">
        <f t="shared" si="40"/>
        <v>34535</v>
      </c>
      <c r="J60" s="378">
        <f t="shared" si="40"/>
        <v>2071.25</v>
      </c>
      <c r="K60" s="378">
        <f t="shared" si="40"/>
        <v>41067.78975</v>
      </c>
      <c r="L60" s="378">
        <f t="shared" si="40"/>
        <v>40989.34125</v>
      </c>
      <c r="M60" s="461">
        <f t="shared" si="40"/>
        <v>40793.22</v>
      </c>
    </row>
    <row r="61" spans="1:13" ht="18" customHeight="1">
      <c r="A61" s="199"/>
      <c r="B61" s="235" t="s">
        <v>788</v>
      </c>
      <c r="C61" s="201"/>
      <c r="D61" s="18" t="s">
        <v>780</v>
      </c>
      <c r="E61" s="425">
        <f t="shared" si="2"/>
        <v>34164</v>
      </c>
      <c r="F61" s="378">
        <f t="shared" si="40"/>
        <v>0</v>
      </c>
      <c r="G61" s="378">
        <f t="shared" si="40"/>
        <v>8136</v>
      </c>
      <c r="H61" s="378">
        <f t="shared" si="40"/>
        <v>5463</v>
      </c>
      <c r="I61" s="378">
        <f t="shared" si="40"/>
        <v>8130</v>
      </c>
      <c r="J61" s="378">
        <f t="shared" si="40"/>
        <v>12435</v>
      </c>
      <c r="K61" s="378">
        <f t="shared" si="40"/>
        <v>35769.708</v>
      </c>
      <c r="L61" s="378">
        <f t="shared" si="40"/>
        <v>35701.38</v>
      </c>
      <c r="M61" s="461">
        <f t="shared" si="40"/>
        <v>35530.56</v>
      </c>
    </row>
    <row r="62" spans="1:13" ht="18" customHeight="1">
      <c r="A62" s="234" t="s">
        <v>1060</v>
      </c>
      <c r="B62" s="235"/>
      <c r="C62" s="41"/>
      <c r="D62" s="34" t="s">
        <v>1245</v>
      </c>
      <c r="E62" s="425">
        <f t="shared" si="2"/>
        <v>4992.45</v>
      </c>
      <c r="F62" s="365">
        <f>F64+F67+F68</f>
        <v>0</v>
      </c>
      <c r="G62" s="365">
        <f aca="true" t="shared" si="41" ref="G62:M62">G64+G67+G68</f>
        <v>2</v>
      </c>
      <c r="H62" s="365">
        <f t="shared" si="41"/>
        <v>603</v>
      </c>
      <c r="I62" s="365">
        <f t="shared" si="41"/>
        <v>2619</v>
      </c>
      <c r="J62" s="365">
        <f t="shared" si="41"/>
        <v>1768.45</v>
      </c>
      <c r="K62" s="365">
        <f t="shared" si="41"/>
        <v>5227.09515</v>
      </c>
      <c r="L62" s="365">
        <f t="shared" si="41"/>
        <v>5217.11025</v>
      </c>
      <c r="M62" s="484">
        <f t="shared" si="41"/>
        <v>5192.148</v>
      </c>
    </row>
    <row r="63" spans="1:13" ht="18" customHeight="1">
      <c r="A63" s="240" t="s">
        <v>736</v>
      </c>
      <c r="B63" s="241"/>
      <c r="C63" s="237"/>
      <c r="D63" s="18"/>
      <c r="E63" s="425"/>
      <c r="F63" s="378"/>
      <c r="G63" s="366"/>
      <c r="H63" s="366"/>
      <c r="I63" s="481"/>
      <c r="J63" s="366"/>
      <c r="K63" s="482"/>
      <c r="L63" s="366"/>
      <c r="M63" s="483"/>
    </row>
    <row r="64" spans="1:13" ht="15.75">
      <c r="A64" s="245"/>
      <c r="B64" s="1039" t="s">
        <v>340</v>
      </c>
      <c r="C64" s="1039"/>
      <c r="D64" s="18" t="s">
        <v>1246</v>
      </c>
      <c r="E64" s="425">
        <f t="shared" si="2"/>
        <v>0</v>
      </c>
      <c r="F64" s="365">
        <f>SUM(F65:F66)</f>
        <v>0</v>
      </c>
      <c r="G64" s="365">
        <f aca="true" t="shared" si="42" ref="G64:M64">SUM(G65:G66)</f>
        <v>0</v>
      </c>
      <c r="H64" s="365">
        <f t="shared" si="42"/>
        <v>0</v>
      </c>
      <c r="I64" s="365">
        <f t="shared" si="42"/>
        <v>0</v>
      </c>
      <c r="J64" s="365">
        <f t="shared" si="42"/>
        <v>0</v>
      </c>
      <c r="K64" s="365">
        <f t="shared" si="42"/>
        <v>0</v>
      </c>
      <c r="L64" s="365">
        <f t="shared" si="42"/>
        <v>0</v>
      </c>
      <c r="M64" s="484">
        <f t="shared" si="42"/>
        <v>0</v>
      </c>
    </row>
    <row r="65" spans="1:13" ht="18" customHeight="1">
      <c r="A65" s="245"/>
      <c r="B65" s="235"/>
      <c r="C65" s="201" t="s">
        <v>1266</v>
      </c>
      <c r="D65" s="18" t="s">
        <v>782</v>
      </c>
      <c r="E65" s="425">
        <f t="shared" si="2"/>
        <v>0</v>
      </c>
      <c r="F65" s="378">
        <f>F223+F369</f>
        <v>0</v>
      </c>
      <c r="G65" s="378">
        <f aca="true" t="shared" si="43" ref="G65:M65">G223+G369</f>
        <v>0</v>
      </c>
      <c r="H65" s="378">
        <f t="shared" si="43"/>
        <v>0</v>
      </c>
      <c r="I65" s="378">
        <f t="shared" si="43"/>
        <v>0</v>
      </c>
      <c r="J65" s="378">
        <f t="shared" si="43"/>
        <v>0</v>
      </c>
      <c r="K65" s="378">
        <f t="shared" si="43"/>
        <v>0</v>
      </c>
      <c r="L65" s="378">
        <f t="shared" si="43"/>
        <v>0</v>
      </c>
      <c r="M65" s="461">
        <f t="shared" si="43"/>
        <v>0</v>
      </c>
    </row>
    <row r="66" spans="1:13" ht="18" customHeight="1">
      <c r="A66" s="245"/>
      <c r="B66" s="235"/>
      <c r="C66" s="201" t="s">
        <v>566</v>
      </c>
      <c r="D66" s="18" t="s">
        <v>1036</v>
      </c>
      <c r="E66" s="425">
        <f t="shared" si="2"/>
        <v>0</v>
      </c>
      <c r="F66" s="378">
        <f aca="true" t="shared" si="44" ref="F66:M66">F224+F370</f>
        <v>0</v>
      </c>
      <c r="G66" s="378">
        <f t="shared" si="44"/>
        <v>0</v>
      </c>
      <c r="H66" s="378">
        <f t="shared" si="44"/>
        <v>0</v>
      </c>
      <c r="I66" s="378">
        <f t="shared" si="44"/>
        <v>0</v>
      </c>
      <c r="J66" s="378">
        <f t="shared" si="44"/>
        <v>0</v>
      </c>
      <c r="K66" s="378">
        <f t="shared" si="44"/>
        <v>0</v>
      </c>
      <c r="L66" s="378">
        <f t="shared" si="44"/>
        <v>0</v>
      </c>
      <c r="M66" s="461">
        <f t="shared" si="44"/>
        <v>0</v>
      </c>
    </row>
    <row r="67" spans="1:13" ht="18" customHeight="1">
      <c r="A67" s="245"/>
      <c r="B67" s="235" t="s">
        <v>1061</v>
      </c>
      <c r="C67" s="201"/>
      <c r="D67" s="18" t="s">
        <v>1062</v>
      </c>
      <c r="E67" s="425">
        <f t="shared" si="2"/>
        <v>0</v>
      </c>
      <c r="F67" s="378">
        <f aca="true" t="shared" si="45" ref="F67:M67">F225+F371</f>
        <v>0</v>
      </c>
      <c r="G67" s="378">
        <f t="shared" si="45"/>
        <v>0</v>
      </c>
      <c r="H67" s="378">
        <f t="shared" si="45"/>
        <v>0</v>
      </c>
      <c r="I67" s="378">
        <f t="shared" si="45"/>
        <v>0</v>
      </c>
      <c r="J67" s="378">
        <f t="shared" si="45"/>
        <v>0</v>
      </c>
      <c r="K67" s="378">
        <f t="shared" si="45"/>
        <v>0</v>
      </c>
      <c r="L67" s="378">
        <f t="shared" si="45"/>
        <v>0</v>
      </c>
      <c r="M67" s="461">
        <f t="shared" si="45"/>
        <v>0</v>
      </c>
    </row>
    <row r="68" spans="1:13" ht="18" customHeight="1">
      <c r="A68" s="199"/>
      <c r="B68" s="200" t="s">
        <v>149</v>
      </c>
      <c r="C68" s="231"/>
      <c r="D68" s="18" t="s">
        <v>1247</v>
      </c>
      <c r="E68" s="425">
        <f t="shared" si="2"/>
        <v>4992.45</v>
      </c>
      <c r="F68" s="378">
        <f>F69</f>
        <v>0</v>
      </c>
      <c r="G68" s="378">
        <f aca="true" t="shared" si="46" ref="G68:M68">G69</f>
        <v>2</v>
      </c>
      <c r="H68" s="378">
        <f t="shared" si="46"/>
        <v>603</v>
      </c>
      <c r="I68" s="378">
        <f t="shared" si="46"/>
        <v>2619</v>
      </c>
      <c r="J68" s="378">
        <f t="shared" si="46"/>
        <v>1768.45</v>
      </c>
      <c r="K68" s="378">
        <f t="shared" si="46"/>
        <v>5227.09515</v>
      </c>
      <c r="L68" s="378">
        <f t="shared" si="46"/>
        <v>5217.11025</v>
      </c>
      <c r="M68" s="461">
        <f t="shared" si="46"/>
        <v>5192.148</v>
      </c>
    </row>
    <row r="69" spans="1:13" ht="18" customHeight="1">
      <c r="A69" s="199"/>
      <c r="B69" s="200"/>
      <c r="C69" s="201" t="s">
        <v>910</v>
      </c>
      <c r="D69" s="18" t="s">
        <v>911</v>
      </c>
      <c r="E69" s="425">
        <f t="shared" si="2"/>
        <v>4992.45</v>
      </c>
      <c r="F69" s="378">
        <f>F227+F373</f>
        <v>0</v>
      </c>
      <c r="G69" s="378">
        <f aca="true" t="shared" si="47" ref="G69:M69">G227+G373</f>
        <v>2</v>
      </c>
      <c r="H69" s="378">
        <f t="shared" si="47"/>
        <v>603</v>
      </c>
      <c r="I69" s="378">
        <f t="shared" si="47"/>
        <v>2619</v>
      </c>
      <c r="J69" s="378">
        <f t="shared" si="47"/>
        <v>1768.45</v>
      </c>
      <c r="K69" s="378">
        <f t="shared" si="47"/>
        <v>5227.09515</v>
      </c>
      <c r="L69" s="378">
        <f t="shared" si="47"/>
        <v>5217.11025</v>
      </c>
      <c r="M69" s="461">
        <f t="shared" si="47"/>
        <v>5192.148</v>
      </c>
    </row>
    <row r="70" spans="1:13" ht="15.75">
      <c r="A70" s="1037" t="s">
        <v>1022</v>
      </c>
      <c r="B70" s="1038"/>
      <c r="C70" s="1038"/>
      <c r="D70" s="34" t="s">
        <v>358</v>
      </c>
      <c r="E70" s="425">
        <f t="shared" si="2"/>
        <v>397610.5</v>
      </c>
      <c r="F70" s="365">
        <f>F72+F82+F86+F87</f>
        <v>0</v>
      </c>
      <c r="G70" s="365">
        <f aca="true" t="shared" si="48" ref="G70:M70">G72+G82+G86+G87</f>
        <v>23975</v>
      </c>
      <c r="H70" s="365">
        <f t="shared" si="48"/>
        <v>47592</v>
      </c>
      <c r="I70" s="365">
        <f t="shared" si="48"/>
        <v>56610</v>
      </c>
      <c r="J70" s="365">
        <f t="shared" si="48"/>
        <v>269433.5</v>
      </c>
      <c r="K70" s="365">
        <f t="shared" si="48"/>
        <v>416298.19849999994</v>
      </c>
      <c r="L70" s="365">
        <f t="shared" si="48"/>
        <v>415502.9774999999</v>
      </c>
      <c r="M70" s="484">
        <f t="shared" si="48"/>
        <v>413514.92000000004</v>
      </c>
    </row>
    <row r="71" spans="1:13" ht="18" customHeight="1">
      <c r="A71" s="240" t="s">
        <v>736</v>
      </c>
      <c r="B71" s="241"/>
      <c r="C71" s="237"/>
      <c r="D71" s="18"/>
      <c r="E71" s="425"/>
      <c r="F71" s="378"/>
      <c r="G71" s="366"/>
      <c r="H71" s="366"/>
      <c r="I71" s="481"/>
      <c r="J71" s="366"/>
      <c r="K71" s="482"/>
      <c r="L71" s="366"/>
      <c r="M71" s="483"/>
    </row>
    <row r="72" spans="1:13" ht="15.75">
      <c r="A72" s="245"/>
      <c r="B72" s="1039" t="s">
        <v>550</v>
      </c>
      <c r="C72" s="1039"/>
      <c r="D72" s="18" t="s">
        <v>1248</v>
      </c>
      <c r="E72" s="431">
        <f t="shared" si="2"/>
        <v>8</v>
      </c>
      <c r="F72" s="365">
        <f>SUM(F73:F81)</f>
        <v>0</v>
      </c>
      <c r="G72" s="365">
        <f aca="true" t="shared" si="49" ref="G72:M72">SUM(G73:G81)</f>
        <v>0</v>
      </c>
      <c r="H72" s="365">
        <f t="shared" si="49"/>
        <v>0</v>
      </c>
      <c r="I72" s="365">
        <f t="shared" si="49"/>
        <v>8</v>
      </c>
      <c r="J72" s="365">
        <f t="shared" si="49"/>
        <v>0</v>
      </c>
      <c r="K72" s="365">
        <f t="shared" si="49"/>
        <v>8.376</v>
      </c>
      <c r="L72" s="365">
        <f t="shared" si="49"/>
        <v>8.36</v>
      </c>
      <c r="M72" s="484">
        <f t="shared" si="49"/>
        <v>8.32</v>
      </c>
    </row>
    <row r="73" spans="1:13" ht="18" customHeight="1">
      <c r="A73" s="245"/>
      <c r="B73" s="200"/>
      <c r="C73" s="201" t="s">
        <v>912</v>
      </c>
      <c r="D73" s="246" t="s">
        <v>298</v>
      </c>
      <c r="E73" s="425">
        <f t="shared" si="2"/>
        <v>0</v>
      </c>
      <c r="F73" s="378">
        <f>F231+F377</f>
        <v>0</v>
      </c>
      <c r="G73" s="378">
        <f aca="true" t="shared" si="50" ref="G73:M73">G231+G377</f>
        <v>0</v>
      </c>
      <c r="H73" s="378">
        <f t="shared" si="50"/>
        <v>0</v>
      </c>
      <c r="I73" s="378">
        <f t="shared" si="50"/>
        <v>0</v>
      </c>
      <c r="J73" s="378">
        <f t="shared" si="50"/>
        <v>0</v>
      </c>
      <c r="K73" s="378">
        <f t="shared" si="50"/>
        <v>0</v>
      </c>
      <c r="L73" s="378">
        <f t="shared" si="50"/>
        <v>0</v>
      </c>
      <c r="M73" s="461">
        <f t="shared" si="50"/>
        <v>0</v>
      </c>
    </row>
    <row r="74" spans="1:13" ht="18" customHeight="1">
      <c r="A74" s="245"/>
      <c r="B74" s="200"/>
      <c r="C74" s="41" t="s">
        <v>913</v>
      </c>
      <c r="D74" s="246" t="s">
        <v>299</v>
      </c>
      <c r="E74" s="425">
        <f t="shared" si="2"/>
        <v>0</v>
      </c>
      <c r="F74" s="378">
        <f aca="true" t="shared" si="51" ref="F74:M74">F232+F378</f>
        <v>0</v>
      </c>
      <c r="G74" s="378">
        <f t="shared" si="51"/>
        <v>0</v>
      </c>
      <c r="H74" s="378">
        <f t="shared" si="51"/>
        <v>0</v>
      </c>
      <c r="I74" s="378">
        <f t="shared" si="51"/>
        <v>0</v>
      </c>
      <c r="J74" s="378">
        <f t="shared" si="51"/>
        <v>0</v>
      </c>
      <c r="K74" s="378">
        <f t="shared" si="51"/>
        <v>0</v>
      </c>
      <c r="L74" s="378">
        <f t="shared" si="51"/>
        <v>0</v>
      </c>
      <c r="M74" s="461">
        <f t="shared" si="51"/>
        <v>0</v>
      </c>
    </row>
    <row r="75" spans="1:13" ht="18" customHeight="1">
      <c r="A75" s="245"/>
      <c r="B75" s="200"/>
      <c r="C75" s="201" t="s">
        <v>1042</v>
      </c>
      <c r="D75" s="246" t="s">
        <v>300</v>
      </c>
      <c r="E75" s="425">
        <f t="shared" si="2"/>
        <v>8</v>
      </c>
      <c r="F75" s="378">
        <f aca="true" t="shared" si="52" ref="F75:M75">F233+F379</f>
        <v>0</v>
      </c>
      <c r="G75" s="378">
        <f t="shared" si="52"/>
        <v>0</v>
      </c>
      <c r="H75" s="378">
        <f t="shared" si="52"/>
        <v>0</v>
      </c>
      <c r="I75" s="378">
        <f t="shared" si="52"/>
        <v>8</v>
      </c>
      <c r="J75" s="378">
        <f t="shared" si="52"/>
        <v>0</v>
      </c>
      <c r="K75" s="378">
        <f t="shared" si="52"/>
        <v>8.376</v>
      </c>
      <c r="L75" s="378">
        <f t="shared" si="52"/>
        <v>8.36</v>
      </c>
      <c r="M75" s="461">
        <f t="shared" si="52"/>
        <v>8.32</v>
      </c>
    </row>
    <row r="76" spans="1:13" ht="18" customHeight="1">
      <c r="A76" s="245"/>
      <c r="B76" s="200"/>
      <c r="C76" s="41" t="s">
        <v>1043</v>
      </c>
      <c r="D76" s="246" t="s">
        <v>301</v>
      </c>
      <c r="E76" s="425">
        <f t="shared" si="2"/>
        <v>0</v>
      </c>
      <c r="F76" s="378">
        <f aca="true" t="shared" si="53" ref="F76:M76">F234+F380</f>
        <v>0</v>
      </c>
      <c r="G76" s="378">
        <f t="shared" si="53"/>
        <v>0</v>
      </c>
      <c r="H76" s="378">
        <f t="shared" si="53"/>
        <v>0</v>
      </c>
      <c r="I76" s="378">
        <f t="shared" si="53"/>
        <v>0</v>
      </c>
      <c r="J76" s="378">
        <f t="shared" si="53"/>
        <v>0</v>
      </c>
      <c r="K76" s="378">
        <f t="shared" si="53"/>
        <v>0</v>
      </c>
      <c r="L76" s="378">
        <f t="shared" si="53"/>
        <v>0</v>
      </c>
      <c r="M76" s="461">
        <f t="shared" si="53"/>
        <v>0</v>
      </c>
    </row>
    <row r="77" spans="1:13" ht="18" customHeight="1">
      <c r="A77" s="245"/>
      <c r="B77" s="200"/>
      <c r="C77" s="41" t="s">
        <v>1044</v>
      </c>
      <c r="D77" s="246" t="s">
        <v>302</v>
      </c>
      <c r="E77" s="425">
        <f t="shared" si="2"/>
        <v>0</v>
      </c>
      <c r="F77" s="378">
        <f aca="true" t="shared" si="54" ref="F77:M77">F235+F381</f>
        <v>0</v>
      </c>
      <c r="G77" s="378">
        <f t="shared" si="54"/>
        <v>0</v>
      </c>
      <c r="H77" s="378">
        <f t="shared" si="54"/>
        <v>0</v>
      </c>
      <c r="I77" s="378">
        <f t="shared" si="54"/>
        <v>0</v>
      </c>
      <c r="J77" s="378">
        <f t="shared" si="54"/>
        <v>0</v>
      </c>
      <c r="K77" s="378">
        <f t="shared" si="54"/>
        <v>0</v>
      </c>
      <c r="L77" s="378">
        <f t="shared" si="54"/>
        <v>0</v>
      </c>
      <c r="M77" s="461">
        <f t="shared" si="54"/>
        <v>0</v>
      </c>
    </row>
    <row r="78" spans="1:13" ht="18" customHeight="1">
      <c r="A78" s="245"/>
      <c r="B78" s="200"/>
      <c r="C78" s="41" t="s">
        <v>1045</v>
      </c>
      <c r="D78" s="246" t="s">
        <v>303</v>
      </c>
      <c r="E78" s="425">
        <f t="shared" si="2"/>
        <v>0</v>
      </c>
      <c r="F78" s="378">
        <f aca="true" t="shared" si="55" ref="F78:M78">F236+F382</f>
        <v>0</v>
      </c>
      <c r="G78" s="378">
        <f t="shared" si="55"/>
        <v>0</v>
      </c>
      <c r="H78" s="378">
        <f t="shared" si="55"/>
        <v>0</v>
      </c>
      <c r="I78" s="378">
        <f t="shared" si="55"/>
        <v>0</v>
      </c>
      <c r="J78" s="378">
        <f t="shared" si="55"/>
        <v>0</v>
      </c>
      <c r="K78" s="378">
        <f t="shared" si="55"/>
        <v>0</v>
      </c>
      <c r="L78" s="378">
        <f t="shared" si="55"/>
        <v>0</v>
      </c>
      <c r="M78" s="461">
        <f t="shared" si="55"/>
        <v>0</v>
      </c>
    </row>
    <row r="79" spans="1:13" ht="15.75">
      <c r="A79" s="245"/>
      <c r="B79" s="200"/>
      <c r="C79" s="41" t="s">
        <v>1046</v>
      </c>
      <c r="D79" s="246" t="s">
        <v>304</v>
      </c>
      <c r="E79" s="425">
        <f aca="true" t="shared" si="56" ref="E79:E143">G79+H79+I79+J79</f>
        <v>0</v>
      </c>
      <c r="F79" s="378">
        <f aca="true" t="shared" si="57" ref="F79:M79">F237+F383</f>
        <v>0</v>
      </c>
      <c r="G79" s="378">
        <f t="shared" si="57"/>
        <v>0</v>
      </c>
      <c r="H79" s="378">
        <f t="shared" si="57"/>
        <v>0</v>
      </c>
      <c r="I79" s="378">
        <f t="shared" si="57"/>
        <v>0</v>
      </c>
      <c r="J79" s="378">
        <f t="shared" si="57"/>
        <v>0</v>
      </c>
      <c r="K79" s="378">
        <f t="shared" si="57"/>
        <v>0</v>
      </c>
      <c r="L79" s="378">
        <f t="shared" si="57"/>
        <v>0</v>
      </c>
      <c r="M79" s="461">
        <f t="shared" si="57"/>
        <v>0</v>
      </c>
    </row>
    <row r="80" spans="1:13" ht="18" customHeight="1">
      <c r="A80" s="245"/>
      <c r="B80" s="200"/>
      <c r="C80" s="41" t="s">
        <v>296</v>
      </c>
      <c r="D80" s="246" t="s">
        <v>62</v>
      </c>
      <c r="E80" s="425">
        <f t="shared" si="56"/>
        <v>0</v>
      </c>
      <c r="F80" s="378">
        <f aca="true" t="shared" si="58" ref="F80:M80">F238+F384</f>
        <v>0</v>
      </c>
      <c r="G80" s="378">
        <f t="shared" si="58"/>
        <v>0</v>
      </c>
      <c r="H80" s="378">
        <f t="shared" si="58"/>
        <v>0</v>
      </c>
      <c r="I80" s="378">
        <f t="shared" si="58"/>
        <v>0</v>
      </c>
      <c r="J80" s="378">
        <f t="shared" si="58"/>
        <v>0</v>
      </c>
      <c r="K80" s="378">
        <f t="shared" si="58"/>
        <v>0</v>
      </c>
      <c r="L80" s="378">
        <f t="shared" si="58"/>
        <v>0</v>
      </c>
      <c r="M80" s="461">
        <f t="shared" si="58"/>
        <v>0</v>
      </c>
    </row>
    <row r="81" spans="1:13" ht="18" customHeight="1">
      <c r="A81" s="245"/>
      <c r="B81" s="200"/>
      <c r="C81" s="201" t="s">
        <v>297</v>
      </c>
      <c r="D81" s="246" t="s">
        <v>63</v>
      </c>
      <c r="E81" s="425">
        <f t="shared" si="56"/>
        <v>0</v>
      </c>
      <c r="F81" s="378">
        <f aca="true" t="shared" si="59" ref="F81:M81">F239+F385</f>
        <v>0</v>
      </c>
      <c r="G81" s="378">
        <f t="shared" si="59"/>
        <v>0</v>
      </c>
      <c r="H81" s="378">
        <f t="shared" si="59"/>
        <v>0</v>
      </c>
      <c r="I81" s="378">
        <f t="shared" si="59"/>
        <v>0</v>
      </c>
      <c r="J81" s="378">
        <f t="shared" si="59"/>
        <v>0</v>
      </c>
      <c r="K81" s="378">
        <f t="shared" si="59"/>
        <v>0</v>
      </c>
      <c r="L81" s="378">
        <f t="shared" si="59"/>
        <v>0</v>
      </c>
      <c r="M81" s="461">
        <f t="shared" si="59"/>
        <v>0</v>
      </c>
    </row>
    <row r="82" spans="1:13" ht="18" customHeight="1">
      <c r="A82" s="245"/>
      <c r="B82" s="200" t="s">
        <v>1091</v>
      </c>
      <c r="C82" s="201"/>
      <c r="D82" s="18" t="s">
        <v>1249</v>
      </c>
      <c r="E82" s="425">
        <f t="shared" si="56"/>
        <v>387949</v>
      </c>
      <c r="F82" s="378">
        <f>SUM(F83:F85)</f>
        <v>0</v>
      </c>
      <c r="G82" s="378">
        <f aca="true" t="shared" si="60" ref="G82:M82">SUM(G83:G85)</f>
        <v>23347</v>
      </c>
      <c r="H82" s="378">
        <f t="shared" si="60"/>
        <v>44208</v>
      </c>
      <c r="I82" s="378">
        <f t="shared" si="60"/>
        <v>55546</v>
      </c>
      <c r="J82" s="378">
        <f t="shared" si="60"/>
        <v>264848</v>
      </c>
      <c r="K82" s="378">
        <f t="shared" si="60"/>
        <v>406182.603</v>
      </c>
      <c r="L82" s="378">
        <f t="shared" si="60"/>
        <v>405406.70499999996</v>
      </c>
      <c r="M82" s="461">
        <f t="shared" si="60"/>
        <v>403466.96</v>
      </c>
    </row>
    <row r="83" spans="1:13" ht="18" customHeight="1">
      <c r="A83" s="245"/>
      <c r="B83" s="200"/>
      <c r="C83" s="201" t="s">
        <v>64</v>
      </c>
      <c r="D83" s="246" t="s">
        <v>67</v>
      </c>
      <c r="E83" s="425">
        <f t="shared" si="56"/>
        <v>0</v>
      </c>
      <c r="F83" s="378">
        <f>F241+F387</f>
        <v>0</v>
      </c>
      <c r="G83" s="378">
        <f aca="true" t="shared" si="61" ref="G83:M83">G241+G387</f>
        <v>0</v>
      </c>
      <c r="H83" s="378">
        <f t="shared" si="61"/>
        <v>0</v>
      </c>
      <c r="I83" s="378">
        <f t="shared" si="61"/>
        <v>0</v>
      </c>
      <c r="J83" s="378">
        <f t="shared" si="61"/>
        <v>0</v>
      </c>
      <c r="K83" s="378">
        <f t="shared" si="61"/>
        <v>0</v>
      </c>
      <c r="L83" s="378">
        <f t="shared" si="61"/>
        <v>0</v>
      </c>
      <c r="M83" s="461">
        <f t="shared" si="61"/>
        <v>0</v>
      </c>
    </row>
    <row r="84" spans="1:13" ht="18" customHeight="1">
      <c r="A84" s="245"/>
      <c r="B84" s="200"/>
      <c r="C84" s="201" t="s">
        <v>65</v>
      </c>
      <c r="D84" s="246" t="s">
        <v>365</v>
      </c>
      <c r="E84" s="425">
        <f t="shared" si="56"/>
        <v>0</v>
      </c>
      <c r="F84" s="378">
        <f aca="true" t="shared" si="62" ref="F84:M84">F242+F388</f>
        <v>0</v>
      </c>
      <c r="G84" s="378">
        <f t="shared" si="62"/>
        <v>0</v>
      </c>
      <c r="H84" s="378">
        <f t="shared" si="62"/>
        <v>0</v>
      </c>
      <c r="I84" s="378">
        <f t="shared" si="62"/>
        <v>0</v>
      </c>
      <c r="J84" s="378">
        <f t="shared" si="62"/>
        <v>0</v>
      </c>
      <c r="K84" s="378">
        <f t="shared" si="62"/>
        <v>0</v>
      </c>
      <c r="L84" s="378">
        <f t="shared" si="62"/>
        <v>0</v>
      </c>
      <c r="M84" s="461">
        <f t="shared" si="62"/>
        <v>0</v>
      </c>
    </row>
    <row r="85" spans="1:13" ht="15.75">
      <c r="A85" s="245"/>
      <c r="B85" s="200"/>
      <c r="C85" s="41" t="s">
        <v>66</v>
      </c>
      <c r="D85" s="246" t="s">
        <v>612</v>
      </c>
      <c r="E85" s="425">
        <f t="shared" si="56"/>
        <v>387949</v>
      </c>
      <c r="F85" s="378">
        <f aca="true" t="shared" si="63" ref="F85:M85">F243+F389</f>
        <v>0</v>
      </c>
      <c r="G85" s="378">
        <f t="shared" si="63"/>
        <v>23347</v>
      </c>
      <c r="H85" s="378">
        <f t="shared" si="63"/>
        <v>44208</v>
      </c>
      <c r="I85" s="378">
        <f t="shared" si="63"/>
        <v>55546</v>
      </c>
      <c r="J85" s="378">
        <f t="shared" si="63"/>
        <v>264848</v>
      </c>
      <c r="K85" s="378">
        <f t="shared" si="63"/>
        <v>406182.603</v>
      </c>
      <c r="L85" s="378">
        <f t="shared" si="63"/>
        <v>405406.70499999996</v>
      </c>
      <c r="M85" s="461">
        <f t="shared" si="63"/>
        <v>403466.96</v>
      </c>
    </row>
    <row r="86" spans="1:13" ht="18" customHeight="1">
      <c r="A86" s="245"/>
      <c r="B86" s="200" t="s">
        <v>1255</v>
      </c>
      <c r="C86" s="239"/>
      <c r="D86" s="18" t="s">
        <v>1035</v>
      </c>
      <c r="E86" s="425">
        <f t="shared" si="56"/>
        <v>2300</v>
      </c>
      <c r="F86" s="378">
        <f aca="true" t="shared" si="64" ref="F86:M87">F244+F390</f>
        <v>0</v>
      </c>
      <c r="G86" s="378">
        <f t="shared" si="64"/>
        <v>0</v>
      </c>
      <c r="H86" s="378">
        <f t="shared" si="64"/>
        <v>1690</v>
      </c>
      <c r="I86" s="378">
        <f t="shared" si="64"/>
        <v>40</v>
      </c>
      <c r="J86" s="378">
        <f t="shared" si="64"/>
        <v>570</v>
      </c>
      <c r="K86" s="378">
        <f t="shared" si="64"/>
        <v>2408.1</v>
      </c>
      <c r="L86" s="378">
        <f t="shared" si="64"/>
        <v>2403.5</v>
      </c>
      <c r="M86" s="461">
        <f t="shared" si="64"/>
        <v>2392</v>
      </c>
    </row>
    <row r="87" spans="1:13" ht="15.75">
      <c r="A87" s="245"/>
      <c r="B87" s="200" t="s">
        <v>155</v>
      </c>
      <c r="C87" s="239"/>
      <c r="D87" s="18" t="s">
        <v>1002</v>
      </c>
      <c r="E87" s="425">
        <f t="shared" si="56"/>
        <v>7353.5</v>
      </c>
      <c r="F87" s="378">
        <f t="shared" si="64"/>
        <v>0</v>
      </c>
      <c r="G87" s="378">
        <f t="shared" si="64"/>
        <v>628</v>
      </c>
      <c r="H87" s="378">
        <f t="shared" si="64"/>
        <v>1694</v>
      </c>
      <c r="I87" s="378">
        <f t="shared" si="64"/>
        <v>1016</v>
      </c>
      <c r="J87" s="378">
        <f t="shared" si="64"/>
        <v>4015.5</v>
      </c>
      <c r="K87" s="378">
        <f t="shared" si="64"/>
        <v>7699.1195</v>
      </c>
      <c r="L87" s="378">
        <f t="shared" si="64"/>
        <v>7684.412499999999</v>
      </c>
      <c r="M87" s="461">
        <f t="shared" si="64"/>
        <v>7647.639999999999</v>
      </c>
    </row>
    <row r="88" spans="1:13" ht="34.5" customHeight="1">
      <c r="A88" s="1037" t="s">
        <v>1742</v>
      </c>
      <c r="B88" s="1038"/>
      <c r="C88" s="1038"/>
      <c r="D88" s="537" t="s">
        <v>359</v>
      </c>
      <c r="E88" s="930">
        <f t="shared" si="56"/>
        <v>333302.5</v>
      </c>
      <c r="F88" s="429">
        <f>F90+F91+F93+F94+F95+F96+F97+F100</f>
        <v>0</v>
      </c>
      <c r="G88" s="429">
        <f aca="true" t="shared" si="65" ref="G88:M88">G90+G91+G93+G94+G95+G96+G97+G100</f>
        <v>67922</v>
      </c>
      <c r="H88" s="429">
        <f t="shared" si="65"/>
        <v>79051</v>
      </c>
      <c r="I88" s="429">
        <f t="shared" si="65"/>
        <v>82419</v>
      </c>
      <c r="J88" s="429">
        <f t="shared" si="65"/>
        <v>103910.5</v>
      </c>
      <c r="K88" s="429">
        <f t="shared" si="65"/>
        <v>348967.7175</v>
      </c>
      <c r="L88" s="378">
        <f t="shared" si="65"/>
        <v>348301.1125</v>
      </c>
      <c r="M88" s="461">
        <f t="shared" si="65"/>
        <v>346634.60000000003</v>
      </c>
    </row>
    <row r="89" spans="1:13" ht="18" customHeight="1">
      <c r="A89" s="240" t="s">
        <v>736</v>
      </c>
      <c r="B89" s="241"/>
      <c r="C89" s="237"/>
      <c r="D89" s="31"/>
      <c r="E89" s="930"/>
      <c r="F89" s="429"/>
      <c r="G89" s="931"/>
      <c r="H89" s="931"/>
      <c r="I89" s="932"/>
      <c r="J89" s="931"/>
      <c r="K89" s="933"/>
      <c r="L89" s="366"/>
      <c r="M89" s="483"/>
    </row>
    <row r="90" spans="1:13" ht="18" customHeight="1">
      <c r="A90" s="199"/>
      <c r="B90" s="200" t="s">
        <v>1126</v>
      </c>
      <c r="C90" s="231"/>
      <c r="D90" s="18" t="s">
        <v>1003</v>
      </c>
      <c r="E90" s="425">
        <f t="shared" si="56"/>
        <v>18950</v>
      </c>
      <c r="F90" s="378">
        <f>F248+F394</f>
        <v>0</v>
      </c>
      <c r="G90" s="378">
        <f aca="true" t="shared" si="66" ref="G90:M90">G248+G394</f>
        <v>3548</v>
      </c>
      <c r="H90" s="378">
        <f t="shared" si="66"/>
        <v>4699</v>
      </c>
      <c r="I90" s="378">
        <f t="shared" si="66"/>
        <v>4638</v>
      </c>
      <c r="J90" s="378">
        <f t="shared" si="66"/>
        <v>6065</v>
      </c>
      <c r="K90" s="378">
        <f t="shared" si="66"/>
        <v>19840.65</v>
      </c>
      <c r="L90" s="378">
        <f t="shared" si="66"/>
        <v>19802.75</v>
      </c>
      <c r="M90" s="461">
        <f t="shared" si="66"/>
        <v>19708</v>
      </c>
    </row>
    <row r="91" spans="1:13" ht="18" customHeight="1">
      <c r="A91" s="199"/>
      <c r="B91" s="235" t="s">
        <v>1023</v>
      </c>
      <c r="C91" s="231"/>
      <c r="D91" s="18" t="s">
        <v>746</v>
      </c>
      <c r="E91" s="425">
        <f t="shared" si="56"/>
        <v>140102.5</v>
      </c>
      <c r="F91" s="378">
        <f>F92</f>
        <v>0</v>
      </c>
      <c r="G91" s="378">
        <f aca="true" t="shared" si="67" ref="G91:M91">G92</f>
        <v>31021</v>
      </c>
      <c r="H91" s="378">
        <f t="shared" si="67"/>
        <v>34787</v>
      </c>
      <c r="I91" s="378">
        <f t="shared" si="67"/>
        <v>35629</v>
      </c>
      <c r="J91" s="378">
        <f t="shared" si="67"/>
        <v>38665.5</v>
      </c>
      <c r="K91" s="378">
        <f t="shared" si="67"/>
        <v>146687.3175</v>
      </c>
      <c r="L91" s="378">
        <f t="shared" si="67"/>
        <v>146407.1125</v>
      </c>
      <c r="M91" s="461">
        <f t="shared" si="67"/>
        <v>145706.6</v>
      </c>
    </row>
    <row r="92" spans="1:13" ht="18" customHeight="1">
      <c r="A92" s="199"/>
      <c r="B92" s="235"/>
      <c r="C92" s="231" t="s">
        <v>613</v>
      </c>
      <c r="D92" s="18" t="s">
        <v>307</v>
      </c>
      <c r="E92" s="425">
        <f t="shared" si="56"/>
        <v>140102.5</v>
      </c>
      <c r="F92" s="378">
        <f>F250+F396</f>
        <v>0</v>
      </c>
      <c r="G92" s="378">
        <f aca="true" t="shared" si="68" ref="G92:M92">G250+G396</f>
        <v>31021</v>
      </c>
      <c r="H92" s="378">
        <f t="shared" si="68"/>
        <v>34787</v>
      </c>
      <c r="I92" s="378">
        <f t="shared" si="68"/>
        <v>35629</v>
      </c>
      <c r="J92" s="378">
        <f t="shared" si="68"/>
        <v>38665.5</v>
      </c>
      <c r="K92" s="378">
        <f t="shared" si="68"/>
        <v>146687.3175</v>
      </c>
      <c r="L92" s="378">
        <f t="shared" si="68"/>
        <v>146407.1125</v>
      </c>
      <c r="M92" s="461">
        <f t="shared" si="68"/>
        <v>145706.6</v>
      </c>
    </row>
    <row r="93" spans="1:13" ht="18" customHeight="1">
      <c r="A93" s="199"/>
      <c r="B93" s="235" t="s">
        <v>430</v>
      </c>
      <c r="C93" s="201"/>
      <c r="D93" s="18" t="s">
        <v>1004</v>
      </c>
      <c r="E93" s="425">
        <f t="shared" si="56"/>
        <v>43988</v>
      </c>
      <c r="F93" s="378">
        <f aca="true" t="shared" si="69" ref="F93:M93">F251+F397</f>
        <v>0</v>
      </c>
      <c r="G93" s="378">
        <f t="shared" si="69"/>
        <v>8646</v>
      </c>
      <c r="H93" s="378">
        <f t="shared" si="69"/>
        <v>10086</v>
      </c>
      <c r="I93" s="378">
        <f t="shared" si="69"/>
        <v>10395</v>
      </c>
      <c r="J93" s="378">
        <f t="shared" si="69"/>
        <v>14861</v>
      </c>
      <c r="K93" s="378">
        <f t="shared" si="69"/>
        <v>46055.435999999994</v>
      </c>
      <c r="L93" s="378">
        <f t="shared" si="69"/>
        <v>45967.46</v>
      </c>
      <c r="M93" s="461">
        <f t="shared" si="69"/>
        <v>45747.520000000004</v>
      </c>
    </row>
    <row r="94" spans="1:13" ht="18" customHeight="1">
      <c r="A94" s="245"/>
      <c r="B94" s="235" t="s">
        <v>156</v>
      </c>
      <c r="C94" s="201"/>
      <c r="D94" s="18" t="s">
        <v>220</v>
      </c>
      <c r="E94" s="425">
        <f t="shared" si="56"/>
        <v>0</v>
      </c>
      <c r="F94" s="378">
        <f aca="true" t="shared" si="70" ref="F94:M95">F252+F398</f>
        <v>0</v>
      </c>
      <c r="G94" s="378">
        <f t="shared" si="70"/>
        <v>0</v>
      </c>
      <c r="H94" s="378">
        <f t="shared" si="70"/>
        <v>0</v>
      </c>
      <c r="I94" s="378">
        <f t="shared" si="70"/>
        <v>0</v>
      </c>
      <c r="J94" s="378">
        <f t="shared" si="70"/>
        <v>0</v>
      </c>
      <c r="K94" s="378">
        <f t="shared" si="70"/>
        <v>0</v>
      </c>
      <c r="L94" s="378">
        <f t="shared" si="70"/>
        <v>0</v>
      </c>
      <c r="M94" s="461">
        <f t="shared" si="70"/>
        <v>0</v>
      </c>
    </row>
    <row r="95" spans="1:13" ht="18" customHeight="1">
      <c r="A95" s="245"/>
      <c r="B95" s="1043" t="s">
        <v>1740</v>
      </c>
      <c r="C95" s="1044"/>
      <c r="D95" s="18" t="s">
        <v>1741</v>
      </c>
      <c r="E95" s="425">
        <f t="shared" si="56"/>
        <v>18886</v>
      </c>
      <c r="F95" s="378">
        <f t="shared" si="70"/>
        <v>0</v>
      </c>
      <c r="G95" s="378">
        <f t="shared" si="70"/>
        <v>4251</v>
      </c>
      <c r="H95" s="378">
        <f t="shared" si="70"/>
        <v>2814</v>
      </c>
      <c r="I95" s="378">
        <f t="shared" si="70"/>
        <v>4795</v>
      </c>
      <c r="J95" s="378">
        <f t="shared" si="70"/>
        <v>7026</v>
      </c>
      <c r="K95" s="378">
        <f t="shared" si="70"/>
        <v>19773.642</v>
      </c>
      <c r="L95" s="378">
        <f t="shared" si="70"/>
        <v>19735.87</v>
      </c>
      <c r="M95" s="461">
        <f t="shared" si="70"/>
        <v>19641.440000000002</v>
      </c>
    </row>
    <row r="96" spans="1:13" ht="18" customHeight="1">
      <c r="A96" s="245"/>
      <c r="B96" s="235" t="s">
        <v>1226</v>
      </c>
      <c r="C96" s="235"/>
      <c r="D96" s="18" t="s">
        <v>1227</v>
      </c>
      <c r="E96" s="425">
        <f t="shared" si="56"/>
        <v>10316</v>
      </c>
      <c r="F96" s="378">
        <f aca="true" t="shared" si="71" ref="F96:M96">F254+F400</f>
        <v>0</v>
      </c>
      <c r="G96" s="378">
        <f t="shared" si="71"/>
        <v>2261</v>
      </c>
      <c r="H96" s="378">
        <f t="shared" si="71"/>
        <v>2685</v>
      </c>
      <c r="I96" s="378">
        <f t="shared" si="71"/>
        <v>2594</v>
      </c>
      <c r="J96" s="378">
        <f t="shared" si="71"/>
        <v>2776</v>
      </c>
      <c r="K96" s="378">
        <f t="shared" si="71"/>
        <v>10800.852</v>
      </c>
      <c r="L96" s="378">
        <f t="shared" si="71"/>
        <v>10780.22</v>
      </c>
      <c r="M96" s="461">
        <f t="shared" si="71"/>
        <v>10728.64</v>
      </c>
    </row>
    <row r="97" spans="1:13" ht="18" customHeight="1">
      <c r="A97" s="245"/>
      <c r="B97" s="235" t="s">
        <v>1228</v>
      </c>
      <c r="C97" s="201"/>
      <c r="D97" s="18" t="s">
        <v>219</v>
      </c>
      <c r="E97" s="425">
        <f t="shared" si="56"/>
        <v>50</v>
      </c>
      <c r="F97" s="378">
        <f>F98+F99</f>
        <v>0</v>
      </c>
      <c r="G97" s="378">
        <f aca="true" t="shared" si="72" ref="G97:M97">G98+G99</f>
        <v>5</v>
      </c>
      <c r="H97" s="378">
        <f t="shared" si="72"/>
        <v>2</v>
      </c>
      <c r="I97" s="378">
        <f t="shared" si="72"/>
        <v>2</v>
      </c>
      <c r="J97" s="378">
        <f t="shared" si="72"/>
        <v>41</v>
      </c>
      <c r="K97" s="378">
        <f t="shared" si="72"/>
        <v>52.35</v>
      </c>
      <c r="L97" s="378">
        <f t="shared" si="72"/>
        <v>52.25</v>
      </c>
      <c r="M97" s="461">
        <f t="shared" si="72"/>
        <v>52</v>
      </c>
    </row>
    <row r="98" spans="1:13" ht="18" customHeight="1">
      <c r="A98" s="245"/>
      <c r="B98" s="235"/>
      <c r="C98" s="231" t="s">
        <v>614</v>
      </c>
      <c r="D98" s="18" t="s">
        <v>370</v>
      </c>
      <c r="E98" s="425">
        <f t="shared" si="56"/>
        <v>50</v>
      </c>
      <c r="F98" s="378">
        <f aca="true" t="shared" si="73" ref="F98:M99">F256+F402</f>
        <v>0</v>
      </c>
      <c r="G98" s="378">
        <f t="shared" si="73"/>
        <v>5</v>
      </c>
      <c r="H98" s="378">
        <f t="shared" si="73"/>
        <v>2</v>
      </c>
      <c r="I98" s="378">
        <f t="shared" si="73"/>
        <v>2</v>
      </c>
      <c r="J98" s="378">
        <f t="shared" si="73"/>
        <v>41</v>
      </c>
      <c r="K98" s="378">
        <f t="shared" si="73"/>
        <v>52.35</v>
      </c>
      <c r="L98" s="378">
        <f t="shared" si="73"/>
        <v>52.25</v>
      </c>
      <c r="M98" s="461">
        <f t="shared" si="73"/>
        <v>52</v>
      </c>
    </row>
    <row r="99" spans="1:13" ht="18" customHeight="1">
      <c r="A99" s="245"/>
      <c r="B99" s="235"/>
      <c r="C99" s="231" t="s">
        <v>369</v>
      </c>
      <c r="D99" s="18" t="s">
        <v>371</v>
      </c>
      <c r="E99" s="425">
        <f t="shared" si="56"/>
        <v>0</v>
      </c>
      <c r="F99" s="378">
        <f t="shared" si="73"/>
        <v>0</v>
      </c>
      <c r="G99" s="378">
        <f t="shared" si="73"/>
        <v>0</v>
      </c>
      <c r="H99" s="378">
        <f t="shared" si="73"/>
        <v>0</v>
      </c>
      <c r="I99" s="378">
        <f t="shared" si="73"/>
        <v>0</v>
      </c>
      <c r="J99" s="378">
        <f t="shared" si="73"/>
        <v>0</v>
      </c>
      <c r="K99" s="378">
        <f t="shared" si="73"/>
        <v>0</v>
      </c>
      <c r="L99" s="378">
        <f t="shared" si="73"/>
        <v>0</v>
      </c>
      <c r="M99" s="461">
        <f t="shared" si="73"/>
        <v>0</v>
      </c>
    </row>
    <row r="100" spans="1:13" ht="15.75">
      <c r="A100" s="199"/>
      <c r="B100" s="1036" t="s">
        <v>170</v>
      </c>
      <c r="C100" s="1036"/>
      <c r="D100" s="18" t="s">
        <v>747</v>
      </c>
      <c r="E100" s="425">
        <f t="shared" si="56"/>
        <v>101010</v>
      </c>
      <c r="F100" s="378">
        <f>F101</f>
        <v>0</v>
      </c>
      <c r="G100" s="378">
        <f aca="true" t="shared" si="74" ref="G100:M100">G101</f>
        <v>18190</v>
      </c>
      <c r="H100" s="378">
        <f t="shared" si="74"/>
        <v>23978</v>
      </c>
      <c r="I100" s="378">
        <f t="shared" si="74"/>
        <v>24366</v>
      </c>
      <c r="J100" s="378">
        <f t="shared" si="74"/>
        <v>34476</v>
      </c>
      <c r="K100" s="378">
        <f t="shared" si="74"/>
        <v>105757.47</v>
      </c>
      <c r="L100" s="378">
        <f t="shared" si="74"/>
        <v>105555.45</v>
      </c>
      <c r="M100" s="461">
        <f t="shared" si="74"/>
        <v>105050.40000000001</v>
      </c>
    </row>
    <row r="101" spans="1:13" ht="18" customHeight="1">
      <c r="A101" s="199"/>
      <c r="B101" s="200"/>
      <c r="C101" s="201" t="s">
        <v>168</v>
      </c>
      <c r="D101" s="18" t="s">
        <v>169</v>
      </c>
      <c r="E101" s="425">
        <f t="shared" si="56"/>
        <v>101010</v>
      </c>
      <c r="F101" s="378">
        <f aca="true" t="shared" si="75" ref="F101:M101">F259+F405</f>
        <v>0</v>
      </c>
      <c r="G101" s="378">
        <f t="shared" si="75"/>
        <v>18190</v>
      </c>
      <c r="H101" s="378">
        <f t="shared" si="75"/>
        <v>23978</v>
      </c>
      <c r="I101" s="378">
        <f t="shared" si="75"/>
        <v>24366</v>
      </c>
      <c r="J101" s="378">
        <f t="shared" si="75"/>
        <v>34476</v>
      </c>
      <c r="K101" s="378">
        <f t="shared" si="75"/>
        <v>105757.47</v>
      </c>
      <c r="L101" s="378">
        <f t="shared" si="75"/>
        <v>105555.45</v>
      </c>
      <c r="M101" s="461">
        <f t="shared" si="75"/>
        <v>105050.40000000001</v>
      </c>
    </row>
    <row r="102" spans="1:13" ht="29.25" customHeight="1">
      <c r="A102" s="1037" t="s">
        <v>684</v>
      </c>
      <c r="B102" s="1038"/>
      <c r="C102" s="1038"/>
      <c r="D102" s="34"/>
      <c r="E102" s="425">
        <f>G102+H102+I102+J102</f>
        <v>749691.2</v>
      </c>
      <c r="F102" s="378">
        <f>F103+F114</f>
        <v>0</v>
      </c>
      <c r="G102" s="378">
        <f aca="true" t="shared" si="76" ref="G102:M102">G103+G114</f>
        <v>49260</v>
      </c>
      <c r="H102" s="378">
        <f t="shared" si="76"/>
        <v>85017.55</v>
      </c>
      <c r="I102" s="378">
        <f t="shared" si="76"/>
        <v>371865.2</v>
      </c>
      <c r="J102" s="378">
        <f t="shared" si="76"/>
        <v>243548.45</v>
      </c>
      <c r="K102" s="378">
        <f t="shared" si="76"/>
        <v>784926.6864</v>
      </c>
      <c r="L102" s="378">
        <f t="shared" si="76"/>
        <v>783427.304</v>
      </c>
      <c r="M102" s="461">
        <f t="shared" si="76"/>
        <v>779678.848</v>
      </c>
    </row>
    <row r="103" spans="1:13" ht="33" customHeight="1">
      <c r="A103" s="1037" t="s">
        <v>426</v>
      </c>
      <c r="B103" s="1038"/>
      <c r="C103" s="1038"/>
      <c r="D103" s="34" t="s">
        <v>221</v>
      </c>
      <c r="E103" s="425">
        <f t="shared" si="56"/>
        <v>424727.95</v>
      </c>
      <c r="F103" s="378">
        <f>F105+F108+F111+F112+F113</f>
        <v>0</v>
      </c>
      <c r="G103" s="378">
        <f aca="true" t="shared" si="77" ref="G103:M103">G105+G108+G111+G112+G113</f>
        <v>24479</v>
      </c>
      <c r="H103" s="378">
        <f t="shared" si="77"/>
        <v>49742</v>
      </c>
      <c r="I103" s="378">
        <f t="shared" si="77"/>
        <v>155306</v>
      </c>
      <c r="J103" s="378">
        <f t="shared" si="77"/>
        <v>195200.95</v>
      </c>
      <c r="K103" s="378">
        <f t="shared" si="77"/>
        <v>444690.16365</v>
      </c>
      <c r="L103" s="378">
        <f t="shared" si="77"/>
        <v>443840.70775000006</v>
      </c>
      <c r="M103" s="461">
        <f t="shared" si="77"/>
        <v>441717.0680000001</v>
      </c>
    </row>
    <row r="104" spans="1:13" ht="18" customHeight="1">
      <c r="A104" s="240" t="s">
        <v>736</v>
      </c>
      <c r="B104" s="241"/>
      <c r="C104" s="237"/>
      <c r="D104" s="18"/>
      <c r="E104" s="425"/>
      <c r="F104" s="378"/>
      <c r="G104" s="366"/>
      <c r="H104" s="366"/>
      <c r="I104" s="481"/>
      <c r="J104" s="366"/>
      <c r="K104" s="482"/>
      <c r="L104" s="366"/>
      <c r="M104" s="483"/>
    </row>
    <row r="105" spans="1:13" ht="18" customHeight="1">
      <c r="A105" s="245"/>
      <c r="B105" s="200" t="s">
        <v>754</v>
      </c>
      <c r="C105" s="239"/>
      <c r="D105" s="18" t="s">
        <v>223</v>
      </c>
      <c r="E105" s="425">
        <f t="shared" si="56"/>
        <v>190869.5</v>
      </c>
      <c r="F105" s="378">
        <f>SUM(F106:F107)</f>
        <v>0</v>
      </c>
      <c r="G105" s="378">
        <f aca="true" t="shared" si="78" ref="G105:M105">SUM(G106:G107)</f>
        <v>7207</v>
      </c>
      <c r="H105" s="378">
        <f t="shared" si="78"/>
        <v>18034</v>
      </c>
      <c r="I105" s="378">
        <f t="shared" si="78"/>
        <v>134525</v>
      </c>
      <c r="J105" s="378">
        <f t="shared" si="78"/>
        <v>31103.5</v>
      </c>
      <c r="K105" s="378">
        <f t="shared" si="78"/>
        <v>199840.3665</v>
      </c>
      <c r="L105" s="378">
        <f t="shared" si="78"/>
        <v>199458.6275</v>
      </c>
      <c r="M105" s="461">
        <f t="shared" si="78"/>
        <v>198504.28000000003</v>
      </c>
    </row>
    <row r="106" spans="1:13" ht="18" customHeight="1">
      <c r="A106" s="245"/>
      <c r="B106" s="200"/>
      <c r="C106" s="201" t="s">
        <v>237</v>
      </c>
      <c r="D106" s="18" t="s">
        <v>1167</v>
      </c>
      <c r="E106" s="425">
        <f t="shared" si="56"/>
        <v>18490.25</v>
      </c>
      <c r="F106" s="378">
        <f aca="true" t="shared" si="79" ref="F106:M107">F264+F410</f>
        <v>0</v>
      </c>
      <c r="G106" s="378">
        <f t="shared" si="79"/>
        <v>5004</v>
      </c>
      <c r="H106" s="378">
        <f t="shared" si="79"/>
        <v>2848</v>
      </c>
      <c r="I106" s="378">
        <f t="shared" si="79"/>
        <v>10432</v>
      </c>
      <c r="J106" s="378">
        <f t="shared" si="79"/>
        <v>206.25</v>
      </c>
      <c r="K106" s="378">
        <f t="shared" si="79"/>
        <v>19359.29175</v>
      </c>
      <c r="L106" s="378">
        <f t="shared" si="79"/>
        <v>19322.31125</v>
      </c>
      <c r="M106" s="461">
        <f t="shared" si="79"/>
        <v>19229.86</v>
      </c>
    </row>
    <row r="107" spans="1:13" ht="18" customHeight="1">
      <c r="A107" s="245"/>
      <c r="B107" s="200"/>
      <c r="C107" s="43" t="s">
        <v>689</v>
      </c>
      <c r="D107" s="18" t="s">
        <v>1168</v>
      </c>
      <c r="E107" s="425">
        <f t="shared" si="56"/>
        <v>172379.25</v>
      </c>
      <c r="F107" s="378">
        <f t="shared" si="79"/>
        <v>0</v>
      </c>
      <c r="G107" s="378">
        <f t="shared" si="79"/>
        <v>2203</v>
      </c>
      <c r="H107" s="378">
        <f t="shared" si="79"/>
        <v>15186</v>
      </c>
      <c r="I107" s="378">
        <f t="shared" si="79"/>
        <v>124093</v>
      </c>
      <c r="J107" s="378">
        <f t="shared" si="79"/>
        <v>30897.25</v>
      </c>
      <c r="K107" s="378">
        <f t="shared" si="79"/>
        <v>180481.07475</v>
      </c>
      <c r="L107" s="378">
        <f t="shared" si="79"/>
        <v>180136.31625</v>
      </c>
      <c r="M107" s="461">
        <f t="shared" si="79"/>
        <v>179274.42</v>
      </c>
    </row>
    <row r="108" spans="1:13" ht="15.75">
      <c r="A108" s="245"/>
      <c r="B108" s="1036" t="s">
        <v>419</v>
      </c>
      <c r="C108" s="1036"/>
      <c r="D108" s="18" t="s">
        <v>224</v>
      </c>
      <c r="E108" s="425">
        <f t="shared" si="56"/>
        <v>426</v>
      </c>
      <c r="F108" s="378">
        <f>SUM(F109:F110)</f>
        <v>0</v>
      </c>
      <c r="G108" s="378">
        <f aca="true" t="shared" si="80" ref="G108:M108">SUM(G109:G110)</f>
        <v>0</v>
      </c>
      <c r="H108" s="378">
        <f t="shared" si="80"/>
        <v>0</v>
      </c>
      <c r="I108" s="378">
        <f t="shared" si="80"/>
        <v>420</v>
      </c>
      <c r="J108" s="378">
        <f t="shared" si="80"/>
        <v>6</v>
      </c>
      <c r="K108" s="378">
        <f t="shared" si="80"/>
        <v>446.022</v>
      </c>
      <c r="L108" s="378">
        <f t="shared" si="80"/>
        <v>445.17</v>
      </c>
      <c r="M108" s="461">
        <f t="shared" si="80"/>
        <v>443.04</v>
      </c>
    </row>
    <row r="109" spans="1:13" ht="18" customHeight="1">
      <c r="A109" s="245"/>
      <c r="B109" s="235"/>
      <c r="C109" s="231" t="s">
        <v>690</v>
      </c>
      <c r="D109" s="18" t="s">
        <v>1169</v>
      </c>
      <c r="E109" s="425">
        <f t="shared" si="56"/>
        <v>426</v>
      </c>
      <c r="F109" s="378">
        <f aca="true" t="shared" si="81" ref="F109:M113">F267+F413</f>
        <v>0</v>
      </c>
      <c r="G109" s="378">
        <f t="shared" si="81"/>
        <v>0</v>
      </c>
      <c r="H109" s="378">
        <f t="shared" si="81"/>
        <v>0</v>
      </c>
      <c r="I109" s="378">
        <f t="shared" si="81"/>
        <v>420</v>
      </c>
      <c r="J109" s="378">
        <f t="shared" si="81"/>
        <v>6</v>
      </c>
      <c r="K109" s="378">
        <f t="shared" si="81"/>
        <v>446.022</v>
      </c>
      <c r="L109" s="378">
        <f t="shared" si="81"/>
        <v>445.17</v>
      </c>
      <c r="M109" s="461">
        <f t="shared" si="81"/>
        <v>443.04</v>
      </c>
    </row>
    <row r="110" spans="1:13" ht="18" customHeight="1">
      <c r="A110" s="245"/>
      <c r="B110" s="235"/>
      <c r="C110" s="231" t="s">
        <v>691</v>
      </c>
      <c r="D110" s="18" t="s">
        <v>1170</v>
      </c>
      <c r="E110" s="425">
        <f t="shared" si="56"/>
        <v>0</v>
      </c>
      <c r="F110" s="378">
        <f t="shared" si="81"/>
        <v>0</v>
      </c>
      <c r="G110" s="378">
        <f t="shared" si="81"/>
        <v>0</v>
      </c>
      <c r="H110" s="378">
        <f t="shared" si="81"/>
        <v>0</v>
      </c>
      <c r="I110" s="378">
        <f t="shared" si="81"/>
        <v>0</v>
      </c>
      <c r="J110" s="378">
        <f t="shared" si="81"/>
        <v>0</v>
      </c>
      <c r="K110" s="378">
        <f t="shared" si="81"/>
        <v>0</v>
      </c>
      <c r="L110" s="378">
        <f t="shared" si="81"/>
        <v>0</v>
      </c>
      <c r="M110" s="461">
        <f t="shared" si="81"/>
        <v>0</v>
      </c>
    </row>
    <row r="111" spans="1:13" ht="18" customHeight="1">
      <c r="A111" s="245"/>
      <c r="B111" s="200" t="s">
        <v>1076</v>
      </c>
      <c r="C111" s="231"/>
      <c r="D111" s="18" t="s">
        <v>225</v>
      </c>
      <c r="E111" s="425">
        <f t="shared" si="56"/>
        <v>800</v>
      </c>
      <c r="F111" s="378">
        <f t="shared" si="81"/>
        <v>0</v>
      </c>
      <c r="G111" s="378">
        <f t="shared" si="81"/>
        <v>0</v>
      </c>
      <c r="H111" s="378">
        <f t="shared" si="81"/>
        <v>0</v>
      </c>
      <c r="I111" s="378">
        <f t="shared" si="81"/>
        <v>200</v>
      </c>
      <c r="J111" s="378">
        <f t="shared" si="81"/>
        <v>600</v>
      </c>
      <c r="K111" s="378">
        <f t="shared" si="81"/>
        <v>837.6</v>
      </c>
      <c r="L111" s="378">
        <f t="shared" si="81"/>
        <v>836</v>
      </c>
      <c r="M111" s="461">
        <f t="shared" si="81"/>
        <v>832</v>
      </c>
    </row>
    <row r="112" spans="1:13" ht="18" customHeight="1">
      <c r="A112" s="245"/>
      <c r="B112" s="200" t="s">
        <v>783</v>
      </c>
      <c r="C112" s="231"/>
      <c r="D112" s="18" t="s">
        <v>226</v>
      </c>
      <c r="E112" s="425">
        <f t="shared" si="56"/>
        <v>0</v>
      </c>
      <c r="F112" s="378">
        <f t="shared" si="81"/>
        <v>0</v>
      </c>
      <c r="G112" s="378">
        <f t="shared" si="81"/>
        <v>0</v>
      </c>
      <c r="H112" s="378">
        <f t="shared" si="81"/>
        <v>0</v>
      </c>
      <c r="I112" s="378">
        <f t="shared" si="81"/>
        <v>0</v>
      </c>
      <c r="J112" s="378">
        <f t="shared" si="81"/>
        <v>0</v>
      </c>
      <c r="K112" s="378">
        <f t="shared" si="81"/>
        <v>0</v>
      </c>
      <c r="L112" s="378">
        <f t="shared" si="81"/>
        <v>0</v>
      </c>
      <c r="M112" s="461">
        <f t="shared" si="81"/>
        <v>0</v>
      </c>
    </row>
    <row r="113" spans="1:13" ht="18" customHeight="1">
      <c r="A113" s="245"/>
      <c r="B113" s="200" t="s">
        <v>406</v>
      </c>
      <c r="C113" s="239"/>
      <c r="D113" s="18" t="s">
        <v>227</v>
      </c>
      <c r="E113" s="425">
        <f t="shared" si="56"/>
        <v>232632.45</v>
      </c>
      <c r="F113" s="378">
        <f t="shared" si="81"/>
        <v>0</v>
      </c>
      <c r="G113" s="378">
        <f t="shared" si="81"/>
        <v>17272</v>
      </c>
      <c r="H113" s="378">
        <f t="shared" si="81"/>
        <v>31708</v>
      </c>
      <c r="I113" s="378">
        <f t="shared" si="81"/>
        <v>20161</v>
      </c>
      <c r="J113" s="378">
        <f t="shared" si="81"/>
        <v>163491.45</v>
      </c>
      <c r="K113" s="378">
        <f t="shared" si="81"/>
        <v>243566.17515</v>
      </c>
      <c r="L113" s="378">
        <f t="shared" si="81"/>
        <v>243100.91025000002</v>
      </c>
      <c r="M113" s="461">
        <f t="shared" si="81"/>
        <v>241937.74800000002</v>
      </c>
    </row>
    <row r="114" spans="1:13" ht="18" customHeight="1">
      <c r="A114" s="234" t="s">
        <v>682</v>
      </c>
      <c r="B114" s="235"/>
      <c r="C114" s="239"/>
      <c r="D114" s="34" t="s">
        <v>222</v>
      </c>
      <c r="E114" s="425">
        <f t="shared" si="56"/>
        <v>324963.25</v>
      </c>
      <c r="F114" s="378">
        <f>F116+F117+F120+F121</f>
        <v>0</v>
      </c>
      <c r="G114" s="378">
        <f aca="true" t="shared" si="82" ref="G114:M114">G116+G117+G120+G121</f>
        <v>24781</v>
      </c>
      <c r="H114" s="378">
        <f t="shared" si="82"/>
        <v>35275.55</v>
      </c>
      <c r="I114" s="378">
        <f t="shared" si="82"/>
        <v>216559.2</v>
      </c>
      <c r="J114" s="378">
        <f t="shared" si="82"/>
        <v>48347.5</v>
      </c>
      <c r="K114" s="378">
        <f t="shared" si="82"/>
        <v>340236.52275</v>
      </c>
      <c r="L114" s="378">
        <f t="shared" si="82"/>
        <v>339586.59624999994</v>
      </c>
      <c r="M114" s="461">
        <f t="shared" si="82"/>
        <v>337961.7799999999</v>
      </c>
    </row>
    <row r="115" spans="1:13" ht="18" customHeight="1">
      <c r="A115" s="240" t="s">
        <v>736</v>
      </c>
      <c r="B115" s="241"/>
      <c r="C115" s="237"/>
      <c r="D115" s="18"/>
      <c r="E115" s="425"/>
      <c r="F115" s="378"/>
      <c r="G115" s="366"/>
      <c r="H115" s="366"/>
      <c r="I115" s="481"/>
      <c r="J115" s="366"/>
      <c r="K115" s="482"/>
      <c r="L115" s="366"/>
      <c r="M115" s="483"/>
    </row>
    <row r="116" spans="1:13" ht="18" customHeight="1">
      <c r="A116" s="240"/>
      <c r="B116" s="247" t="s">
        <v>372</v>
      </c>
      <c r="C116" s="237"/>
      <c r="D116" s="18" t="s">
        <v>373</v>
      </c>
      <c r="E116" s="425">
        <f t="shared" si="56"/>
        <v>9751.25</v>
      </c>
      <c r="F116" s="378">
        <f>F274+F420</f>
        <v>0</v>
      </c>
      <c r="G116" s="366">
        <f>G274+G420</f>
        <v>0</v>
      </c>
      <c r="H116" s="366">
        <f aca="true" t="shared" si="83" ref="H116:M116">H274+H420</f>
        <v>0</v>
      </c>
      <c r="I116" s="366">
        <f t="shared" si="83"/>
        <v>6444</v>
      </c>
      <c r="J116" s="366">
        <f t="shared" si="83"/>
        <v>3307.25</v>
      </c>
      <c r="K116" s="366">
        <f t="shared" si="83"/>
        <v>10209.55875</v>
      </c>
      <c r="L116" s="366">
        <f t="shared" si="83"/>
        <v>10190.05625</v>
      </c>
      <c r="M116" s="367">
        <f t="shared" si="83"/>
        <v>10141.3</v>
      </c>
    </row>
    <row r="117" spans="1:13" ht="18" customHeight="1">
      <c r="A117" s="245"/>
      <c r="B117" s="200" t="s">
        <v>555</v>
      </c>
      <c r="C117" s="231"/>
      <c r="D117" s="18" t="s">
        <v>228</v>
      </c>
      <c r="E117" s="425">
        <f t="shared" si="56"/>
        <v>313146.8</v>
      </c>
      <c r="F117" s="378">
        <f>F118+F119</f>
        <v>0</v>
      </c>
      <c r="G117" s="378">
        <f aca="true" t="shared" si="84" ref="G117:M117">G118+G119</f>
        <v>24781</v>
      </c>
      <c r="H117" s="378">
        <f t="shared" si="84"/>
        <v>35275.55</v>
      </c>
      <c r="I117" s="378">
        <f t="shared" si="84"/>
        <v>209050</v>
      </c>
      <c r="J117" s="378">
        <f t="shared" si="84"/>
        <v>44040.25</v>
      </c>
      <c r="K117" s="378">
        <f t="shared" si="84"/>
        <v>327864.6996</v>
      </c>
      <c r="L117" s="378">
        <f t="shared" si="84"/>
        <v>327238.40599999996</v>
      </c>
      <c r="M117" s="461">
        <f t="shared" si="84"/>
        <v>325672.67199999996</v>
      </c>
    </row>
    <row r="118" spans="1:13" ht="18" customHeight="1">
      <c r="A118" s="245"/>
      <c r="B118" s="200"/>
      <c r="C118" s="231" t="s">
        <v>692</v>
      </c>
      <c r="D118" s="18" t="s">
        <v>1171</v>
      </c>
      <c r="E118" s="425">
        <f t="shared" si="56"/>
        <v>159001</v>
      </c>
      <c r="F118" s="378">
        <f aca="true" t="shared" si="85" ref="F118:M121">F276+F422</f>
        <v>0</v>
      </c>
      <c r="G118" s="378">
        <f t="shared" si="85"/>
        <v>24733</v>
      </c>
      <c r="H118" s="378">
        <f t="shared" si="85"/>
        <v>34707</v>
      </c>
      <c r="I118" s="378">
        <f t="shared" si="85"/>
        <v>55561</v>
      </c>
      <c r="J118" s="378">
        <f t="shared" si="85"/>
        <v>44000</v>
      </c>
      <c r="K118" s="378">
        <f t="shared" si="85"/>
        <v>166474.047</v>
      </c>
      <c r="L118" s="378">
        <f t="shared" si="85"/>
        <v>166156.04499999998</v>
      </c>
      <c r="M118" s="461">
        <f t="shared" si="85"/>
        <v>165361.03999999998</v>
      </c>
    </row>
    <row r="119" spans="1:13" ht="18" customHeight="1">
      <c r="A119" s="245"/>
      <c r="B119" s="200"/>
      <c r="C119" s="231" t="s">
        <v>1166</v>
      </c>
      <c r="D119" s="18" t="s">
        <v>960</v>
      </c>
      <c r="E119" s="425">
        <f t="shared" si="56"/>
        <v>154145.8</v>
      </c>
      <c r="F119" s="378">
        <f t="shared" si="85"/>
        <v>0</v>
      </c>
      <c r="G119" s="378">
        <f t="shared" si="85"/>
        <v>48</v>
      </c>
      <c r="H119" s="378">
        <f t="shared" si="85"/>
        <v>568.55</v>
      </c>
      <c r="I119" s="378">
        <f t="shared" si="85"/>
        <v>153489</v>
      </c>
      <c r="J119" s="378">
        <f t="shared" si="85"/>
        <v>40.25</v>
      </c>
      <c r="K119" s="378">
        <f t="shared" si="85"/>
        <v>161390.6526</v>
      </c>
      <c r="L119" s="378">
        <f t="shared" si="85"/>
        <v>161082.36099999998</v>
      </c>
      <c r="M119" s="461">
        <f t="shared" si="85"/>
        <v>160311.63199999998</v>
      </c>
    </row>
    <row r="120" spans="1:13" ht="18" customHeight="1">
      <c r="A120" s="245"/>
      <c r="B120" s="200" t="s">
        <v>229</v>
      </c>
      <c r="C120" s="231"/>
      <c r="D120" s="18" t="s">
        <v>230</v>
      </c>
      <c r="E120" s="425">
        <f t="shared" si="56"/>
        <v>65</v>
      </c>
      <c r="F120" s="378">
        <f t="shared" si="85"/>
        <v>0</v>
      </c>
      <c r="G120" s="378">
        <f t="shared" si="85"/>
        <v>0</v>
      </c>
      <c r="H120" s="378">
        <f t="shared" si="85"/>
        <v>0</v>
      </c>
      <c r="I120" s="378">
        <f t="shared" si="85"/>
        <v>65</v>
      </c>
      <c r="J120" s="378">
        <f t="shared" si="85"/>
        <v>0</v>
      </c>
      <c r="K120" s="378">
        <f t="shared" si="85"/>
        <v>68.055</v>
      </c>
      <c r="L120" s="378">
        <f t="shared" si="85"/>
        <v>67.925</v>
      </c>
      <c r="M120" s="461">
        <f t="shared" si="85"/>
        <v>67.6</v>
      </c>
    </row>
    <row r="121" spans="1:13" ht="18" customHeight="1">
      <c r="A121" s="245"/>
      <c r="B121" s="200" t="s">
        <v>675</v>
      </c>
      <c r="C121" s="231"/>
      <c r="D121" s="18" t="s">
        <v>681</v>
      </c>
      <c r="E121" s="425">
        <f t="shared" si="56"/>
        <v>2000.2</v>
      </c>
      <c r="F121" s="378">
        <f t="shared" si="85"/>
        <v>0</v>
      </c>
      <c r="G121" s="378">
        <f t="shared" si="85"/>
        <v>0</v>
      </c>
      <c r="H121" s="378">
        <f t="shared" si="85"/>
        <v>0</v>
      </c>
      <c r="I121" s="378">
        <f t="shared" si="85"/>
        <v>1000.2</v>
      </c>
      <c r="J121" s="378">
        <f t="shared" si="85"/>
        <v>1000</v>
      </c>
      <c r="K121" s="378">
        <f t="shared" si="85"/>
        <v>2094.2093999999997</v>
      </c>
      <c r="L121" s="378">
        <f t="shared" si="85"/>
        <v>2090.209</v>
      </c>
      <c r="M121" s="461">
        <f t="shared" si="85"/>
        <v>2080.208</v>
      </c>
    </row>
    <row r="122" spans="1:13" ht="15.75">
      <c r="A122" s="1037" t="s">
        <v>204</v>
      </c>
      <c r="B122" s="1038"/>
      <c r="C122" s="1038"/>
      <c r="D122" s="34" t="s">
        <v>231</v>
      </c>
      <c r="E122" s="425">
        <f t="shared" si="56"/>
        <v>179789.2</v>
      </c>
      <c r="F122" s="378">
        <f>F123+F132+F137+F144+F156</f>
        <v>0</v>
      </c>
      <c r="G122" s="378">
        <f aca="true" t="shared" si="86" ref="G122:M122">G123+G132+G137+G144+G156</f>
        <v>7096</v>
      </c>
      <c r="H122" s="378">
        <f t="shared" si="86"/>
        <v>30997</v>
      </c>
      <c r="I122" s="378">
        <f t="shared" si="86"/>
        <v>55009.2</v>
      </c>
      <c r="J122" s="378">
        <f t="shared" si="86"/>
        <v>86687</v>
      </c>
      <c r="K122" s="378">
        <f t="shared" si="86"/>
        <v>188239.2924</v>
      </c>
      <c r="L122" s="378">
        <f t="shared" si="86"/>
        <v>187879.714</v>
      </c>
      <c r="M122" s="461">
        <f t="shared" si="86"/>
        <v>186980.768</v>
      </c>
    </row>
    <row r="123" spans="1:13" ht="15.75">
      <c r="A123" s="1037" t="s">
        <v>833</v>
      </c>
      <c r="B123" s="1038"/>
      <c r="C123" s="1038"/>
      <c r="D123" s="34" t="s">
        <v>777</v>
      </c>
      <c r="E123" s="425">
        <f t="shared" si="56"/>
        <v>0</v>
      </c>
      <c r="F123" s="378">
        <f>F125+F130</f>
        <v>0</v>
      </c>
      <c r="G123" s="378">
        <f aca="true" t="shared" si="87" ref="G123:M123">G125+G130</f>
        <v>0</v>
      </c>
      <c r="H123" s="378">
        <f t="shared" si="87"/>
        <v>0</v>
      </c>
      <c r="I123" s="378">
        <f t="shared" si="87"/>
        <v>0</v>
      </c>
      <c r="J123" s="378">
        <f t="shared" si="87"/>
        <v>0</v>
      </c>
      <c r="K123" s="378">
        <f t="shared" si="87"/>
        <v>0</v>
      </c>
      <c r="L123" s="378">
        <f t="shared" si="87"/>
        <v>0</v>
      </c>
      <c r="M123" s="461">
        <f t="shared" si="87"/>
        <v>0</v>
      </c>
    </row>
    <row r="124" spans="1:13" ht="15.75" customHeight="1">
      <c r="A124" s="240" t="s">
        <v>736</v>
      </c>
      <c r="B124" s="241"/>
      <c r="C124" s="237"/>
      <c r="D124" s="18"/>
      <c r="E124" s="425"/>
      <c r="F124" s="378"/>
      <c r="G124" s="366"/>
      <c r="H124" s="366"/>
      <c r="I124" s="481"/>
      <c r="J124" s="366"/>
      <c r="K124" s="482"/>
      <c r="L124" s="366"/>
      <c r="M124" s="483"/>
    </row>
    <row r="125" spans="1:13" ht="32.25" customHeight="1">
      <c r="A125" s="245"/>
      <c r="B125" s="1039" t="s">
        <v>1050</v>
      </c>
      <c r="C125" s="1039"/>
      <c r="D125" s="18" t="s">
        <v>1048</v>
      </c>
      <c r="E125" s="425">
        <f t="shared" si="56"/>
        <v>0</v>
      </c>
      <c r="F125" s="378">
        <f>SUM(F126:F129)</f>
        <v>0</v>
      </c>
      <c r="G125" s="378">
        <f aca="true" t="shared" si="88" ref="G125:M125">SUM(G126:G129)</f>
        <v>0</v>
      </c>
      <c r="H125" s="378">
        <f t="shared" si="88"/>
        <v>0</v>
      </c>
      <c r="I125" s="378">
        <f t="shared" si="88"/>
        <v>0</v>
      </c>
      <c r="J125" s="378">
        <f t="shared" si="88"/>
        <v>0</v>
      </c>
      <c r="K125" s="378">
        <f t="shared" si="88"/>
        <v>0</v>
      </c>
      <c r="L125" s="378">
        <f t="shared" si="88"/>
        <v>0</v>
      </c>
      <c r="M125" s="461">
        <f t="shared" si="88"/>
        <v>0</v>
      </c>
    </row>
    <row r="126" spans="1:13" ht="18" customHeight="1">
      <c r="A126" s="245"/>
      <c r="B126" s="200"/>
      <c r="C126" s="231" t="s">
        <v>593</v>
      </c>
      <c r="D126" s="18" t="s">
        <v>1039</v>
      </c>
      <c r="E126" s="425">
        <f t="shared" si="56"/>
        <v>0</v>
      </c>
      <c r="F126" s="378">
        <f aca="true" t="shared" si="89" ref="F126:M129">F284+F430</f>
        <v>0</v>
      </c>
      <c r="G126" s="378">
        <f t="shared" si="89"/>
        <v>0</v>
      </c>
      <c r="H126" s="378">
        <f t="shared" si="89"/>
        <v>0</v>
      </c>
      <c r="I126" s="378">
        <f t="shared" si="89"/>
        <v>0</v>
      </c>
      <c r="J126" s="378">
        <f t="shared" si="89"/>
        <v>0</v>
      </c>
      <c r="K126" s="378">
        <f t="shared" si="89"/>
        <v>0</v>
      </c>
      <c r="L126" s="378">
        <f t="shared" si="89"/>
        <v>0</v>
      </c>
      <c r="M126" s="461">
        <f t="shared" si="89"/>
        <v>0</v>
      </c>
    </row>
    <row r="127" spans="1:13" ht="18" customHeight="1">
      <c r="A127" s="245"/>
      <c r="B127" s="200"/>
      <c r="C127" s="231" t="s">
        <v>1229</v>
      </c>
      <c r="D127" s="18" t="s">
        <v>432</v>
      </c>
      <c r="E127" s="425">
        <f t="shared" si="56"/>
        <v>0</v>
      </c>
      <c r="F127" s="378">
        <f t="shared" si="89"/>
        <v>0</v>
      </c>
      <c r="G127" s="378">
        <f t="shared" si="89"/>
        <v>0</v>
      </c>
      <c r="H127" s="378">
        <f t="shared" si="89"/>
        <v>0</v>
      </c>
      <c r="I127" s="378">
        <f t="shared" si="89"/>
        <v>0</v>
      </c>
      <c r="J127" s="378">
        <f t="shared" si="89"/>
        <v>0</v>
      </c>
      <c r="K127" s="378">
        <f t="shared" si="89"/>
        <v>0</v>
      </c>
      <c r="L127" s="378">
        <f t="shared" si="89"/>
        <v>0</v>
      </c>
      <c r="M127" s="461">
        <f t="shared" si="89"/>
        <v>0</v>
      </c>
    </row>
    <row r="128" spans="1:13" ht="18" customHeight="1">
      <c r="A128" s="245"/>
      <c r="B128" s="200"/>
      <c r="C128" s="231" t="s">
        <v>1037</v>
      </c>
      <c r="D128" s="18" t="s">
        <v>1040</v>
      </c>
      <c r="E128" s="425">
        <f t="shared" si="56"/>
        <v>0</v>
      </c>
      <c r="F128" s="378">
        <f t="shared" si="89"/>
        <v>0</v>
      </c>
      <c r="G128" s="378">
        <f t="shared" si="89"/>
        <v>0</v>
      </c>
      <c r="H128" s="378">
        <f t="shared" si="89"/>
        <v>0</v>
      </c>
      <c r="I128" s="378">
        <f t="shared" si="89"/>
        <v>0</v>
      </c>
      <c r="J128" s="378">
        <f t="shared" si="89"/>
        <v>0</v>
      </c>
      <c r="K128" s="378">
        <f t="shared" si="89"/>
        <v>0</v>
      </c>
      <c r="L128" s="378">
        <f t="shared" si="89"/>
        <v>0</v>
      </c>
      <c r="M128" s="461">
        <f t="shared" si="89"/>
        <v>0</v>
      </c>
    </row>
    <row r="129" spans="1:13" ht="18" customHeight="1">
      <c r="A129" s="245"/>
      <c r="B129" s="200"/>
      <c r="C129" s="201" t="s">
        <v>1038</v>
      </c>
      <c r="D129" s="18" t="s">
        <v>1041</v>
      </c>
      <c r="E129" s="425">
        <f t="shared" si="56"/>
        <v>0</v>
      </c>
      <c r="F129" s="378">
        <f t="shared" si="89"/>
        <v>0</v>
      </c>
      <c r="G129" s="378">
        <f t="shared" si="89"/>
        <v>0</v>
      </c>
      <c r="H129" s="378">
        <f t="shared" si="89"/>
        <v>0</v>
      </c>
      <c r="I129" s="378">
        <f t="shared" si="89"/>
        <v>0</v>
      </c>
      <c r="J129" s="378">
        <f t="shared" si="89"/>
        <v>0</v>
      </c>
      <c r="K129" s="378">
        <f t="shared" si="89"/>
        <v>0</v>
      </c>
      <c r="L129" s="378">
        <f t="shared" si="89"/>
        <v>0</v>
      </c>
      <c r="M129" s="461">
        <f t="shared" si="89"/>
        <v>0</v>
      </c>
    </row>
    <row r="130" spans="1:13" ht="18" customHeight="1">
      <c r="A130" s="245"/>
      <c r="B130" s="200" t="s">
        <v>834</v>
      </c>
      <c r="C130" s="201"/>
      <c r="D130" s="18" t="s">
        <v>830</v>
      </c>
      <c r="E130" s="425">
        <f t="shared" si="56"/>
        <v>0</v>
      </c>
      <c r="F130" s="378">
        <f>F131</f>
        <v>0</v>
      </c>
      <c r="G130" s="378">
        <f aca="true" t="shared" si="90" ref="G130:M130">G131</f>
        <v>0</v>
      </c>
      <c r="H130" s="378">
        <f t="shared" si="90"/>
        <v>0</v>
      </c>
      <c r="I130" s="378">
        <f t="shared" si="90"/>
        <v>0</v>
      </c>
      <c r="J130" s="378">
        <f t="shared" si="90"/>
        <v>0</v>
      </c>
      <c r="K130" s="378">
        <f t="shared" si="90"/>
        <v>0</v>
      </c>
      <c r="L130" s="378">
        <f t="shared" si="90"/>
        <v>0</v>
      </c>
      <c r="M130" s="461">
        <f t="shared" si="90"/>
        <v>0</v>
      </c>
    </row>
    <row r="131" spans="1:13" ht="18" customHeight="1">
      <c r="A131" s="245"/>
      <c r="B131" s="200"/>
      <c r="C131" s="201" t="s">
        <v>831</v>
      </c>
      <c r="D131" s="18" t="s">
        <v>832</v>
      </c>
      <c r="E131" s="425">
        <f t="shared" si="56"/>
        <v>0</v>
      </c>
      <c r="F131" s="378">
        <f>F435</f>
        <v>0</v>
      </c>
      <c r="G131" s="378">
        <f aca="true" t="shared" si="91" ref="G131:M131">G435</f>
        <v>0</v>
      </c>
      <c r="H131" s="378">
        <f t="shared" si="91"/>
        <v>0</v>
      </c>
      <c r="I131" s="378">
        <f t="shared" si="91"/>
        <v>0</v>
      </c>
      <c r="J131" s="378">
        <f t="shared" si="91"/>
        <v>0</v>
      </c>
      <c r="K131" s="378">
        <f t="shared" si="91"/>
        <v>0</v>
      </c>
      <c r="L131" s="378">
        <f t="shared" si="91"/>
        <v>0</v>
      </c>
      <c r="M131" s="461">
        <f t="shared" si="91"/>
        <v>0</v>
      </c>
    </row>
    <row r="132" spans="1:13" ht="18" customHeight="1">
      <c r="A132" s="234" t="s">
        <v>856</v>
      </c>
      <c r="B132" s="200"/>
      <c r="C132" s="239"/>
      <c r="D132" s="34" t="s">
        <v>634</v>
      </c>
      <c r="E132" s="425">
        <f t="shared" si="56"/>
        <v>0</v>
      </c>
      <c r="F132" s="378">
        <f>F134+F135+F136</f>
        <v>0</v>
      </c>
      <c r="G132" s="378">
        <f aca="true" t="shared" si="92" ref="G132:M132">G134+G135+G136</f>
        <v>0</v>
      </c>
      <c r="H132" s="378">
        <f t="shared" si="92"/>
        <v>0</v>
      </c>
      <c r="I132" s="378">
        <f t="shared" si="92"/>
        <v>0</v>
      </c>
      <c r="J132" s="378">
        <f t="shared" si="92"/>
        <v>0</v>
      </c>
      <c r="K132" s="378">
        <f t="shared" si="92"/>
        <v>0</v>
      </c>
      <c r="L132" s="378">
        <f t="shared" si="92"/>
        <v>0</v>
      </c>
      <c r="M132" s="461">
        <f t="shared" si="92"/>
        <v>0</v>
      </c>
    </row>
    <row r="133" spans="1:13" ht="18" customHeight="1">
      <c r="A133" s="240" t="s">
        <v>736</v>
      </c>
      <c r="B133" s="241"/>
      <c r="C133" s="237"/>
      <c r="D133" s="18"/>
      <c r="E133" s="425"/>
      <c r="F133" s="378"/>
      <c r="G133" s="366"/>
      <c r="H133" s="366"/>
      <c r="I133" s="481"/>
      <c r="J133" s="366"/>
      <c r="K133" s="482"/>
      <c r="L133" s="366"/>
      <c r="M133" s="483"/>
    </row>
    <row r="134" spans="1:13" ht="18" customHeight="1">
      <c r="A134" s="234"/>
      <c r="B134" s="200" t="s">
        <v>835</v>
      </c>
      <c r="C134" s="201"/>
      <c r="D134" s="18" t="s">
        <v>1103</v>
      </c>
      <c r="E134" s="425">
        <f t="shared" si="56"/>
        <v>0</v>
      </c>
      <c r="F134" s="378">
        <f aca="true" t="shared" si="93" ref="F134:M136">F290+F438</f>
        <v>0</v>
      </c>
      <c r="G134" s="378">
        <f t="shared" si="93"/>
        <v>0</v>
      </c>
      <c r="H134" s="378">
        <f t="shared" si="93"/>
        <v>0</v>
      </c>
      <c r="I134" s="378">
        <f t="shared" si="93"/>
        <v>0</v>
      </c>
      <c r="J134" s="378">
        <f t="shared" si="93"/>
        <v>0</v>
      </c>
      <c r="K134" s="378">
        <f t="shared" si="93"/>
        <v>0</v>
      </c>
      <c r="L134" s="378">
        <f t="shared" si="93"/>
        <v>0</v>
      </c>
      <c r="M134" s="461">
        <f t="shared" si="93"/>
        <v>0</v>
      </c>
    </row>
    <row r="135" spans="1:13" ht="18" customHeight="1">
      <c r="A135" s="234"/>
      <c r="B135" s="200" t="s">
        <v>836</v>
      </c>
      <c r="C135" s="201"/>
      <c r="D135" s="18" t="s">
        <v>433</v>
      </c>
      <c r="E135" s="425">
        <f t="shared" si="56"/>
        <v>0</v>
      </c>
      <c r="F135" s="378">
        <f t="shared" si="93"/>
        <v>0</v>
      </c>
      <c r="G135" s="378">
        <f t="shared" si="93"/>
        <v>0</v>
      </c>
      <c r="H135" s="378">
        <f t="shared" si="93"/>
        <v>0</v>
      </c>
      <c r="I135" s="378">
        <f t="shared" si="93"/>
        <v>0</v>
      </c>
      <c r="J135" s="378">
        <f t="shared" si="93"/>
        <v>0</v>
      </c>
      <c r="K135" s="378">
        <f t="shared" si="93"/>
        <v>0</v>
      </c>
      <c r="L135" s="378">
        <f t="shared" si="93"/>
        <v>0</v>
      </c>
      <c r="M135" s="461">
        <f t="shared" si="93"/>
        <v>0</v>
      </c>
    </row>
    <row r="136" spans="1:13" ht="18" customHeight="1">
      <c r="A136" s="234"/>
      <c r="B136" s="235" t="s">
        <v>551</v>
      </c>
      <c r="C136" s="201"/>
      <c r="D136" s="18" t="s">
        <v>434</v>
      </c>
      <c r="E136" s="425">
        <f t="shared" si="56"/>
        <v>0</v>
      </c>
      <c r="F136" s="378">
        <f t="shared" si="93"/>
        <v>0</v>
      </c>
      <c r="G136" s="378">
        <f t="shared" si="93"/>
        <v>0</v>
      </c>
      <c r="H136" s="378">
        <f t="shared" si="93"/>
        <v>0</v>
      </c>
      <c r="I136" s="378">
        <f t="shared" si="93"/>
        <v>0</v>
      </c>
      <c r="J136" s="378">
        <f t="shared" si="93"/>
        <v>0</v>
      </c>
      <c r="K136" s="378">
        <f t="shared" si="93"/>
        <v>0</v>
      </c>
      <c r="L136" s="378">
        <f t="shared" si="93"/>
        <v>0</v>
      </c>
      <c r="M136" s="461">
        <f t="shared" si="93"/>
        <v>0</v>
      </c>
    </row>
    <row r="137" spans="1:13" ht="26.25" customHeight="1">
      <c r="A137" s="1045" t="s">
        <v>377</v>
      </c>
      <c r="B137" s="1046"/>
      <c r="C137" s="1046"/>
      <c r="D137" s="34" t="s">
        <v>637</v>
      </c>
      <c r="E137" s="425">
        <f t="shared" si="56"/>
        <v>0</v>
      </c>
      <c r="F137" s="378">
        <f>F139+F143</f>
        <v>0</v>
      </c>
      <c r="G137" s="378">
        <f aca="true" t="shared" si="94" ref="G137:M137">G139+G143</f>
        <v>0</v>
      </c>
      <c r="H137" s="378">
        <f t="shared" si="94"/>
        <v>0</v>
      </c>
      <c r="I137" s="378">
        <f t="shared" si="94"/>
        <v>0</v>
      </c>
      <c r="J137" s="378">
        <f t="shared" si="94"/>
        <v>0</v>
      </c>
      <c r="K137" s="378">
        <f t="shared" si="94"/>
        <v>0</v>
      </c>
      <c r="L137" s="378">
        <f t="shared" si="94"/>
        <v>0</v>
      </c>
      <c r="M137" s="461">
        <f t="shared" si="94"/>
        <v>0</v>
      </c>
    </row>
    <row r="138" spans="1:13" ht="18" customHeight="1">
      <c r="A138" s="240" t="s">
        <v>736</v>
      </c>
      <c r="B138" s="241"/>
      <c r="C138" s="237"/>
      <c r="D138" s="18"/>
      <c r="E138" s="425"/>
      <c r="F138" s="378"/>
      <c r="G138" s="366"/>
      <c r="H138" s="366"/>
      <c r="I138" s="481"/>
      <c r="J138" s="366"/>
      <c r="K138" s="482"/>
      <c r="L138" s="366"/>
      <c r="M138" s="483"/>
    </row>
    <row r="139" spans="1:13" ht="18" customHeight="1">
      <c r="A139" s="245"/>
      <c r="B139" s="235" t="s">
        <v>14</v>
      </c>
      <c r="C139" s="239"/>
      <c r="D139" s="18" t="s">
        <v>638</v>
      </c>
      <c r="E139" s="425">
        <f t="shared" si="56"/>
        <v>0</v>
      </c>
      <c r="F139" s="378">
        <f>F140+F141+F142</f>
        <v>0</v>
      </c>
      <c r="G139" s="378">
        <f aca="true" t="shared" si="95" ref="G139:M139">G140+G141+G142</f>
        <v>0</v>
      </c>
      <c r="H139" s="378">
        <f t="shared" si="95"/>
        <v>0</v>
      </c>
      <c r="I139" s="378">
        <f t="shared" si="95"/>
        <v>0</v>
      </c>
      <c r="J139" s="378">
        <f t="shared" si="95"/>
        <v>0</v>
      </c>
      <c r="K139" s="378">
        <f t="shared" si="95"/>
        <v>0</v>
      </c>
      <c r="L139" s="378">
        <f t="shared" si="95"/>
        <v>0</v>
      </c>
      <c r="M139" s="461">
        <f t="shared" si="95"/>
        <v>0</v>
      </c>
    </row>
    <row r="140" spans="1:13" ht="18" customHeight="1">
      <c r="A140" s="245"/>
      <c r="B140" s="235"/>
      <c r="C140" s="231" t="s">
        <v>341</v>
      </c>
      <c r="D140" s="18" t="s">
        <v>342</v>
      </c>
      <c r="E140" s="425">
        <f t="shared" si="56"/>
        <v>0</v>
      </c>
      <c r="F140" s="378">
        <f aca="true" t="shared" si="96" ref="F140:M143">F296+F444</f>
        <v>0</v>
      </c>
      <c r="G140" s="378">
        <f t="shared" si="96"/>
        <v>0</v>
      </c>
      <c r="H140" s="378">
        <f t="shared" si="96"/>
        <v>0</v>
      </c>
      <c r="I140" s="378">
        <f t="shared" si="96"/>
        <v>0</v>
      </c>
      <c r="J140" s="378">
        <f t="shared" si="96"/>
        <v>0</v>
      </c>
      <c r="K140" s="378">
        <f t="shared" si="96"/>
        <v>0</v>
      </c>
      <c r="L140" s="378">
        <f t="shared" si="96"/>
        <v>0</v>
      </c>
      <c r="M140" s="461">
        <f t="shared" si="96"/>
        <v>0</v>
      </c>
    </row>
    <row r="141" spans="1:13" ht="18" customHeight="1">
      <c r="A141" s="245"/>
      <c r="B141" s="235"/>
      <c r="C141" s="231" t="s">
        <v>15</v>
      </c>
      <c r="D141" s="18" t="s">
        <v>16</v>
      </c>
      <c r="E141" s="425">
        <f t="shared" si="56"/>
        <v>0</v>
      </c>
      <c r="F141" s="378">
        <f t="shared" si="96"/>
        <v>0</v>
      </c>
      <c r="G141" s="378">
        <f t="shared" si="96"/>
        <v>0</v>
      </c>
      <c r="H141" s="378">
        <f t="shared" si="96"/>
        <v>0</v>
      </c>
      <c r="I141" s="378">
        <f t="shared" si="96"/>
        <v>0</v>
      </c>
      <c r="J141" s="378">
        <f t="shared" si="96"/>
        <v>0</v>
      </c>
      <c r="K141" s="378">
        <f t="shared" si="96"/>
        <v>0</v>
      </c>
      <c r="L141" s="378">
        <f t="shared" si="96"/>
        <v>0</v>
      </c>
      <c r="M141" s="461">
        <f t="shared" si="96"/>
        <v>0</v>
      </c>
    </row>
    <row r="142" spans="1:13" ht="18" customHeight="1">
      <c r="A142" s="245"/>
      <c r="B142" s="235"/>
      <c r="C142" s="201" t="s">
        <v>988</v>
      </c>
      <c r="D142" s="248" t="s">
        <v>845</v>
      </c>
      <c r="E142" s="425">
        <f t="shared" si="56"/>
        <v>0</v>
      </c>
      <c r="F142" s="378">
        <f t="shared" si="96"/>
        <v>0</v>
      </c>
      <c r="G142" s="378">
        <f t="shared" si="96"/>
        <v>0</v>
      </c>
      <c r="H142" s="378">
        <f t="shared" si="96"/>
        <v>0</v>
      </c>
      <c r="I142" s="378">
        <f t="shared" si="96"/>
        <v>0</v>
      </c>
      <c r="J142" s="378">
        <f t="shared" si="96"/>
        <v>0</v>
      </c>
      <c r="K142" s="378">
        <f t="shared" si="96"/>
        <v>0</v>
      </c>
      <c r="L142" s="378">
        <f t="shared" si="96"/>
        <v>0</v>
      </c>
      <c r="M142" s="461">
        <f t="shared" si="96"/>
        <v>0</v>
      </c>
    </row>
    <row r="143" spans="1:13" ht="15.75">
      <c r="A143" s="245"/>
      <c r="B143" s="1034" t="s">
        <v>375</v>
      </c>
      <c r="C143" s="1035"/>
      <c r="D143" s="248" t="s">
        <v>376</v>
      </c>
      <c r="E143" s="425">
        <f t="shared" si="56"/>
        <v>0</v>
      </c>
      <c r="F143" s="378">
        <f t="shared" si="96"/>
        <v>0</v>
      </c>
      <c r="G143" s="378">
        <f t="shared" si="96"/>
        <v>0</v>
      </c>
      <c r="H143" s="378">
        <f t="shared" si="96"/>
        <v>0</v>
      </c>
      <c r="I143" s="378">
        <f t="shared" si="96"/>
        <v>0</v>
      </c>
      <c r="J143" s="378">
        <f t="shared" si="96"/>
        <v>0</v>
      </c>
      <c r="K143" s="378">
        <f t="shared" si="96"/>
        <v>0</v>
      </c>
      <c r="L143" s="378">
        <f t="shared" si="96"/>
        <v>0</v>
      </c>
      <c r="M143" s="461">
        <f t="shared" si="96"/>
        <v>0</v>
      </c>
    </row>
    <row r="144" spans="1:13" ht="18" customHeight="1">
      <c r="A144" s="234" t="s">
        <v>201</v>
      </c>
      <c r="B144" s="235"/>
      <c r="C144" s="239"/>
      <c r="D144" s="34" t="s">
        <v>748</v>
      </c>
      <c r="E144" s="425">
        <f aca="true" t="shared" si="97" ref="E144:E170">G144+H144+I144+J144</f>
        <v>178039</v>
      </c>
      <c r="F144" s="378">
        <f>F146+F150+F152+F155</f>
        <v>0</v>
      </c>
      <c r="G144" s="378">
        <f aca="true" t="shared" si="98" ref="G144:M144">G146+G150+G152+G155</f>
        <v>7096</v>
      </c>
      <c r="H144" s="378">
        <f t="shared" si="98"/>
        <v>30997</v>
      </c>
      <c r="I144" s="378">
        <f t="shared" si="98"/>
        <v>54259</v>
      </c>
      <c r="J144" s="378">
        <f t="shared" si="98"/>
        <v>85687</v>
      </c>
      <c r="K144" s="378">
        <f t="shared" si="98"/>
        <v>186406.833</v>
      </c>
      <c r="L144" s="378">
        <f t="shared" si="98"/>
        <v>186050.755</v>
      </c>
      <c r="M144" s="461">
        <f t="shared" si="98"/>
        <v>185160.56</v>
      </c>
    </row>
    <row r="145" spans="1:13" ht="18" customHeight="1">
      <c r="A145" s="240" t="s">
        <v>736</v>
      </c>
      <c r="B145" s="241"/>
      <c r="C145" s="237"/>
      <c r="D145" s="18"/>
      <c r="E145" s="425"/>
      <c r="F145" s="378"/>
      <c r="G145" s="366"/>
      <c r="H145" s="366"/>
      <c r="I145" s="481"/>
      <c r="J145" s="366"/>
      <c r="K145" s="482"/>
      <c r="L145" s="366"/>
      <c r="M145" s="483"/>
    </row>
    <row r="146" spans="1:13" ht="18" customHeight="1">
      <c r="A146" s="245"/>
      <c r="B146" s="200" t="s">
        <v>427</v>
      </c>
      <c r="C146" s="239"/>
      <c r="D146" s="18" t="s">
        <v>1097</v>
      </c>
      <c r="E146" s="425">
        <f t="shared" si="97"/>
        <v>178039</v>
      </c>
      <c r="F146" s="378">
        <f>F147+F148+F149</f>
        <v>0</v>
      </c>
      <c r="G146" s="378">
        <f aca="true" t="shared" si="99" ref="G146:M146">G147+G148+G149</f>
        <v>7096</v>
      </c>
      <c r="H146" s="378">
        <f t="shared" si="99"/>
        <v>30997</v>
      </c>
      <c r="I146" s="378">
        <f t="shared" si="99"/>
        <v>54259</v>
      </c>
      <c r="J146" s="378">
        <f t="shared" si="99"/>
        <v>85687</v>
      </c>
      <c r="K146" s="378">
        <f t="shared" si="99"/>
        <v>186406.833</v>
      </c>
      <c r="L146" s="378">
        <f t="shared" si="99"/>
        <v>186050.755</v>
      </c>
      <c r="M146" s="461">
        <f t="shared" si="99"/>
        <v>185160.56</v>
      </c>
    </row>
    <row r="147" spans="1:13" ht="18" customHeight="1">
      <c r="A147" s="245"/>
      <c r="B147" s="200"/>
      <c r="C147" s="201" t="s">
        <v>846</v>
      </c>
      <c r="D147" s="248" t="s">
        <v>849</v>
      </c>
      <c r="E147" s="425">
        <f t="shared" si="97"/>
        <v>0</v>
      </c>
      <c r="F147" s="378">
        <f>F303+F451</f>
        <v>0</v>
      </c>
      <c r="G147" s="378">
        <f aca="true" t="shared" si="100" ref="G147:M147">G303+G451</f>
        <v>0</v>
      </c>
      <c r="H147" s="378">
        <f t="shared" si="100"/>
        <v>0</v>
      </c>
      <c r="I147" s="378">
        <f t="shared" si="100"/>
        <v>0</v>
      </c>
      <c r="J147" s="378">
        <f t="shared" si="100"/>
        <v>0</v>
      </c>
      <c r="K147" s="378">
        <f t="shared" si="100"/>
        <v>0</v>
      </c>
      <c r="L147" s="378">
        <f t="shared" si="100"/>
        <v>0</v>
      </c>
      <c r="M147" s="461">
        <f t="shared" si="100"/>
        <v>0</v>
      </c>
    </row>
    <row r="148" spans="1:13" ht="18" customHeight="1">
      <c r="A148" s="245"/>
      <c r="B148" s="200"/>
      <c r="C148" s="201" t="s">
        <v>847</v>
      </c>
      <c r="D148" s="248" t="s">
        <v>961</v>
      </c>
      <c r="E148" s="425">
        <f t="shared" si="97"/>
        <v>0</v>
      </c>
      <c r="F148" s="378">
        <f>F304+F452</f>
        <v>0</v>
      </c>
      <c r="G148" s="378">
        <f aca="true" t="shared" si="101" ref="G148:M149">G304+G452</f>
        <v>0</v>
      </c>
      <c r="H148" s="378">
        <f t="shared" si="101"/>
        <v>0</v>
      </c>
      <c r="I148" s="378">
        <f t="shared" si="101"/>
        <v>0</v>
      </c>
      <c r="J148" s="378">
        <f t="shared" si="101"/>
        <v>0</v>
      </c>
      <c r="K148" s="378">
        <f t="shared" si="101"/>
        <v>0</v>
      </c>
      <c r="L148" s="378">
        <f t="shared" si="101"/>
        <v>0</v>
      </c>
      <c r="M148" s="461">
        <f t="shared" si="101"/>
        <v>0</v>
      </c>
    </row>
    <row r="149" spans="1:13" ht="18" customHeight="1">
      <c r="A149" s="245"/>
      <c r="B149" s="200"/>
      <c r="C149" s="231" t="s">
        <v>848</v>
      </c>
      <c r="D149" s="248" t="s">
        <v>25</v>
      </c>
      <c r="E149" s="425">
        <f t="shared" si="97"/>
        <v>178039</v>
      </c>
      <c r="F149" s="378">
        <f>F305+F453</f>
        <v>0</v>
      </c>
      <c r="G149" s="378">
        <f t="shared" si="101"/>
        <v>7096</v>
      </c>
      <c r="H149" s="378">
        <f t="shared" si="101"/>
        <v>30997</v>
      </c>
      <c r="I149" s="378">
        <f t="shared" si="101"/>
        <v>54259</v>
      </c>
      <c r="J149" s="378">
        <f t="shared" si="101"/>
        <v>85687</v>
      </c>
      <c r="K149" s="378">
        <f t="shared" si="101"/>
        <v>186406.833</v>
      </c>
      <c r="L149" s="378">
        <f t="shared" si="101"/>
        <v>186050.755</v>
      </c>
      <c r="M149" s="461">
        <f t="shared" si="101"/>
        <v>185160.56</v>
      </c>
    </row>
    <row r="150" spans="1:13" ht="18" customHeight="1">
      <c r="A150" s="265"/>
      <c r="B150" s="200" t="s">
        <v>797</v>
      </c>
      <c r="C150" s="231"/>
      <c r="D150" s="18" t="s">
        <v>82</v>
      </c>
      <c r="E150" s="425">
        <f t="shared" si="97"/>
        <v>0</v>
      </c>
      <c r="F150" s="378">
        <f>F151</f>
        <v>0</v>
      </c>
      <c r="G150" s="378">
        <f aca="true" t="shared" si="102" ref="G150:M150">G151</f>
        <v>0</v>
      </c>
      <c r="H150" s="378">
        <f t="shared" si="102"/>
        <v>0</v>
      </c>
      <c r="I150" s="378">
        <f t="shared" si="102"/>
        <v>0</v>
      </c>
      <c r="J150" s="378">
        <f t="shared" si="102"/>
        <v>0</v>
      </c>
      <c r="K150" s="378">
        <f t="shared" si="102"/>
        <v>0</v>
      </c>
      <c r="L150" s="378">
        <f t="shared" si="102"/>
        <v>0</v>
      </c>
      <c r="M150" s="461">
        <f t="shared" si="102"/>
        <v>0</v>
      </c>
    </row>
    <row r="151" spans="1:13" ht="18" customHeight="1">
      <c r="A151" s="265"/>
      <c r="B151" s="200"/>
      <c r="C151" s="231" t="s">
        <v>795</v>
      </c>
      <c r="D151" s="18" t="s">
        <v>796</v>
      </c>
      <c r="E151" s="425">
        <f t="shared" si="97"/>
        <v>0</v>
      </c>
      <c r="F151" s="378">
        <f>F307</f>
        <v>0</v>
      </c>
      <c r="G151" s="378">
        <f aca="true" t="shared" si="103" ref="G151:M151">G307</f>
        <v>0</v>
      </c>
      <c r="H151" s="378">
        <f t="shared" si="103"/>
        <v>0</v>
      </c>
      <c r="I151" s="378">
        <f t="shared" si="103"/>
        <v>0</v>
      </c>
      <c r="J151" s="378">
        <f t="shared" si="103"/>
        <v>0</v>
      </c>
      <c r="K151" s="378">
        <f t="shared" si="103"/>
        <v>0</v>
      </c>
      <c r="L151" s="378">
        <f t="shared" si="103"/>
        <v>0</v>
      </c>
      <c r="M151" s="461">
        <f t="shared" si="103"/>
        <v>0</v>
      </c>
    </row>
    <row r="152" spans="1:13" ht="18" customHeight="1">
      <c r="A152" s="245"/>
      <c r="B152" s="200" t="s">
        <v>1077</v>
      </c>
      <c r="C152" s="231"/>
      <c r="D152" s="18" t="s">
        <v>360</v>
      </c>
      <c r="E152" s="425">
        <f t="shared" si="97"/>
        <v>0</v>
      </c>
      <c r="F152" s="378">
        <f>SUM(F153:F154)</f>
        <v>0</v>
      </c>
      <c r="G152" s="378">
        <f aca="true" t="shared" si="104" ref="G152:M152">SUM(G153:G154)</f>
        <v>0</v>
      </c>
      <c r="H152" s="378">
        <f t="shared" si="104"/>
        <v>0</v>
      </c>
      <c r="I152" s="378">
        <f t="shared" si="104"/>
        <v>0</v>
      </c>
      <c r="J152" s="378">
        <f t="shared" si="104"/>
        <v>0</v>
      </c>
      <c r="K152" s="378">
        <f t="shared" si="104"/>
        <v>0</v>
      </c>
      <c r="L152" s="378">
        <f t="shared" si="104"/>
        <v>0</v>
      </c>
      <c r="M152" s="461">
        <f t="shared" si="104"/>
        <v>0</v>
      </c>
    </row>
    <row r="153" spans="1:13" ht="18" customHeight="1">
      <c r="A153" s="245"/>
      <c r="B153" s="200"/>
      <c r="C153" s="231" t="s">
        <v>1078</v>
      </c>
      <c r="D153" s="18" t="s">
        <v>1079</v>
      </c>
      <c r="E153" s="425">
        <f t="shared" si="97"/>
        <v>0</v>
      </c>
      <c r="F153" s="378">
        <f aca="true" t="shared" si="105" ref="F153:M155">F309+F455</f>
        <v>0</v>
      </c>
      <c r="G153" s="378">
        <f t="shared" si="105"/>
        <v>0</v>
      </c>
      <c r="H153" s="378">
        <f t="shared" si="105"/>
        <v>0</v>
      </c>
      <c r="I153" s="378">
        <f t="shared" si="105"/>
        <v>0</v>
      </c>
      <c r="J153" s="378">
        <f t="shared" si="105"/>
        <v>0</v>
      </c>
      <c r="K153" s="378">
        <f t="shared" si="105"/>
        <v>0</v>
      </c>
      <c r="L153" s="378">
        <f t="shared" si="105"/>
        <v>0</v>
      </c>
      <c r="M153" s="461">
        <f t="shared" si="105"/>
        <v>0</v>
      </c>
    </row>
    <row r="154" spans="1:13" ht="18" customHeight="1">
      <c r="A154" s="245"/>
      <c r="B154" s="200"/>
      <c r="C154" s="231" t="s">
        <v>435</v>
      </c>
      <c r="D154" s="18" t="s">
        <v>436</v>
      </c>
      <c r="E154" s="425">
        <f t="shared" si="97"/>
        <v>0</v>
      </c>
      <c r="F154" s="378">
        <f t="shared" si="105"/>
        <v>0</v>
      </c>
      <c r="G154" s="378">
        <f t="shared" si="105"/>
        <v>0</v>
      </c>
      <c r="H154" s="378">
        <f t="shared" si="105"/>
        <v>0</v>
      </c>
      <c r="I154" s="378">
        <f t="shared" si="105"/>
        <v>0</v>
      </c>
      <c r="J154" s="378">
        <f t="shared" si="105"/>
        <v>0</v>
      </c>
      <c r="K154" s="378">
        <f t="shared" si="105"/>
        <v>0</v>
      </c>
      <c r="L154" s="378">
        <f t="shared" si="105"/>
        <v>0</v>
      </c>
      <c r="M154" s="461">
        <f t="shared" si="105"/>
        <v>0</v>
      </c>
    </row>
    <row r="155" spans="1:13" ht="18" customHeight="1">
      <c r="A155" s="249"/>
      <c r="B155" s="200" t="s">
        <v>778</v>
      </c>
      <c r="C155" s="237"/>
      <c r="D155" s="18" t="s">
        <v>751</v>
      </c>
      <c r="E155" s="425">
        <f t="shared" si="97"/>
        <v>0</v>
      </c>
      <c r="F155" s="378">
        <f t="shared" si="105"/>
        <v>0</v>
      </c>
      <c r="G155" s="378">
        <f t="shared" si="105"/>
        <v>0</v>
      </c>
      <c r="H155" s="378">
        <f t="shared" si="105"/>
        <v>0</v>
      </c>
      <c r="I155" s="378">
        <f t="shared" si="105"/>
        <v>0</v>
      </c>
      <c r="J155" s="378">
        <f t="shared" si="105"/>
        <v>0</v>
      </c>
      <c r="K155" s="378">
        <f t="shared" si="105"/>
        <v>0</v>
      </c>
      <c r="L155" s="378">
        <f t="shared" si="105"/>
        <v>0</v>
      </c>
      <c r="M155" s="461">
        <f t="shared" si="105"/>
        <v>0</v>
      </c>
    </row>
    <row r="156" spans="1:13" ht="15.75">
      <c r="A156" s="1068" t="s">
        <v>687</v>
      </c>
      <c r="B156" s="1069"/>
      <c r="C156" s="1035"/>
      <c r="D156" s="34" t="s">
        <v>396</v>
      </c>
      <c r="E156" s="425">
        <f t="shared" si="97"/>
        <v>1750.2</v>
      </c>
      <c r="F156" s="378">
        <f>F158+F159+F160+F161+F162</f>
        <v>0</v>
      </c>
      <c r="G156" s="378">
        <f aca="true" t="shared" si="106" ref="G156:M156">G158+G159+G160+G161+G162</f>
        <v>0</v>
      </c>
      <c r="H156" s="378">
        <f t="shared" si="106"/>
        <v>0</v>
      </c>
      <c r="I156" s="378">
        <f t="shared" si="106"/>
        <v>750.2</v>
      </c>
      <c r="J156" s="378">
        <f t="shared" si="106"/>
        <v>1000</v>
      </c>
      <c r="K156" s="378">
        <f t="shared" si="106"/>
        <v>1832.4594</v>
      </c>
      <c r="L156" s="378">
        <f t="shared" si="106"/>
        <v>1828.959</v>
      </c>
      <c r="M156" s="461">
        <f t="shared" si="106"/>
        <v>1820.208</v>
      </c>
    </row>
    <row r="157" spans="1:13" ht="18" customHeight="1">
      <c r="A157" s="240" t="s">
        <v>736</v>
      </c>
      <c r="B157" s="241"/>
      <c r="C157" s="237"/>
      <c r="D157" s="18"/>
      <c r="E157" s="425"/>
      <c r="F157" s="378"/>
      <c r="G157" s="366"/>
      <c r="H157" s="366"/>
      <c r="I157" s="481"/>
      <c r="J157" s="366"/>
      <c r="K157" s="482"/>
      <c r="L157" s="366"/>
      <c r="M157" s="483"/>
    </row>
    <row r="158" spans="1:13" ht="18" customHeight="1">
      <c r="A158" s="234"/>
      <c r="B158" s="1047" t="s">
        <v>553</v>
      </c>
      <c r="C158" s="1047"/>
      <c r="D158" s="18" t="s">
        <v>1250</v>
      </c>
      <c r="E158" s="425">
        <f t="shared" si="97"/>
        <v>0</v>
      </c>
      <c r="F158" s="378">
        <f aca="true" t="shared" si="107" ref="F158:M162">F314+F460</f>
        <v>0</v>
      </c>
      <c r="G158" s="378">
        <f t="shared" si="107"/>
        <v>0</v>
      </c>
      <c r="H158" s="378">
        <f t="shared" si="107"/>
        <v>0</v>
      </c>
      <c r="I158" s="378">
        <f t="shared" si="107"/>
        <v>0</v>
      </c>
      <c r="J158" s="378">
        <f t="shared" si="107"/>
        <v>0</v>
      </c>
      <c r="K158" s="378">
        <f t="shared" si="107"/>
        <v>0</v>
      </c>
      <c r="L158" s="378">
        <f t="shared" si="107"/>
        <v>0</v>
      </c>
      <c r="M158" s="461">
        <f t="shared" si="107"/>
        <v>0</v>
      </c>
    </row>
    <row r="159" spans="1:13" ht="18" customHeight="1">
      <c r="A159" s="266"/>
      <c r="B159" s="200" t="s">
        <v>8</v>
      </c>
      <c r="C159" s="201"/>
      <c r="D159" s="18" t="s">
        <v>861</v>
      </c>
      <c r="E159" s="425">
        <f t="shared" si="97"/>
        <v>0</v>
      </c>
      <c r="F159" s="378">
        <f t="shared" si="107"/>
        <v>0</v>
      </c>
      <c r="G159" s="378">
        <f t="shared" si="107"/>
        <v>0</v>
      </c>
      <c r="H159" s="378">
        <f t="shared" si="107"/>
        <v>0</v>
      </c>
      <c r="I159" s="378">
        <f t="shared" si="107"/>
        <v>0</v>
      </c>
      <c r="J159" s="378">
        <f t="shared" si="107"/>
        <v>0</v>
      </c>
      <c r="K159" s="378">
        <f t="shared" si="107"/>
        <v>0</v>
      </c>
      <c r="L159" s="378">
        <f t="shared" si="107"/>
        <v>0</v>
      </c>
      <c r="M159" s="461">
        <f t="shared" si="107"/>
        <v>0</v>
      </c>
    </row>
    <row r="160" spans="1:13" ht="18" customHeight="1">
      <c r="A160" s="234"/>
      <c r="B160" s="200" t="s">
        <v>1102</v>
      </c>
      <c r="C160" s="201"/>
      <c r="D160" s="18" t="s">
        <v>862</v>
      </c>
      <c r="E160" s="425">
        <f t="shared" si="97"/>
        <v>0</v>
      </c>
      <c r="F160" s="378">
        <f t="shared" si="107"/>
        <v>0</v>
      </c>
      <c r="G160" s="378">
        <f t="shared" si="107"/>
        <v>0</v>
      </c>
      <c r="H160" s="378">
        <f t="shared" si="107"/>
        <v>0</v>
      </c>
      <c r="I160" s="378">
        <f t="shared" si="107"/>
        <v>0</v>
      </c>
      <c r="J160" s="378">
        <f t="shared" si="107"/>
        <v>0</v>
      </c>
      <c r="K160" s="378">
        <f t="shared" si="107"/>
        <v>0</v>
      </c>
      <c r="L160" s="378">
        <f t="shared" si="107"/>
        <v>0</v>
      </c>
      <c r="M160" s="461">
        <f t="shared" si="107"/>
        <v>0</v>
      </c>
    </row>
    <row r="161" spans="1:13" ht="18" customHeight="1">
      <c r="A161" s="234"/>
      <c r="B161" s="200" t="s">
        <v>554</v>
      </c>
      <c r="C161" s="201"/>
      <c r="D161" s="18" t="s">
        <v>863</v>
      </c>
      <c r="E161" s="425">
        <f t="shared" si="97"/>
        <v>0</v>
      </c>
      <c r="F161" s="378">
        <f t="shared" si="107"/>
        <v>0</v>
      </c>
      <c r="G161" s="378">
        <f t="shared" si="107"/>
        <v>0</v>
      </c>
      <c r="H161" s="378">
        <f t="shared" si="107"/>
        <v>0</v>
      </c>
      <c r="I161" s="378">
        <f t="shared" si="107"/>
        <v>0</v>
      </c>
      <c r="J161" s="378">
        <f t="shared" si="107"/>
        <v>0</v>
      </c>
      <c r="K161" s="378">
        <f t="shared" si="107"/>
        <v>0</v>
      </c>
      <c r="L161" s="378">
        <f t="shared" si="107"/>
        <v>0</v>
      </c>
      <c r="M161" s="461">
        <f t="shared" si="107"/>
        <v>0</v>
      </c>
    </row>
    <row r="162" spans="1:13" ht="18" customHeight="1">
      <c r="A162" s="234"/>
      <c r="B162" s="235" t="s">
        <v>552</v>
      </c>
      <c r="C162" s="201"/>
      <c r="D162" s="18" t="s">
        <v>752</v>
      </c>
      <c r="E162" s="425">
        <f t="shared" si="97"/>
        <v>1750.2</v>
      </c>
      <c r="F162" s="378">
        <f t="shared" si="107"/>
        <v>0</v>
      </c>
      <c r="G162" s="378">
        <f t="shared" si="107"/>
        <v>0</v>
      </c>
      <c r="H162" s="378">
        <f t="shared" si="107"/>
        <v>0</v>
      </c>
      <c r="I162" s="378">
        <f t="shared" si="107"/>
        <v>750.2</v>
      </c>
      <c r="J162" s="378">
        <f t="shared" si="107"/>
        <v>1000</v>
      </c>
      <c r="K162" s="378">
        <f t="shared" si="107"/>
        <v>1832.4594</v>
      </c>
      <c r="L162" s="378">
        <f t="shared" si="107"/>
        <v>1828.959</v>
      </c>
      <c r="M162" s="461">
        <f t="shared" si="107"/>
        <v>1820.208</v>
      </c>
    </row>
    <row r="163" spans="1:13" ht="18" customHeight="1">
      <c r="A163" s="267" t="s">
        <v>486</v>
      </c>
      <c r="B163" s="268"/>
      <c r="C163" s="269"/>
      <c r="D163" s="34" t="s">
        <v>343</v>
      </c>
      <c r="E163" s="425">
        <f t="shared" si="97"/>
        <v>0</v>
      </c>
      <c r="F163" s="378">
        <f>F164</f>
        <v>0</v>
      </c>
      <c r="G163" s="378">
        <f aca="true" t="shared" si="108" ref="G163:M163">G164</f>
        <v>0</v>
      </c>
      <c r="H163" s="378">
        <f t="shared" si="108"/>
        <v>0</v>
      </c>
      <c r="I163" s="378">
        <f t="shared" si="108"/>
        <v>0</v>
      </c>
      <c r="J163" s="378">
        <f t="shared" si="108"/>
        <v>0</v>
      </c>
      <c r="K163" s="378">
        <f t="shared" si="108"/>
        <v>0</v>
      </c>
      <c r="L163" s="378">
        <f t="shared" si="108"/>
        <v>0</v>
      </c>
      <c r="M163" s="461">
        <f t="shared" si="108"/>
        <v>0</v>
      </c>
    </row>
    <row r="164" spans="1:13" ht="18" customHeight="1">
      <c r="A164" s="240" t="s">
        <v>521</v>
      </c>
      <c r="B164" s="241"/>
      <c r="C164" s="237"/>
      <c r="D164" s="18" t="s">
        <v>344</v>
      </c>
      <c r="E164" s="425">
        <f t="shared" si="97"/>
        <v>0</v>
      </c>
      <c r="F164" s="378"/>
      <c r="G164" s="366"/>
      <c r="H164" s="366"/>
      <c r="I164" s="481"/>
      <c r="J164" s="366"/>
      <c r="K164" s="482"/>
      <c r="L164" s="366"/>
      <c r="M164" s="483"/>
    </row>
    <row r="165" spans="1:13" ht="18" customHeight="1">
      <c r="A165" s="240" t="s">
        <v>738</v>
      </c>
      <c r="B165" s="241"/>
      <c r="C165" s="237"/>
      <c r="D165" s="18" t="s">
        <v>921</v>
      </c>
      <c r="E165" s="425">
        <f t="shared" si="97"/>
        <v>199076.41000000038</v>
      </c>
      <c r="F165" s="378">
        <f>F166+F167</f>
        <v>0</v>
      </c>
      <c r="G165" s="378">
        <f aca="true" t="shared" si="109" ref="G165:M165">G166+G167</f>
        <v>338890.94000000006</v>
      </c>
      <c r="H165" s="378">
        <f t="shared" si="109"/>
        <v>194783.59999999998</v>
      </c>
      <c r="I165" s="378">
        <f t="shared" si="109"/>
        <v>378268.9200000001</v>
      </c>
      <c r="J165" s="378">
        <f t="shared" si="109"/>
        <v>-712867.0499999998</v>
      </c>
      <c r="K165" s="378">
        <f t="shared" si="109"/>
        <v>737861.74161</v>
      </c>
      <c r="L165" s="378">
        <f t="shared" si="109"/>
        <v>736452.2583500005</v>
      </c>
      <c r="M165" s="461">
        <f t="shared" si="109"/>
        <v>732928.5552000002</v>
      </c>
    </row>
    <row r="166" spans="1:13" ht="18" customHeight="1">
      <c r="A166" s="270"/>
      <c r="B166" s="1048" t="s">
        <v>289</v>
      </c>
      <c r="C166" s="1048"/>
      <c r="D166" s="49" t="s">
        <v>290</v>
      </c>
      <c r="E166" s="425">
        <f t="shared" si="97"/>
        <v>0</v>
      </c>
      <c r="F166" s="378">
        <f>F322</f>
        <v>0</v>
      </c>
      <c r="G166" s="378">
        <f aca="true" t="shared" si="110" ref="G166:M166">G322</f>
        <v>323483.47000000003</v>
      </c>
      <c r="H166" s="378">
        <f t="shared" si="110"/>
        <v>113098.97999999998</v>
      </c>
      <c r="I166" s="378">
        <f t="shared" si="110"/>
        <v>-30330.74999999994</v>
      </c>
      <c r="J166" s="378">
        <f t="shared" si="110"/>
        <v>-406251.69999999995</v>
      </c>
      <c r="K166" s="378">
        <f t="shared" si="110"/>
        <v>261582.65088999993</v>
      </c>
      <c r="L166" s="378">
        <f t="shared" si="110"/>
        <v>261082.96915000025</v>
      </c>
      <c r="M166" s="461">
        <f t="shared" si="110"/>
        <v>259833.7748</v>
      </c>
    </row>
    <row r="167" spans="1:13" ht="18" customHeight="1">
      <c r="A167" s="270"/>
      <c r="B167" s="1048" t="s">
        <v>291</v>
      </c>
      <c r="C167" s="1048"/>
      <c r="D167" s="49" t="s">
        <v>292</v>
      </c>
      <c r="E167" s="425">
        <f t="shared" si="97"/>
        <v>199076.41000000015</v>
      </c>
      <c r="F167" s="378">
        <f>F468</f>
        <v>0</v>
      </c>
      <c r="G167" s="378">
        <f aca="true" t="shared" si="111" ref="G167:M167">G468</f>
        <v>15407.470000000001</v>
      </c>
      <c r="H167" s="378">
        <f t="shared" si="111"/>
        <v>81684.62000000001</v>
      </c>
      <c r="I167" s="378">
        <f t="shared" si="111"/>
        <v>408599.67000000004</v>
      </c>
      <c r="J167" s="378">
        <f t="shared" si="111"/>
        <v>-306615.3499999999</v>
      </c>
      <c r="K167" s="378">
        <f t="shared" si="111"/>
        <v>476279.0907200001</v>
      </c>
      <c r="L167" s="378">
        <f t="shared" si="111"/>
        <v>475369.28920000023</v>
      </c>
      <c r="M167" s="461">
        <f t="shared" si="111"/>
        <v>473094.78040000016</v>
      </c>
    </row>
    <row r="168" spans="1:13" ht="18" customHeight="1">
      <c r="A168" s="271" t="s">
        <v>1711</v>
      </c>
      <c r="B168" s="272"/>
      <c r="C168" s="273"/>
      <c r="D168" s="49" t="s">
        <v>730</v>
      </c>
      <c r="E168" s="425">
        <f t="shared" si="97"/>
        <v>0</v>
      </c>
      <c r="F168" s="378">
        <f>F169+F170</f>
        <v>0</v>
      </c>
      <c r="G168" s="378">
        <f aca="true" t="shared" si="112" ref="G168:M168">G169+G170</f>
        <v>0</v>
      </c>
      <c r="H168" s="378">
        <f t="shared" si="112"/>
        <v>0</v>
      </c>
      <c r="I168" s="378">
        <f t="shared" si="112"/>
        <v>0</v>
      </c>
      <c r="J168" s="378">
        <f t="shared" si="112"/>
        <v>0</v>
      </c>
      <c r="K168" s="378">
        <f t="shared" si="112"/>
        <v>0</v>
      </c>
      <c r="L168" s="378">
        <f t="shared" si="112"/>
        <v>0</v>
      </c>
      <c r="M168" s="461">
        <f t="shared" si="112"/>
        <v>0</v>
      </c>
    </row>
    <row r="169" spans="1:13" ht="18" customHeight="1">
      <c r="A169" s="245"/>
      <c r="B169" s="1036" t="s">
        <v>1127</v>
      </c>
      <c r="C169" s="1036"/>
      <c r="D169" s="18" t="s">
        <v>70</v>
      </c>
      <c r="E169" s="425">
        <f t="shared" si="97"/>
        <v>0</v>
      </c>
      <c r="F169" s="378">
        <f>F324</f>
        <v>0</v>
      </c>
      <c r="G169" s="378">
        <f aca="true" t="shared" si="113" ref="G169:M169">G324</f>
        <v>0</v>
      </c>
      <c r="H169" s="378">
        <f t="shared" si="113"/>
        <v>0</v>
      </c>
      <c r="I169" s="378">
        <f t="shared" si="113"/>
        <v>0</v>
      </c>
      <c r="J169" s="378">
        <f t="shared" si="113"/>
        <v>0</v>
      </c>
      <c r="K169" s="378">
        <f t="shared" si="113"/>
        <v>0</v>
      </c>
      <c r="L169" s="378">
        <f t="shared" si="113"/>
        <v>0</v>
      </c>
      <c r="M169" s="461">
        <f t="shared" si="113"/>
        <v>0</v>
      </c>
    </row>
    <row r="170" spans="1:13" ht="18" customHeight="1">
      <c r="A170" s="271"/>
      <c r="B170" s="1050" t="s">
        <v>1231</v>
      </c>
      <c r="C170" s="1050"/>
      <c r="D170" s="49" t="s">
        <v>1232</v>
      </c>
      <c r="E170" s="425">
        <f t="shared" si="97"/>
        <v>0</v>
      </c>
      <c r="F170" s="436">
        <f>F470</f>
        <v>0</v>
      </c>
      <c r="G170" s="436">
        <f aca="true" t="shared" si="114" ref="G170:M170">G470</f>
        <v>0</v>
      </c>
      <c r="H170" s="436">
        <f t="shared" si="114"/>
        <v>0</v>
      </c>
      <c r="I170" s="436">
        <f t="shared" si="114"/>
        <v>0</v>
      </c>
      <c r="J170" s="436">
        <f t="shared" si="114"/>
        <v>0</v>
      </c>
      <c r="K170" s="436">
        <f t="shared" si="114"/>
        <v>0</v>
      </c>
      <c r="L170" s="436">
        <f t="shared" si="114"/>
        <v>0</v>
      </c>
      <c r="M170" s="463">
        <f t="shared" si="114"/>
        <v>0</v>
      </c>
    </row>
    <row r="171" spans="1:13" ht="34.5" customHeight="1">
      <c r="A171" s="1056" t="s">
        <v>1738</v>
      </c>
      <c r="B171" s="1057"/>
      <c r="C171" s="1057"/>
      <c r="D171" s="60" t="s">
        <v>1053</v>
      </c>
      <c r="E171" s="485">
        <f>G171+H171+I171+J171</f>
        <v>1394069.6</v>
      </c>
      <c r="F171" s="485">
        <f>F172+F190+F200+F260+F280</f>
        <v>0</v>
      </c>
      <c r="G171" s="485">
        <f aca="true" t="shared" si="115" ref="G171:M171">G172+G190+G200+G260+G280</f>
        <v>220490.2</v>
      </c>
      <c r="H171" s="485">
        <f t="shared" si="115"/>
        <v>271421</v>
      </c>
      <c r="I171" s="485">
        <f t="shared" si="115"/>
        <v>273411.5</v>
      </c>
      <c r="J171" s="485">
        <f t="shared" si="115"/>
        <v>628746.9</v>
      </c>
      <c r="K171" s="485">
        <f t="shared" si="115"/>
        <v>1473119.1653</v>
      </c>
      <c r="L171" s="485">
        <f t="shared" si="115"/>
        <v>1470305.1854999997</v>
      </c>
      <c r="M171" s="486">
        <f t="shared" si="115"/>
        <v>1463270.226</v>
      </c>
    </row>
    <row r="172" spans="1:13" ht="15.75">
      <c r="A172" s="1037" t="s">
        <v>903</v>
      </c>
      <c r="B172" s="1038"/>
      <c r="C172" s="1038"/>
      <c r="D172" s="34" t="s">
        <v>395</v>
      </c>
      <c r="E172" s="378">
        <f>G172+H172+I172+J172</f>
        <v>211718.7</v>
      </c>
      <c r="F172" s="378">
        <f>F173+F177+F184+F185</f>
        <v>0</v>
      </c>
      <c r="G172" s="378">
        <f aca="true" t="shared" si="116" ref="G172:M172">G173+G177+G184+G185</f>
        <v>43884.2</v>
      </c>
      <c r="H172" s="378">
        <f t="shared" si="116"/>
        <v>48660</v>
      </c>
      <c r="I172" s="378">
        <f t="shared" si="116"/>
        <v>64323</v>
      </c>
      <c r="J172" s="378">
        <f t="shared" si="116"/>
        <v>54851.5</v>
      </c>
      <c r="K172" s="378">
        <f t="shared" si="116"/>
        <v>231704.971</v>
      </c>
      <c r="L172" s="378">
        <f t="shared" si="116"/>
        <v>231262.365</v>
      </c>
      <c r="M172" s="461">
        <f t="shared" si="116"/>
        <v>230155.85</v>
      </c>
    </row>
    <row r="173" spans="1:13" ht="18" customHeight="1">
      <c r="A173" s="38" t="s">
        <v>1256</v>
      </c>
      <c r="B173" s="232"/>
      <c r="C173" s="233"/>
      <c r="D173" s="537" t="s">
        <v>1262</v>
      </c>
      <c r="E173" s="378">
        <f aca="true" t="shared" si="117" ref="E173:E236">G173+H173+I173+J173</f>
        <v>133123.2</v>
      </c>
      <c r="F173" s="378">
        <f>F175</f>
        <v>0</v>
      </c>
      <c r="G173" s="378">
        <f aca="true" t="shared" si="118" ref="G173:M173">G175</f>
        <v>25206.2</v>
      </c>
      <c r="H173" s="378">
        <f t="shared" si="118"/>
        <v>27936</v>
      </c>
      <c r="I173" s="378">
        <f t="shared" si="118"/>
        <v>46099</v>
      </c>
      <c r="J173" s="378">
        <f t="shared" si="118"/>
        <v>33882</v>
      </c>
      <c r="K173" s="378">
        <f t="shared" si="118"/>
        <v>149378.84</v>
      </c>
      <c r="L173" s="378">
        <f t="shared" si="118"/>
        <v>149093.49</v>
      </c>
      <c r="M173" s="461">
        <f t="shared" si="118"/>
        <v>148380.13</v>
      </c>
    </row>
    <row r="174" spans="1:13" ht="15.75">
      <c r="A174" s="240" t="s">
        <v>736</v>
      </c>
      <c r="B174" s="241"/>
      <c r="C174" s="237"/>
      <c r="D174" s="31"/>
      <c r="E174" s="378"/>
      <c r="F174" s="378"/>
      <c r="G174" s="366"/>
      <c r="H174" s="366"/>
      <c r="I174" s="481"/>
      <c r="J174" s="366"/>
      <c r="K174" s="482"/>
      <c r="L174" s="366"/>
      <c r="M174" s="483"/>
    </row>
    <row r="175" spans="1:13" ht="18" customHeight="1">
      <c r="A175" s="230"/>
      <c r="B175" s="200" t="s">
        <v>480</v>
      </c>
      <c r="C175" s="233"/>
      <c r="D175" s="31" t="s">
        <v>875</v>
      </c>
      <c r="E175" s="378">
        <f t="shared" si="117"/>
        <v>133123.2</v>
      </c>
      <c r="F175" s="378">
        <f>F176</f>
        <v>0</v>
      </c>
      <c r="G175" s="378">
        <f aca="true" t="shared" si="119" ref="G175:M175">G176</f>
        <v>25206.2</v>
      </c>
      <c r="H175" s="378">
        <f t="shared" si="119"/>
        <v>27936</v>
      </c>
      <c r="I175" s="378">
        <f t="shared" si="119"/>
        <v>46099</v>
      </c>
      <c r="J175" s="378">
        <f t="shared" si="119"/>
        <v>33882</v>
      </c>
      <c r="K175" s="378">
        <f t="shared" si="119"/>
        <v>149378.84</v>
      </c>
      <c r="L175" s="378">
        <f t="shared" si="119"/>
        <v>149093.49</v>
      </c>
      <c r="M175" s="461">
        <f t="shared" si="119"/>
        <v>148380.13</v>
      </c>
    </row>
    <row r="176" spans="1:13" ht="18" customHeight="1">
      <c r="A176" s="230"/>
      <c r="B176" s="200"/>
      <c r="C176" s="231" t="s">
        <v>131</v>
      </c>
      <c r="D176" s="31" t="s">
        <v>132</v>
      </c>
      <c r="E176" s="378">
        <f t="shared" si="117"/>
        <v>133123.2</v>
      </c>
      <c r="F176" s="378"/>
      <c r="G176" s="366">
        <v>25206.2</v>
      </c>
      <c r="H176" s="366">
        <v>27936</v>
      </c>
      <c r="I176" s="481">
        <v>46099</v>
      </c>
      <c r="J176" s="366">
        <v>33882</v>
      </c>
      <c r="K176" s="488">
        <v>149378.84</v>
      </c>
      <c r="L176" s="488">
        <v>149093.49</v>
      </c>
      <c r="M176" s="489">
        <v>148380.13</v>
      </c>
    </row>
    <row r="177" spans="1:13" ht="15.75">
      <c r="A177" s="1045" t="s">
        <v>1089</v>
      </c>
      <c r="B177" s="1046"/>
      <c r="C177" s="1046"/>
      <c r="D177" s="537" t="s">
        <v>876</v>
      </c>
      <c r="E177" s="378">
        <f t="shared" si="117"/>
        <v>13362.5</v>
      </c>
      <c r="F177" s="378">
        <f>F179+F180+F181+F182+F183</f>
        <v>0</v>
      </c>
      <c r="G177" s="378">
        <f aca="true" t="shared" si="120" ref="G177:M177">G179+G180+G181+G182+G183</f>
        <v>3002</v>
      </c>
      <c r="H177" s="378">
        <f t="shared" si="120"/>
        <v>4066</v>
      </c>
      <c r="I177" s="378">
        <f t="shared" si="120"/>
        <v>2670</v>
      </c>
      <c r="J177" s="378">
        <f t="shared" si="120"/>
        <v>3624.5</v>
      </c>
      <c r="K177" s="378">
        <f t="shared" si="120"/>
        <v>14027.18</v>
      </c>
      <c r="L177" s="378">
        <f t="shared" si="120"/>
        <v>14000.39</v>
      </c>
      <c r="M177" s="461">
        <f t="shared" si="120"/>
        <v>13933.4</v>
      </c>
    </row>
    <row r="178" spans="1:13" ht="18" customHeight="1">
      <c r="A178" s="240" t="s">
        <v>736</v>
      </c>
      <c r="B178" s="241"/>
      <c r="C178" s="237"/>
      <c r="D178" s="31"/>
      <c r="E178" s="378"/>
      <c r="F178" s="378"/>
      <c r="G178" s="366"/>
      <c r="H178" s="366"/>
      <c r="I178" s="481"/>
      <c r="J178" s="366"/>
      <c r="K178" s="482"/>
      <c r="L178" s="366"/>
      <c r="M178" s="483"/>
    </row>
    <row r="179" spans="1:13" ht="18" customHeight="1">
      <c r="A179" s="262"/>
      <c r="B179" s="263" t="s">
        <v>522</v>
      </c>
      <c r="C179" s="233"/>
      <c r="D179" s="31" t="s">
        <v>877</v>
      </c>
      <c r="E179" s="378">
        <f t="shared" si="117"/>
        <v>0</v>
      </c>
      <c r="F179" s="378"/>
      <c r="G179" s="366">
        <v>0</v>
      </c>
      <c r="H179" s="366">
        <v>0</v>
      </c>
      <c r="I179" s="481">
        <v>0</v>
      </c>
      <c r="J179" s="366">
        <v>0</v>
      </c>
      <c r="K179" s="482">
        <v>0</v>
      </c>
      <c r="L179" s="366">
        <v>0</v>
      </c>
      <c r="M179" s="483">
        <v>0</v>
      </c>
    </row>
    <row r="180" spans="1:13" ht="26.25" customHeight="1">
      <c r="A180" s="234"/>
      <c r="B180" s="1036" t="s">
        <v>917</v>
      </c>
      <c r="C180" s="1036"/>
      <c r="D180" s="31" t="s">
        <v>878</v>
      </c>
      <c r="E180" s="378">
        <f t="shared" si="117"/>
        <v>0</v>
      </c>
      <c r="F180" s="378"/>
      <c r="G180" s="366"/>
      <c r="H180" s="366"/>
      <c r="I180" s="481"/>
      <c r="J180" s="366"/>
      <c r="K180" s="482"/>
      <c r="L180" s="366"/>
      <c r="M180" s="483"/>
    </row>
    <row r="181" spans="1:13" ht="30" customHeight="1">
      <c r="A181" s="234"/>
      <c r="B181" s="1036" t="s">
        <v>938</v>
      </c>
      <c r="C181" s="1036"/>
      <c r="D181" s="31" t="s">
        <v>774</v>
      </c>
      <c r="E181" s="378">
        <f t="shared" si="117"/>
        <v>0</v>
      </c>
      <c r="F181" s="378"/>
      <c r="G181" s="366"/>
      <c r="H181" s="366"/>
      <c r="I181" s="481"/>
      <c r="J181" s="366"/>
      <c r="K181" s="482"/>
      <c r="L181" s="366"/>
      <c r="M181" s="483"/>
    </row>
    <row r="182" spans="1:13" ht="18" customHeight="1">
      <c r="A182" s="234"/>
      <c r="B182" s="235" t="s">
        <v>753</v>
      </c>
      <c r="C182" s="233"/>
      <c r="D182" s="31" t="s">
        <v>775</v>
      </c>
      <c r="E182" s="378">
        <f t="shared" si="117"/>
        <v>13362.5</v>
      </c>
      <c r="F182" s="378"/>
      <c r="G182" s="366">
        <v>3002</v>
      </c>
      <c r="H182" s="366">
        <v>4066</v>
      </c>
      <c r="I182" s="481">
        <v>2670</v>
      </c>
      <c r="J182" s="366">
        <v>3624.5</v>
      </c>
      <c r="K182" s="488">
        <v>14027.18</v>
      </c>
      <c r="L182" s="488">
        <v>14000.39</v>
      </c>
      <c r="M182" s="489">
        <v>13933.4</v>
      </c>
    </row>
    <row r="183" spans="1:13" ht="18" customHeight="1">
      <c r="A183" s="199"/>
      <c r="B183" s="200" t="s">
        <v>785</v>
      </c>
      <c r="C183" s="236"/>
      <c r="D183" s="31" t="s">
        <v>776</v>
      </c>
      <c r="E183" s="378">
        <f t="shared" si="117"/>
        <v>0</v>
      </c>
      <c r="F183" s="378"/>
      <c r="G183" s="366"/>
      <c r="H183" s="366"/>
      <c r="I183" s="481"/>
      <c r="J183" s="366"/>
      <c r="K183" s="482"/>
      <c r="L183" s="366"/>
      <c r="M183" s="483"/>
    </row>
    <row r="184" spans="1:13" ht="15.75">
      <c r="A184" s="262" t="s">
        <v>182</v>
      </c>
      <c r="B184" s="263"/>
      <c r="C184" s="233"/>
      <c r="D184" s="537" t="s">
        <v>732</v>
      </c>
      <c r="E184" s="378">
        <f t="shared" si="117"/>
        <v>65233</v>
      </c>
      <c r="F184" s="378"/>
      <c r="G184" s="366">
        <v>15676</v>
      </c>
      <c r="H184" s="366">
        <v>16658</v>
      </c>
      <c r="I184" s="481">
        <v>15554</v>
      </c>
      <c r="J184" s="366">
        <v>17345</v>
      </c>
      <c r="K184" s="488">
        <f>(E184*(4.7)/100+E184)</f>
        <v>68298.951</v>
      </c>
      <c r="L184" s="488">
        <f>(E184*(4.5)/100+E184)</f>
        <v>68168.485</v>
      </c>
      <c r="M184" s="489">
        <f>(E184*(4)/100+E184)</f>
        <v>67842.32</v>
      </c>
    </row>
    <row r="185" spans="1:13" ht="33" customHeight="1">
      <c r="A185" s="1037" t="s">
        <v>150</v>
      </c>
      <c r="B185" s="1038"/>
      <c r="C185" s="1038"/>
      <c r="D185" s="537" t="s">
        <v>733</v>
      </c>
      <c r="E185" s="378">
        <f t="shared" si="117"/>
        <v>0</v>
      </c>
      <c r="F185" s="378">
        <f>F187+F188+F189</f>
        <v>0</v>
      </c>
      <c r="G185" s="378">
        <f aca="true" t="shared" si="121" ref="G185:M185">G187+G188+G189</f>
        <v>0</v>
      </c>
      <c r="H185" s="378">
        <f t="shared" si="121"/>
        <v>0</v>
      </c>
      <c r="I185" s="378">
        <f t="shared" si="121"/>
        <v>0</v>
      </c>
      <c r="J185" s="378">
        <f t="shared" si="121"/>
        <v>0</v>
      </c>
      <c r="K185" s="378">
        <f t="shared" si="121"/>
        <v>0</v>
      </c>
      <c r="L185" s="378">
        <f t="shared" si="121"/>
        <v>0</v>
      </c>
      <c r="M185" s="461">
        <f t="shared" si="121"/>
        <v>0</v>
      </c>
    </row>
    <row r="186" spans="1:13" ht="18" customHeight="1">
      <c r="A186" s="240" t="s">
        <v>736</v>
      </c>
      <c r="B186" s="241"/>
      <c r="C186" s="237"/>
      <c r="D186" s="31"/>
      <c r="E186" s="378">
        <f t="shared" si="117"/>
        <v>0</v>
      </c>
      <c r="F186" s="378"/>
      <c r="G186" s="366"/>
      <c r="H186" s="366"/>
      <c r="I186" s="481"/>
      <c r="J186" s="366"/>
      <c r="K186" s="482"/>
      <c r="L186" s="366"/>
      <c r="M186" s="483"/>
    </row>
    <row r="187" spans="1:13" ht="30.75" customHeight="1">
      <c r="A187" s="264"/>
      <c r="B187" s="1036" t="s">
        <v>511</v>
      </c>
      <c r="C187" s="1036"/>
      <c r="D187" s="31" t="s">
        <v>734</v>
      </c>
      <c r="E187" s="378">
        <f t="shared" si="117"/>
        <v>0</v>
      </c>
      <c r="F187" s="378"/>
      <c r="G187" s="366"/>
      <c r="H187" s="366"/>
      <c r="I187" s="481"/>
      <c r="J187" s="366"/>
      <c r="K187" s="482"/>
      <c r="L187" s="366"/>
      <c r="M187" s="483"/>
    </row>
    <row r="188" spans="1:13" ht="34.5" customHeight="1">
      <c r="A188" s="264"/>
      <c r="B188" s="1036" t="s">
        <v>1211</v>
      </c>
      <c r="C188" s="1036"/>
      <c r="D188" s="31" t="s">
        <v>735</v>
      </c>
      <c r="E188" s="378">
        <f t="shared" si="117"/>
        <v>0</v>
      </c>
      <c r="F188" s="378"/>
      <c r="G188" s="366"/>
      <c r="H188" s="366"/>
      <c r="I188" s="481"/>
      <c r="J188" s="366"/>
      <c r="K188" s="482"/>
      <c r="L188" s="366"/>
      <c r="M188" s="483"/>
    </row>
    <row r="189" spans="1:13" ht="15.75">
      <c r="A189" s="264"/>
      <c r="B189" s="1036" t="s">
        <v>648</v>
      </c>
      <c r="C189" s="1036"/>
      <c r="D189" s="31" t="s">
        <v>649</v>
      </c>
      <c r="E189" s="378">
        <f t="shared" si="117"/>
        <v>0</v>
      </c>
      <c r="F189" s="378"/>
      <c r="G189" s="376"/>
      <c r="H189" s="376"/>
      <c r="I189" s="399"/>
      <c r="J189" s="376"/>
      <c r="K189" s="482"/>
      <c r="L189" s="376"/>
      <c r="M189" s="483"/>
    </row>
    <row r="190" spans="1:13" ht="29.25" customHeight="1">
      <c r="A190" s="1040" t="s">
        <v>481</v>
      </c>
      <c r="B190" s="1041"/>
      <c r="C190" s="1041"/>
      <c r="D190" s="537" t="s">
        <v>361</v>
      </c>
      <c r="E190" s="378">
        <f t="shared" si="117"/>
        <v>48256</v>
      </c>
      <c r="F190" s="378">
        <f>F191+F194</f>
        <v>0</v>
      </c>
      <c r="G190" s="378">
        <f aca="true" t="shared" si="122" ref="G190:M190">G191+G194</f>
        <v>10290</v>
      </c>
      <c r="H190" s="378">
        <f t="shared" si="122"/>
        <v>10439</v>
      </c>
      <c r="I190" s="378">
        <f t="shared" si="122"/>
        <v>12167.5</v>
      </c>
      <c r="J190" s="378">
        <f t="shared" si="122"/>
        <v>15359.5</v>
      </c>
      <c r="K190" s="378">
        <f t="shared" si="122"/>
        <v>51095.697</v>
      </c>
      <c r="L190" s="378">
        <f t="shared" si="122"/>
        <v>50998.095</v>
      </c>
      <c r="M190" s="461">
        <f t="shared" si="122"/>
        <v>50754.08</v>
      </c>
    </row>
    <row r="191" spans="1:13" ht="15.75">
      <c r="A191" s="234" t="s">
        <v>482</v>
      </c>
      <c r="B191" s="238"/>
      <c r="C191" s="239"/>
      <c r="D191" s="537" t="s">
        <v>635</v>
      </c>
      <c r="E191" s="378">
        <f t="shared" si="117"/>
        <v>429</v>
      </c>
      <c r="F191" s="378">
        <f>F193</f>
        <v>0</v>
      </c>
      <c r="G191" s="378">
        <f aca="true" t="shared" si="123" ref="G191:M191">G193</f>
        <v>98</v>
      </c>
      <c r="H191" s="378">
        <f t="shared" si="123"/>
        <v>89</v>
      </c>
      <c r="I191" s="378">
        <f t="shared" si="123"/>
        <v>125.5</v>
      </c>
      <c r="J191" s="378">
        <f t="shared" si="123"/>
        <v>116.5</v>
      </c>
      <c r="K191" s="378">
        <f t="shared" si="123"/>
        <v>449.163</v>
      </c>
      <c r="L191" s="378">
        <f t="shared" si="123"/>
        <v>448.305</v>
      </c>
      <c r="M191" s="461">
        <f t="shared" si="123"/>
        <v>446.16</v>
      </c>
    </row>
    <row r="192" spans="1:13" ht="15.75">
      <c r="A192" s="240" t="s">
        <v>736</v>
      </c>
      <c r="B192" s="241"/>
      <c r="C192" s="237"/>
      <c r="D192" s="31"/>
      <c r="E192" s="378"/>
      <c r="F192" s="378"/>
      <c r="G192" s="366"/>
      <c r="H192" s="366"/>
      <c r="I192" s="481"/>
      <c r="J192" s="366"/>
      <c r="K192" s="482"/>
      <c r="L192" s="366"/>
      <c r="M192" s="483"/>
    </row>
    <row r="193" spans="1:13" ht="15.75">
      <c r="A193" s="230"/>
      <c r="B193" s="200" t="s">
        <v>786</v>
      </c>
      <c r="C193" s="233"/>
      <c r="D193" s="31" t="s">
        <v>1251</v>
      </c>
      <c r="E193" s="378">
        <f t="shared" si="117"/>
        <v>429</v>
      </c>
      <c r="F193" s="378"/>
      <c r="G193" s="366">
        <v>98</v>
      </c>
      <c r="H193" s="366">
        <v>89</v>
      </c>
      <c r="I193" s="481">
        <v>125.5</v>
      </c>
      <c r="J193" s="366">
        <v>116.5</v>
      </c>
      <c r="K193" s="488">
        <f>(E193*(4.7)/100+E193)</f>
        <v>449.163</v>
      </c>
      <c r="L193" s="488">
        <f>(E193*(4.5)/100+E193)</f>
        <v>448.305</v>
      </c>
      <c r="M193" s="489">
        <f>(E193*(4)/100+E193)</f>
        <v>446.16</v>
      </c>
    </row>
    <row r="194" spans="1:13" ht="15.75">
      <c r="A194" s="1040" t="s">
        <v>483</v>
      </c>
      <c r="B194" s="1041"/>
      <c r="C194" s="1041"/>
      <c r="D194" s="537" t="s">
        <v>636</v>
      </c>
      <c r="E194" s="378">
        <f t="shared" si="117"/>
        <v>47827</v>
      </c>
      <c r="F194" s="378">
        <f>F196+F198+F199</f>
        <v>0</v>
      </c>
      <c r="G194" s="378">
        <f aca="true" t="shared" si="124" ref="G194:M194">G196+G198+G199</f>
        <v>10192</v>
      </c>
      <c r="H194" s="378">
        <f t="shared" si="124"/>
        <v>10350</v>
      </c>
      <c r="I194" s="378">
        <f t="shared" si="124"/>
        <v>12042</v>
      </c>
      <c r="J194" s="378">
        <f t="shared" si="124"/>
        <v>15243</v>
      </c>
      <c r="K194" s="378">
        <f t="shared" si="124"/>
        <v>50646.534</v>
      </c>
      <c r="L194" s="378">
        <f t="shared" si="124"/>
        <v>50549.79</v>
      </c>
      <c r="M194" s="461">
        <f t="shared" si="124"/>
        <v>50307.92</v>
      </c>
    </row>
    <row r="195" spans="1:13" ht="18" customHeight="1">
      <c r="A195" s="240" t="s">
        <v>736</v>
      </c>
      <c r="B195" s="241"/>
      <c r="C195" s="237"/>
      <c r="D195" s="31"/>
      <c r="E195" s="378"/>
      <c r="F195" s="378"/>
      <c r="G195" s="366"/>
      <c r="H195" s="366"/>
      <c r="I195" s="481"/>
      <c r="J195" s="366"/>
      <c r="K195" s="482"/>
      <c r="L195" s="366"/>
      <c r="M195" s="483"/>
    </row>
    <row r="196" spans="1:13" ht="15.75">
      <c r="A196" s="199"/>
      <c r="B196" s="242" t="s">
        <v>484</v>
      </c>
      <c r="C196" s="233"/>
      <c r="D196" s="31" t="s">
        <v>653</v>
      </c>
      <c r="E196" s="378">
        <f t="shared" si="117"/>
        <v>47745</v>
      </c>
      <c r="F196" s="378">
        <f>F197</f>
        <v>0</v>
      </c>
      <c r="G196" s="378">
        <f aca="true" t="shared" si="125" ref="G196:M196">G197</f>
        <v>10189</v>
      </c>
      <c r="H196" s="378">
        <f t="shared" si="125"/>
        <v>10339</v>
      </c>
      <c r="I196" s="378">
        <f t="shared" si="125"/>
        <v>12038</v>
      </c>
      <c r="J196" s="378">
        <f t="shared" si="125"/>
        <v>15179</v>
      </c>
      <c r="K196" s="378">
        <f t="shared" si="125"/>
        <v>50560.68</v>
      </c>
      <c r="L196" s="378">
        <f t="shared" si="125"/>
        <v>50464.1</v>
      </c>
      <c r="M196" s="461">
        <f t="shared" si="125"/>
        <v>50222.64</v>
      </c>
    </row>
    <row r="197" spans="1:13" ht="15.75">
      <c r="A197" s="199"/>
      <c r="B197" s="242"/>
      <c r="C197" s="231" t="s">
        <v>485</v>
      </c>
      <c r="D197" s="31" t="s">
        <v>438</v>
      </c>
      <c r="E197" s="378">
        <f t="shared" si="117"/>
        <v>47745</v>
      </c>
      <c r="F197" s="378"/>
      <c r="G197" s="366">
        <v>10189</v>
      </c>
      <c r="H197" s="366">
        <v>10339</v>
      </c>
      <c r="I197" s="481">
        <v>12038</v>
      </c>
      <c r="J197" s="366">
        <v>15179</v>
      </c>
      <c r="K197" s="488">
        <v>50560.68</v>
      </c>
      <c r="L197" s="488">
        <v>50464.1</v>
      </c>
      <c r="M197" s="489">
        <v>50222.64</v>
      </c>
    </row>
    <row r="198" spans="1:13" ht="18" customHeight="1">
      <c r="A198" s="199"/>
      <c r="B198" s="242" t="s">
        <v>654</v>
      </c>
      <c r="C198" s="233"/>
      <c r="D198" s="31" t="s">
        <v>739</v>
      </c>
      <c r="E198" s="378">
        <f t="shared" si="117"/>
        <v>82</v>
      </c>
      <c r="F198" s="378"/>
      <c r="G198" s="366">
        <v>3</v>
      </c>
      <c r="H198" s="366">
        <v>11</v>
      </c>
      <c r="I198" s="481">
        <v>4</v>
      </c>
      <c r="J198" s="366">
        <v>64</v>
      </c>
      <c r="K198" s="488">
        <f>(E198*(4.7)/100+E198)</f>
        <v>85.854</v>
      </c>
      <c r="L198" s="488">
        <f>(E198*(4.5)/100+E198)</f>
        <v>85.69</v>
      </c>
      <c r="M198" s="489">
        <f>(E198*(4)/100+E198)</f>
        <v>85.28</v>
      </c>
    </row>
    <row r="199" spans="1:13" ht="18" customHeight="1">
      <c r="A199" s="199"/>
      <c r="B199" s="242" t="s">
        <v>56</v>
      </c>
      <c r="C199" s="233"/>
      <c r="D199" s="31" t="s">
        <v>55</v>
      </c>
      <c r="E199" s="378">
        <f t="shared" si="117"/>
        <v>0</v>
      </c>
      <c r="F199" s="378"/>
      <c r="G199" s="366"/>
      <c r="H199" s="366"/>
      <c r="I199" s="481"/>
      <c r="J199" s="366"/>
      <c r="K199" s="482"/>
      <c r="L199" s="366"/>
      <c r="M199" s="483"/>
    </row>
    <row r="200" spans="1:13" ht="30" customHeight="1">
      <c r="A200" s="1037" t="s">
        <v>688</v>
      </c>
      <c r="B200" s="1038"/>
      <c r="C200" s="1038"/>
      <c r="D200" s="537" t="s">
        <v>1010</v>
      </c>
      <c r="E200" s="378">
        <f t="shared" si="117"/>
        <v>772326.45</v>
      </c>
      <c r="F200" s="378">
        <f>F201+F220+F228+F246</f>
        <v>0</v>
      </c>
      <c r="G200" s="378">
        <f aca="true" t="shared" si="126" ref="G200:M200">G201+G220+G228+G246</f>
        <v>123865</v>
      </c>
      <c r="H200" s="378">
        <f t="shared" si="126"/>
        <v>145079</v>
      </c>
      <c r="I200" s="378">
        <f t="shared" si="126"/>
        <v>141247</v>
      </c>
      <c r="J200" s="378">
        <f t="shared" si="126"/>
        <v>362135.45</v>
      </c>
      <c r="K200" s="378">
        <f t="shared" si="126"/>
        <v>811546.9301499999</v>
      </c>
      <c r="L200" s="378">
        <f t="shared" si="126"/>
        <v>809996.69525</v>
      </c>
      <c r="M200" s="461">
        <f t="shared" si="126"/>
        <v>806121.108</v>
      </c>
    </row>
    <row r="201" spans="1:13" ht="33" customHeight="1">
      <c r="A201" s="1037" t="s">
        <v>1719</v>
      </c>
      <c r="B201" s="1038"/>
      <c r="C201" s="1038"/>
      <c r="D201" s="537" t="s">
        <v>180</v>
      </c>
      <c r="E201" s="378">
        <f t="shared" si="117"/>
        <v>183677.45</v>
      </c>
      <c r="F201" s="378">
        <f>F203+F206+F210+F211+F213+F216+F218+F219</f>
        <v>0</v>
      </c>
      <c r="G201" s="378">
        <f aca="true" t="shared" si="127" ref="G201:M201">G203+G206+G210+G211+G213+G216+G218+G219</f>
        <v>36947</v>
      </c>
      <c r="H201" s="378">
        <f t="shared" si="127"/>
        <v>42146</v>
      </c>
      <c r="I201" s="378">
        <f t="shared" si="127"/>
        <v>31865</v>
      </c>
      <c r="J201" s="378">
        <f t="shared" si="127"/>
        <v>72719.45</v>
      </c>
      <c r="K201" s="378">
        <f t="shared" si="127"/>
        <v>195231.42715</v>
      </c>
      <c r="L201" s="378">
        <f t="shared" si="127"/>
        <v>194858.49025</v>
      </c>
      <c r="M201" s="461">
        <f t="shared" si="127"/>
        <v>193926.148</v>
      </c>
    </row>
    <row r="202" spans="1:13" ht="18" customHeight="1">
      <c r="A202" s="240" t="s">
        <v>736</v>
      </c>
      <c r="B202" s="241"/>
      <c r="C202" s="237"/>
      <c r="D202" s="31"/>
      <c r="E202" s="378"/>
      <c r="F202" s="378"/>
      <c r="G202" s="366"/>
      <c r="H202" s="366"/>
      <c r="I202" s="481"/>
      <c r="J202" s="366"/>
      <c r="K202" s="482"/>
      <c r="L202" s="366"/>
      <c r="M202" s="483"/>
    </row>
    <row r="203" spans="1:13" ht="18" customHeight="1">
      <c r="A203" s="199"/>
      <c r="B203" s="200" t="s">
        <v>560</v>
      </c>
      <c r="C203" s="43"/>
      <c r="D203" s="31" t="s">
        <v>859</v>
      </c>
      <c r="E203" s="378">
        <f t="shared" si="117"/>
        <v>50551</v>
      </c>
      <c r="F203" s="378">
        <f>F204+F205</f>
        <v>0</v>
      </c>
      <c r="G203" s="378">
        <f aca="true" t="shared" si="128" ref="G203:M203">G204+G205</f>
        <v>7823</v>
      </c>
      <c r="H203" s="378">
        <f t="shared" si="128"/>
        <v>10284</v>
      </c>
      <c r="I203" s="378">
        <f t="shared" si="128"/>
        <v>10934</v>
      </c>
      <c r="J203" s="378">
        <f t="shared" si="128"/>
        <v>21510</v>
      </c>
      <c r="K203" s="378">
        <f t="shared" si="128"/>
        <v>52299.75</v>
      </c>
      <c r="L203" s="378">
        <f t="shared" si="128"/>
        <v>52199.84</v>
      </c>
      <c r="M203" s="461">
        <f t="shared" si="128"/>
        <v>51950.08</v>
      </c>
    </row>
    <row r="204" spans="1:13" ht="18" customHeight="1">
      <c r="A204" s="199"/>
      <c r="B204" s="200"/>
      <c r="C204" s="231" t="s">
        <v>439</v>
      </c>
      <c r="D204" s="31" t="s">
        <v>451</v>
      </c>
      <c r="E204" s="378">
        <f t="shared" si="117"/>
        <v>29936</v>
      </c>
      <c r="F204" s="378"/>
      <c r="G204" s="378">
        <v>3522</v>
      </c>
      <c r="H204" s="366">
        <v>5344</v>
      </c>
      <c r="I204" s="481">
        <v>6656</v>
      </c>
      <c r="J204" s="366">
        <v>14414</v>
      </c>
      <c r="K204" s="488">
        <v>30298.09</v>
      </c>
      <c r="L204" s="488">
        <v>30240.21</v>
      </c>
      <c r="M204" s="489">
        <v>30095.52</v>
      </c>
    </row>
    <row r="205" spans="1:13" ht="18" customHeight="1">
      <c r="A205" s="199"/>
      <c r="B205" s="200"/>
      <c r="C205" s="231" t="s">
        <v>440</v>
      </c>
      <c r="D205" s="31" t="s">
        <v>452</v>
      </c>
      <c r="E205" s="378">
        <f t="shared" si="117"/>
        <v>20615</v>
      </c>
      <c r="F205" s="378"/>
      <c r="G205" s="378">
        <v>4301</v>
      </c>
      <c r="H205" s="366">
        <v>4940</v>
      </c>
      <c r="I205" s="481">
        <v>4278</v>
      </c>
      <c r="J205" s="366">
        <v>7096</v>
      </c>
      <c r="K205" s="488">
        <v>22001.66</v>
      </c>
      <c r="L205" s="488">
        <v>21959.63</v>
      </c>
      <c r="M205" s="489">
        <v>21854.56</v>
      </c>
    </row>
    <row r="206" spans="1:13" ht="18" customHeight="1">
      <c r="A206" s="199"/>
      <c r="B206" s="200" t="s">
        <v>1090</v>
      </c>
      <c r="C206" s="239"/>
      <c r="D206" s="31" t="s">
        <v>1244</v>
      </c>
      <c r="E206" s="378">
        <f t="shared" si="117"/>
        <v>56185.45</v>
      </c>
      <c r="F206" s="378">
        <f>F207+F208+F209</f>
        <v>0</v>
      </c>
      <c r="G206" s="378">
        <f aca="true" t="shared" si="129" ref="G206:M206">G207+G208+G209</f>
        <v>12658</v>
      </c>
      <c r="H206" s="378">
        <f t="shared" si="129"/>
        <v>15104</v>
      </c>
      <c r="I206" s="378">
        <f t="shared" si="129"/>
        <v>9648</v>
      </c>
      <c r="J206" s="378">
        <f t="shared" si="129"/>
        <v>18775.45</v>
      </c>
      <c r="K206" s="378">
        <f t="shared" si="129"/>
        <v>62374.450150000004</v>
      </c>
      <c r="L206" s="378">
        <f t="shared" si="129"/>
        <v>62255.30525</v>
      </c>
      <c r="M206" s="461">
        <f t="shared" si="129"/>
        <v>61957.428</v>
      </c>
    </row>
    <row r="207" spans="1:13" ht="18" customHeight="1">
      <c r="A207" s="199"/>
      <c r="B207" s="200"/>
      <c r="C207" s="231" t="s">
        <v>449</v>
      </c>
      <c r="D207" s="31" t="s">
        <v>904</v>
      </c>
      <c r="E207" s="378">
        <f t="shared" si="117"/>
        <v>28337.45</v>
      </c>
      <c r="F207" s="378"/>
      <c r="G207" s="378">
        <v>6734</v>
      </c>
      <c r="H207" s="378">
        <v>8507</v>
      </c>
      <c r="I207" s="435">
        <v>4793</v>
      </c>
      <c r="J207" s="378">
        <v>8303.45</v>
      </c>
      <c r="K207" s="488">
        <f>(E207*(4.7)/100+E207)</f>
        <v>29669.31015</v>
      </c>
      <c r="L207" s="488">
        <f>(E207*(4.5)/100+E207)</f>
        <v>29612.63525</v>
      </c>
      <c r="M207" s="489">
        <f>(E207*(4)/100+E207)</f>
        <v>29470.948</v>
      </c>
    </row>
    <row r="208" spans="1:13" ht="18" customHeight="1">
      <c r="A208" s="199"/>
      <c r="B208" s="200"/>
      <c r="C208" s="231" t="s">
        <v>1217</v>
      </c>
      <c r="D208" s="31" t="s">
        <v>905</v>
      </c>
      <c r="E208" s="378">
        <f t="shared" si="117"/>
        <v>27848</v>
      </c>
      <c r="F208" s="378"/>
      <c r="G208" s="378">
        <v>5924</v>
      </c>
      <c r="H208" s="378">
        <v>6597</v>
      </c>
      <c r="I208" s="435">
        <v>4855</v>
      </c>
      <c r="J208" s="378">
        <v>10472</v>
      </c>
      <c r="K208" s="488">
        <v>32705.14</v>
      </c>
      <c r="L208" s="488">
        <v>32642.67</v>
      </c>
      <c r="M208" s="489">
        <v>32486.48</v>
      </c>
    </row>
    <row r="209" spans="1:13" ht="18" customHeight="1">
      <c r="A209" s="199"/>
      <c r="B209" s="200"/>
      <c r="C209" s="201" t="s">
        <v>959</v>
      </c>
      <c r="D209" s="31" t="s">
        <v>906</v>
      </c>
      <c r="E209" s="378">
        <f t="shared" si="117"/>
        <v>0</v>
      </c>
      <c r="F209" s="378"/>
      <c r="G209" s="378"/>
      <c r="H209" s="378"/>
      <c r="I209" s="435"/>
      <c r="J209" s="378"/>
      <c r="K209" s="488"/>
      <c r="L209" s="378"/>
      <c r="M209" s="489"/>
    </row>
    <row r="210" spans="1:13" ht="18" customHeight="1">
      <c r="A210" s="199"/>
      <c r="B210" s="200" t="s">
        <v>787</v>
      </c>
      <c r="C210" s="231"/>
      <c r="D210" s="31" t="s">
        <v>1243</v>
      </c>
      <c r="E210" s="378">
        <f t="shared" si="117"/>
        <v>164</v>
      </c>
      <c r="F210" s="378"/>
      <c r="G210" s="378">
        <v>7</v>
      </c>
      <c r="H210" s="378">
        <v>0</v>
      </c>
      <c r="I210" s="435">
        <v>0</v>
      </c>
      <c r="J210" s="378">
        <v>157</v>
      </c>
      <c r="K210" s="488">
        <f>(E210*(4.7)/100+E210)</f>
        <v>171.708</v>
      </c>
      <c r="L210" s="488">
        <f>(E210*(4.5)/100+E210)</f>
        <v>171.38</v>
      </c>
      <c r="M210" s="489">
        <f>(E210*(4)/100+E210)</f>
        <v>170.56</v>
      </c>
    </row>
    <row r="211" spans="1:13" ht="18" customHeight="1">
      <c r="A211" s="199"/>
      <c r="B211" s="200" t="s">
        <v>561</v>
      </c>
      <c r="C211" s="43"/>
      <c r="D211" s="31" t="s">
        <v>1242</v>
      </c>
      <c r="E211" s="378">
        <f t="shared" si="117"/>
        <v>3446</v>
      </c>
      <c r="F211" s="378">
        <f>F212</f>
        <v>0</v>
      </c>
      <c r="G211" s="378">
        <f aca="true" t="shared" si="130" ref="G211:M211">G212</f>
        <v>527</v>
      </c>
      <c r="H211" s="378">
        <f t="shared" si="130"/>
        <v>996</v>
      </c>
      <c r="I211" s="378">
        <f t="shared" si="130"/>
        <v>497</v>
      </c>
      <c r="J211" s="378">
        <f t="shared" si="130"/>
        <v>1426</v>
      </c>
      <c r="K211" s="378">
        <f t="shared" si="130"/>
        <v>3607.962</v>
      </c>
      <c r="L211" s="378">
        <f t="shared" si="130"/>
        <v>3601.07</v>
      </c>
      <c r="M211" s="461">
        <f t="shared" si="130"/>
        <v>3583.84</v>
      </c>
    </row>
    <row r="212" spans="1:13" ht="18" customHeight="1">
      <c r="A212" s="199"/>
      <c r="B212" s="200"/>
      <c r="C212" s="231" t="s">
        <v>41</v>
      </c>
      <c r="D212" s="31" t="s">
        <v>907</v>
      </c>
      <c r="E212" s="378">
        <f t="shared" si="117"/>
        <v>3446</v>
      </c>
      <c r="F212" s="378"/>
      <c r="G212" s="378">
        <v>527</v>
      </c>
      <c r="H212" s="378">
        <v>996</v>
      </c>
      <c r="I212" s="435">
        <v>497</v>
      </c>
      <c r="J212" s="378">
        <v>1426</v>
      </c>
      <c r="K212" s="488">
        <f>(E212*(4.7)/100+E212)</f>
        <v>3607.962</v>
      </c>
      <c r="L212" s="488">
        <f>(E212*(4.5)/100+E212)</f>
        <v>3601.07</v>
      </c>
      <c r="M212" s="489">
        <f>(E212*(4)/100+E212)</f>
        <v>3583.84</v>
      </c>
    </row>
    <row r="213" spans="1:13" ht="18" customHeight="1">
      <c r="A213" s="199"/>
      <c r="B213" s="200" t="s">
        <v>1021</v>
      </c>
      <c r="C213" s="231"/>
      <c r="D213" s="31" t="s">
        <v>1192</v>
      </c>
      <c r="E213" s="378">
        <f t="shared" si="117"/>
        <v>3407</v>
      </c>
      <c r="F213" s="378">
        <f>F214+F215</f>
        <v>0</v>
      </c>
      <c r="G213" s="378">
        <f aca="true" t="shared" si="131" ref="G213:M213">G214+G215</f>
        <v>0</v>
      </c>
      <c r="H213" s="378">
        <f t="shared" si="131"/>
        <v>1048</v>
      </c>
      <c r="I213" s="378">
        <f t="shared" si="131"/>
        <v>167</v>
      </c>
      <c r="J213" s="378">
        <f t="shared" si="131"/>
        <v>2192</v>
      </c>
      <c r="K213" s="378">
        <f t="shared" si="131"/>
        <v>3567.129</v>
      </c>
      <c r="L213" s="378">
        <f t="shared" si="131"/>
        <v>3560.315</v>
      </c>
      <c r="M213" s="461">
        <f t="shared" si="131"/>
        <v>3543.28</v>
      </c>
    </row>
    <row r="214" spans="1:13" ht="18" customHeight="1">
      <c r="A214" s="199"/>
      <c r="B214" s="200"/>
      <c r="C214" s="231" t="s">
        <v>42</v>
      </c>
      <c r="D214" s="31" t="s">
        <v>908</v>
      </c>
      <c r="E214" s="378">
        <f t="shared" si="117"/>
        <v>0</v>
      </c>
      <c r="F214" s="378"/>
      <c r="G214" s="378"/>
      <c r="H214" s="378"/>
      <c r="I214" s="435"/>
      <c r="J214" s="378"/>
      <c r="K214" s="488"/>
      <c r="L214" s="378"/>
      <c r="M214" s="489"/>
    </row>
    <row r="215" spans="1:13" ht="18" customHeight="1">
      <c r="A215" s="199"/>
      <c r="B215" s="200"/>
      <c r="C215" s="231" t="s">
        <v>450</v>
      </c>
      <c r="D215" s="31" t="s">
        <v>909</v>
      </c>
      <c r="E215" s="378">
        <f t="shared" si="117"/>
        <v>3407</v>
      </c>
      <c r="F215" s="378"/>
      <c r="G215" s="378">
        <v>0</v>
      </c>
      <c r="H215" s="378">
        <v>1048</v>
      </c>
      <c r="I215" s="435">
        <v>167</v>
      </c>
      <c r="J215" s="378">
        <v>2192</v>
      </c>
      <c r="K215" s="488">
        <f>(E215*(4.7)/100+E215)</f>
        <v>3567.129</v>
      </c>
      <c r="L215" s="488">
        <f>(E215*(4.5)/100+E215)</f>
        <v>3560.315</v>
      </c>
      <c r="M215" s="489">
        <f>(E215*(4)/100+E215)</f>
        <v>3543.28</v>
      </c>
    </row>
    <row r="216" spans="1:14" ht="18" customHeight="1">
      <c r="A216" s="199"/>
      <c r="B216" s="200" t="s">
        <v>1427</v>
      </c>
      <c r="C216" s="231"/>
      <c r="D216" s="31" t="s">
        <v>1428</v>
      </c>
      <c r="E216" s="378">
        <f t="shared" si="117"/>
        <v>29858</v>
      </c>
      <c r="F216" s="378">
        <f>F217</f>
        <v>0</v>
      </c>
      <c r="G216" s="378">
        <f aca="true" t="shared" si="132" ref="G216:M216">G217</f>
        <v>6530</v>
      </c>
      <c r="H216" s="378">
        <f t="shared" si="132"/>
        <v>7899</v>
      </c>
      <c r="I216" s="378">
        <f t="shared" si="132"/>
        <v>1236</v>
      </c>
      <c r="J216" s="378">
        <f t="shared" si="132"/>
        <v>14193</v>
      </c>
      <c r="K216" s="378">
        <f t="shared" si="132"/>
        <v>31261.326</v>
      </c>
      <c r="L216" s="378">
        <f t="shared" si="132"/>
        <v>31201.61</v>
      </c>
      <c r="M216" s="461">
        <f t="shared" si="132"/>
        <v>31052.32</v>
      </c>
      <c r="N216" s="8"/>
    </row>
    <row r="217" spans="1:14" ht="18" customHeight="1">
      <c r="A217" s="199"/>
      <c r="B217" s="200"/>
      <c r="C217" s="231" t="s">
        <v>1425</v>
      </c>
      <c r="D217" s="31" t="s">
        <v>1426</v>
      </c>
      <c r="E217" s="378">
        <f t="shared" si="117"/>
        <v>29858</v>
      </c>
      <c r="F217" s="378"/>
      <c r="G217" s="378">
        <v>6530</v>
      </c>
      <c r="H217" s="378">
        <v>7899</v>
      </c>
      <c r="I217" s="435">
        <v>1236</v>
      </c>
      <c r="J217" s="378">
        <v>14193</v>
      </c>
      <c r="K217" s="488">
        <f>(E217*(4.7)/100+E217)</f>
        <v>31261.326</v>
      </c>
      <c r="L217" s="488">
        <f>(E217*(4.5)/100+E217)</f>
        <v>31201.61</v>
      </c>
      <c r="M217" s="489">
        <f>(E217*(4)/100+E217)</f>
        <v>31052.32</v>
      </c>
      <c r="N217" s="8"/>
    </row>
    <row r="218" spans="1:13" ht="18" customHeight="1">
      <c r="A218" s="240"/>
      <c r="B218" s="1042" t="s">
        <v>1619</v>
      </c>
      <c r="C218" s="1036"/>
      <c r="D218" s="31" t="s">
        <v>1623</v>
      </c>
      <c r="E218" s="378">
        <f t="shared" si="117"/>
        <v>5902</v>
      </c>
      <c r="F218" s="378"/>
      <c r="G218" s="378">
        <v>1266</v>
      </c>
      <c r="H218" s="378">
        <v>1352</v>
      </c>
      <c r="I218" s="435">
        <v>1253</v>
      </c>
      <c r="J218" s="378">
        <v>2031</v>
      </c>
      <c r="K218" s="488">
        <f>(E218*(4.7)/100+E218)</f>
        <v>6179.394</v>
      </c>
      <c r="L218" s="488">
        <f>(E218*(4.5)/100+E218)</f>
        <v>6167.59</v>
      </c>
      <c r="M218" s="489">
        <f>(E218*(4)/100+E218)</f>
        <v>6138.08</v>
      </c>
    </row>
    <row r="219" spans="1:13" ht="18" customHeight="1">
      <c r="A219" s="199"/>
      <c r="B219" s="235" t="s">
        <v>788</v>
      </c>
      <c r="C219" s="201"/>
      <c r="D219" s="31" t="s">
        <v>780</v>
      </c>
      <c r="E219" s="378">
        <f t="shared" si="117"/>
        <v>34164</v>
      </c>
      <c r="F219" s="378"/>
      <c r="G219" s="378">
        <v>8136</v>
      </c>
      <c r="H219" s="378">
        <v>5463</v>
      </c>
      <c r="I219" s="435">
        <v>8130</v>
      </c>
      <c r="J219" s="378">
        <v>12435</v>
      </c>
      <c r="K219" s="488">
        <f>(E219*(4.7)/100+E219)</f>
        <v>35769.708</v>
      </c>
      <c r="L219" s="488">
        <f>(E219*(4.5)/100+E219)</f>
        <v>35701.38</v>
      </c>
      <c r="M219" s="489">
        <f>(E219*(4)/100+E219)</f>
        <v>35530.56</v>
      </c>
    </row>
    <row r="220" spans="1:13" ht="18" customHeight="1">
      <c r="A220" s="234" t="s">
        <v>1060</v>
      </c>
      <c r="B220" s="235"/>
      <c r="C220" s="41"/>
      <c r="D220" s="537" t="s">
        <v>1245</v>
      </c>
      <c r="E220" s="378">
        <f t="shared" si="117"/>
        <v>0</v>
      </c>
      <c r="F220" s="378">
        <f>F222+F225+F226</f>
        <v>0</v>
      </c>
      <c r="G220" s="378">
        <f aca="true" t="shared" si="133" ref="G220:M220">G222+G225+G226</f>
        <v>0</v>
      </c>
      <c r="H220" s="378">
        <f t="shared" si="133"/>
        <v>0</v>
      </c>
      <c r="I220" s="378">
        <f t="shared" si="133"/>
        <v>0</v>
      </c>
      <c r="J220" s="378">
        <f t="shared" si="133"/>
        <v>0</v>
      </c>
      <c r="K220" s="378">
        <f t="shared" si="133"/>
        <v>0</v>
      </c>
      <c r="L220" s="378">
        <f t="shared" si="133"/>
        <v>0</v>
      </c>
      <c r="M220" s="461">
        <f t="shared" si="133"/>
        <v>0</v>
      </c>
    </row>
    <row r="221" spans="1:13" ht="18" customHeight="1">
      <c r="A221" s="240" t="s">
        <v>736</v>
      </c>
      <c r="B221" s="241"/>
      <c r="C221" s="237"/>
      <c r="D221" s="31"/>
      <c r="E221" s="378"/>
      <c r="F221" s="378"/>
      <c r="G221" s="376"/>
      <c r="H221" s="376"/>
      <c r="I221" s="399"/>
      <c r="J221" s="376"/>
      <c r="K221" s="482"/>
      <c r="L221" s="376"/>
      <c r="M221" s="483"/>
    </row>
    <row r="222" spans="1:13" ht="29.25" customHeight="1">
      <c r="A222" s="245"/>
      <c r="B222" s="1036" t="s">
        <v>340</v>
      </c>
      <c r="C222" s="1036"/>
      <c r="D222" s="31" t="s">
        <v>1246</v>
      </c>
      <c r="E222" s="378">
        <f t="shared" si="117"/>
        <v>0</v>
      </c>
      <c r="F222" s="378">
        <f>F223+F224</f>
        <v>0</v>
      </c>
      <c r="G222" s="378">
        <f aca="true" t="shared" si="134" ref="G222:M222">G223+G224</f>
        <v>0</v>
      </c>
      <c r="H222" s="378">
        <f t="shared" si="134"/>
        <v>0</v>
      </c>
      <c r="I222" s="378">
        <f t="shared" si="134"/>
        <v>0</v>
      </c>
      <c r="J222" s="378">
        <f t="shared" si="134"/>
        <v>0</v>
      </c>
      <c r="K222" s="378">
        <f t="shared" si="134"/>
        <v>0</v>
      </c>
      <c r="L222" s="378">
        <f t="shared" si="134"/>
        <v>0</v>
      </c>
      <c r="M222" s="461">
        <f t="shared" si="134"/>
        <v>0</v>
      </c>
    </row>
    <row r="223" spans="1:13" ht="18" customHeight="1">
      <c r="A223" s="245"/>
      <c r="B223" s="235"/>
      <c r="C223" s="201" t="s">
        <v>1266</v>
      </c>
      <c r="D223" s="31" t="s">
        <v>782</v>
      </c>
      <c r="E223" s="378">
        <f t="shared" si="117"/>
        <v>0</v>
      </c>
      <c r="F223" s="378"/>
      <c r="G223" s="376"/>
      <c r="H223" s="376"/>
      <c r="I223" s="399"/>
      <c r="J223" s="376"/>
      <c r="K223" s="482"/>
      <c r="L223" s="376"/>
      <c r="M223" s="483"/>
    </row>
    <row r="224" spans="1:13" ht="18" customHeight="1">
      <c r="A224" s="245"/>
      <c r="B224" s="235"/>
      <c r="C224" s="201" t="s">
        <v>566</v>
      </c>
      <c r="D224" s="31" t="s">
        <v>1036</v>
      </c>
      <c r="E224" s="378">
        <f t="shared" si="117"/>
        <v>0</v>
      </c>
      <c r="F224" s="378"/>
      <c r="G224" s="376"/>
      <c r="H224" s="376"/>
      <c r="I224" s="399"/>
      <c r="J224" s="376"/>
      <c r="K224" s="482"/>
      <c r="L224" s="376"/>
      <c r="M224" s="483"/>
    </row>
    <row r="225" spans="1:13" ht="18" customHeight="1">
      <c r="A225" s="245"/>
      <c r="B225" s="235" t="s">
        <v>1061</v>
      </c>
      <c r="C225" s="201"/>
      <c r="D225" s="31" t="s">
        <v>1062</v>
      </c>
      <c r="E225" s="378">
        <f t="shared" si="117"/>
        <v>0</v>
      </c>
      <c r="F225" s="378"/>
      <c r="G225" s="376"/>
      <c r="H225" s="376"/>
      <c r="I225" s="399"/>
      <c r="J225" s="376"/>
      <c r="K225" s="482"/>
      <c r="L225" s="376"/>
      <c r="M225" s="483"/>
    </row>
    <row r="226" spans="1:13" ht="18" customHeight="1">
      <c r="A226" s="199"/>
      <c r="B226" s="200" t="s">
        <v>149</v>
      </c>
      <c r="C226" s="231"/>
      <c r="D226" s="31" t="s">
        <v>1247</v>
      </c>
      <c r="E226" s="378">
        <f t="shared" si="117"/>
        <v>0</v>
      </c>
      <c r="F226" s="378">
        <f>F227</f>
        <v>0</v>
      </c>
      <c r="G226" s="378">
        <f aca="true" t="shared" si="135" ref="G226:M226">G227</f>
        <v>0</v>
      </c>
      <c r="H226" s="378">
        <f t="shared" si="135"/>
        <v>0</v>
      </c>
      <c r="I226" s="378">
        <f t="shared" si="135"/>
        <v>0</v>
      </c>
      <c r="J226" s="378">
        <f t="shared" si="135"/>
        <v>0</v>
      </c>
      <c r="K226" s="378">
        <f t="shared" si="135"/>
        <v>0</v>
      </c>
      <c r="L226" s="378">
        <f t="shared" si="135"/>
        <v>0</v>
      </c>
      <c r="M226" s="461">
        <f t="shared" si="135"/>
        <v>0</v>
      </c>
    </row>
    <row r="227" spans="1:13" ht="18" customHeight="1">
      <c r="A227" s="199"/>
      <c r="B227" s="200"/>
      <c r="C227" s="201" t="s">
        <v>910</v>
      </c>
      <c r="D227" s="31" t="s">
        <v>911</v>
      </c>
      <c r="E227" s="378">
        <f t="shared" si="117"/>
        <v>0</v>
      </c>
      <c r="F227" s="378"/>
      <c r="G227" s="376"/>
      <c r="H227" s="376"/>
      <c r="I227" s="399"/>
      <c r="J227" s="376"/>
      <c r="K227" s="482"/>
      <c r="L227" s="376"/>
      <c r="M227" s="483"/>
    </row>
    <row r="228" spans="1:13" ht="15.75">
      <c r="A228" s="1037" t="s">
        <v>1022</v>
      </c>
      <c r="B228" s="1038"/>
      <c r="C228" s="1038"/>
      <c r="D228" s="537" t="s">
        <v>358</v>
      </c>
      <c r="E228" s="378">
        <f t="shared" si="117"/>
        <v>280539.5</v>
      </c>
      <c r="F228" s="378">
        <f>F230+F240+F244+F245</f>
        <v>0</v>
      </c>
      <c r="G228" s="378">
        <f aca="true" t="shared" si="136" ref="G228:M228">G230+G240+G244+G245</f>
        <v>20333</v>
      </c>
      <c r="H228" s="378">
        <f t="shared" si="136"/>
        <v>28446</v>
      </c>
      <c r="I228" s="378">
        <f t="shared" si="136"/>
        <v>32577</v>
      </c>
      <c r="J228" s="378">
        <f t="shared" si="136"/>
        <v>199183.5</v>
      </c>
      <c r="K228" s="378">
        <f t="shared" si="136"/>
        <v>293724.85649999994</v>
      </c>
      <c r="L228" s="378">
        <f t="shared" si="136"/>
        <v>293163.77749999997</v>
      </c>
      <c r="M228" s="461">
        <f t="shared" si="136"/>
        <v>291761.08</v>
      </c>
    </row>
    <row r="229" spans="1:13" ht="18" customHeight="1">
      <c r="A229" s="240" t="s">
        <v>736</v>
      </c>
      <c r="B229" s="241"/>
      <c r="C229" s="237"/>
      <c r="D229" s="31"/>
      <c r="E229" s="378"/>
      <c r="F229" s="378"/>
      <c r="G229" s="376"/>
      <c r="H229" s="376"/>
      <c r="I229" s="399"/>
      <c r="J229" s="376"/>
      <c r="K229" s="482"/>
      <c r="L229" s="376"/>
      <c r="M229" s="483"/>
    </row>
    <row r="230" spans="1:13" ht="15.75">
      <c r="A230" s="245"/>
      <c r="B230" s="1039" t="s">
        <v>487</v>
      </c>
      <c r="C230" s="1039"/>
      <c r="D230" s="31" t="s">
        <v>1248</v>
      </c>
      <c r="E230" s="378">
        <f t="shared" si="117"/>
        <v>0</v>
      </c>
      <c r="F230" s="378">
        <f>SUM(F231:F239)</f>
        <v>0</v>
      </c>
      <c r="G230" s="378">
        <f aca="true" t="shared" si="137" ref="G230:M230">SUM(G231:G239)</f>
        <v>0</v>
      </c>
      <c r="H230" s="378">
        <f t="shared" si="137"/>
        <v>0</v>
      </c>
      <c r="I230" s="378">
        <f t="shared" si="137"/>
        <v>0</v>
      </c>
      <c r="J230" s="378">
        <f t="shared" si="137"/>
        <v>0</v>
      </c>
      <c r="K230" s="378">
        <f t="shared" si="137"/>
        <v>0</v>
      </c>
      <c r="L230" s="378">
        <f t="shared" si="137"/>
        <v>0</v>
      </c>
      <c r="M230" s="461">
        <f t="shared" si="137"/>
        <v>0</v>
      </c>
    </row>
    <row r="231" spans="1:13" ht="18" customHeight="1">
      <c r="A231" s="245"/>
      <c r="B231" s="200"/>
      <c r="C231" s="201" t="s">
        <v>912</v>
      </c>
      <c r="D231" s="538" t="s">
        <v>298</v>
      </c>
      <c r="E231" s="378">
        <f t="shared" si="117"/>
        <v>0</v>
      </c>
      <c r="F231" s="378"/>
      <c r="G231" s="376"/>
      <c r="H231" s="376"/>
      <c r="I231" s="399"/>
      <c r="J231" s="376"/>
      <c r="K231" s="482"/>
      <c r="L231" s="376"/>
      <c r="M231" s="483"/>
    </row>
    <row r="232" spans="1:13" ht="18" customHeight="1">
      <c r="A232" s="245"/>
      <c r="B232" s="200"/>
      <c r="C232" s="41" t="s">
        <v>913</v>
      </c>
      <c r="D232" s="538" t="s">
        <v>299</v>
      </c>
      <c r="E232" s="378">
        <f t="shared" si="117"/>
        <v>0</v>
      </c>
      <c r="F232" s="378"/>
      <c r="G232" s="366"/>
      <c r="H232" s="366"/>
      <c r="I232" s="481"/>
      <c r="J232" s="366"/>
      <c r="K232" s="482"/>
      <c r="L232" s="366"/>
      <c r="M232" s="483"/>
    </row>
    <row r="233" spans="1:13" ht="18" customHeight="1">
      <c r="A233" s="245"/>
      <c r="B233" s="200"/>
      <c r="C233" s="201" t="s">
        <v>1042</v>
      </c>
      <c r="D233" s="538" t="s">
        <v>300</v>
      </c>
      <c r="E233" s="378">
        <f t="shared" si="117"/>
        <v>0</v>
      </c>
      <c r="F233" s="378"/>
      <c r="G233" s="366"/>
      <c r="H233" s="366"/>
      <c r="I233" s="481"/>
      <c r="J233" s="366"/>
      <c r="K233" s="482"/>
      <c r="L233" s="366"/>
      <c r="M233" s="483"/>
    </row>
    <row r="234" spans="1:13" ht="18" customHeight="1">
      <c r="A234" s="245"/>
      <c r="B234" s="200"/>
      <c r="C234" s="41" t="s">
        <v>1043</v>
      </c>
      <c r="D234" s="538" t="s">
        <v>301</v>
      </c>
      <c r="E234" s="378">
        <f t="shared" si="117"/>
        <v>0</v>
      </c>
      <c r="F234" s="378"/>
      <c r="G234" s="366"/>
      <c r="H234" s="366"/>
      <c r="I234" s="481"/>
      <c r="J234" s="366"/>
      <c r="K234" s="482"/>
      <c r="L234" s="366"/>
      <c r="M234" s="483"/>
    </row>
    <row r="235" spans="1:13" ht="18" customHeight="1">
      <c r="A235" s="245"/>
      <c r="B235" s="200"/>
      <c r="C235" s="41" t="s">
        <v>1044</v>
      </c>
      <c r="D235" s="538" t="s">
        <v>302</v>
      </c>
      <c r="E235" s="378">
        <f t="shared" si="117"/>
        <v>0</v>
      </c>
      <c r="F235" s="378"/>
      <c r="G235" s="366"/>
      <c r="H235" s="366"/>
      <c r="I235" s="481"/>
      <c r="J235" s="366"/>
      <c r="K235" s="482"/>
      <c r="L235" s="366"/>
      <c r="M235" s="483"/>
    </row>
    <row r="236" spans="1:13" ht="18" customHeight="1">
      <c r="A236" s="245"/>
      <c r="B236" s="200"/>
      <c r="C236" s="41" t="s">
        <v>1045</v>
      </c>
      <c r="D236" s="538" t="s">
        <v>303</v>
      </c>
      <c r="E236" s="378">
        <f t="shared" si="117"/>
        <v>0</v>
      </c>
      <c r="F236" s="378"/>
      <c r="G236" s="366"/>
      <c r="H236" s="366"/>
      <c r="I236" s="481"/>
      <c r="J236" s="366"/>
      <c r="K236" s="482"/>
      <c r="L236" s="366"/>
      <c r="M236" s="483"/>
    </row>
    <row r="237" spans="1:13" ht="18" customHeight="1">
      <c r="A237" s="245"/>
      <c r="B237" s="200"/>
      <c r="C237" s="41" t="s">
        <v>1046</v>
      </c>
      <c r="D237" s="538" t="s">
        <v>304</v>
      </c>
      <c r="E237" s="378">
        <f aca="true" t="shared" si="138" ref="E237:E300">G237+H237+I237+J237</f>
        <v>0</v>
      </c>
      <c r="F237" s="378"/>
      <c r="G237" s="366"/>
      <c r="H237" s="366"/>
      <c r="I237" s="481"/>
      <c r="J237" s="366"/>
      <c r="K237" s="482"/>
      <c r="L237" s="366"/>
      <c r="M237" s="483"/>
    </row>
    <row r="238" spans="1:13" ht="18" customHeight="1">
      <c r="A238" s="245"/>
      <c r="B238" s="200"/>
      <c r="C238" s="41" t="s">
        <v>296</v>
      </c>
      <c r="D238" s="538" t="s">
        <v>62</v>
      </c>
      <c r="E238" s="378">
        <f t="shared" si="138"/>
        <v>0</v>
      </c>
      <c r="F238" s="378"/>
      <c r="G238" s="366"/>
      <c r="H238" s="366"/>
      <c r="I238" s="481"/>
      <c r="J238" s="366"/>
      <c r="K238" s="482"/>
      <c r="L238" s="366"/>
      <c r="M238" s="483"/>
    </row>
    <row r="239" spans="1:13" ht="18" customHeight="1">
      <c r="A239" s="245"/>
      <c r="B239" s="200"/>
      <c r="C239" s="201" t="s">
        <v>297</v>
      </c>
      <c r="D239" s="538" t="s">
        <v>63</v>
      </c>
      <c r="E239" s="378">
        <f t="shared" si="138"/>
        <v>0</v>
      </c>
      <c r="F239" s="378"/>
      <c r="G239" s="366"/>
      <c r="H239" s="366"/>
      <c r="I239" s="481"/>
      <c r="J239" s="366"/>
      <c r="K239" s="482"/>
      <c r="L239" s="366"/>
      <c r="M239" s="483"/>
    </row>
    <row r="240" spans="1:13" ht="18" customHeight="1">
      <c r="A240" s="245"/>
      <c r="B240" s="200" t="s">
        <v>1091</v>
      </c>
      <c r="C240" s="201"/>
      <c r="D240" s="31" t="s">
        <v>1249</v>
      </c>
      <c r="E240" s="378">
        <f t="shared" si="138"/>
        <v>270891</v>
      </c>
      <c r="F240" s="378">
        <f>SUM(F241:F243)</f>
        <v>0</v>
      </c>
      <c r="G240" s="378">
        <f aca="true" t="shared" si="139" ref="G240:M240">SUM(G241:G243)</f>
        <v>19705</v>
      </c>
      <c r="H240" s="378">
        <f t="shared" si="139"/>
        <v>25067</v>
      </c>
      <c r="I240" s="378">
        <f t="shared" si="139"/>
        <v>31521</v>
      </c>
      <c r="J240" s="378">
        <f t="shared" si="139"/>
        <v>194598</v>
      </c>
      <c r="K240" s="378">
        <f t="shared" si="139"/>
        <v>283622.877</v>
      </c>
      <c r="L240" s="378">
        <f t="shared" si="139"/>
        <v>283081.095</v>
      </c>
      <c r="M240" s="461">
        <f t="shared" si="139"/>
        <v>281726.64</v>
      </c>
    </row>
    <row r="241" spans="1:13" ht="18" customHeight="1">
      <c r="A241" s="245"/>
      <c r="B241" s="200"/>
      <c r="C241" s="201" t="s">
        <v>64</v>
      </c>
      <c r="D241" s="538" t="s">
        <v>67</v>
      </c>
      <c r="E241" s="378">
        <f t="shared" si="138"/>
        <v>0</v>
      </c>
      <c r="F241" s="378"/>
      <c r="G241" s="366"/>
      <c r="H241" s="366"/>
      <c r="I241" s="481"/>
      <c r="J241" s="366"/>
      <c r="K241" s="482"/>
      <c r="L241" s="366"/>
      <c r="M241" s="483"/>
    </row>
    <row r="242" spans="1:13" ht="18" customHeight="1">
      <c r="A242" s="245"/>
      <c r="B242" s="200"/>
      <c r="C242" s="201" t="s">
        <v>65</v>
      </c>
      <c r="D242" s="538" t="s">
        <v>365</v>
      </c>
      <c r="E242" s="378">
        <f t="shared" si="138"/>
        <v>0</v>
      </c>
      <c r="F242" s="378"/>
      <c r="G242" s="366"/>
      <c r="H242" s="366"/>
      <c r="I242" s="481"/>
      <c r="J242" s="366"/>
      <c r="K242" s="482"/>
      <c r="L242" s="366"/>
      <c r="M242" s="483"/>
    </row>
    <row r="243" spans="1:13" ht="15.75">
      <c r="A243" s="245"/>
      <c r="B243" s="200"/>
      <c r="C243" s="41" t="s">
        <v>66</v>
      </c>
      <c r="D243" s="538" t="s">
        <v>612</v>
      </c>
      <c r="E243" s="378">
        <f t="shared" si="138"/>
        <v>270891</v>
      </c>
      <c r="F243" s="378"/>
      <c r="G243" s="366">
        <v>19705</v>
      </c>
      <c r="H243" s="366">
        <v>25067</v>
      </c>
      <c r="I243" s="481">
        <v>31521</v>
      </c>
      <c r="J243" s="366">
        <v>194598</v>
      </c>
      <c r="K243" s="488">
        <f>(E243*(4.7)/100+E243)</f>
        <v>283622.877</v>
      </c>
      <c r="L243" s="488">
        <f>(E243*(4.5)/100+E243)</f>
        <v>283081.095</v>
      </c>
      <c r="M243" s="489">
        <f>(E243*(4)/100+E243)</f>
        <v>281726.64</v>
      </c>
    </row>
    <row r="244" spans="1:13" ht="18" customHeight="1">
      <c r="A244" s="245"/>
      <c r="B244" s="200" t="s">
        <v>1255</v>
      </c>
      <c r="C244" s="239"/>
      <c r="D244" s="31" t="s">
        <v>1035</v>
      </c>
      <c r="E244" s="378">
        <f t="shared" si="138"/>
        <v>2300</v>
      </c>
      <c r="F244" s="378"/>
      <c r="G244" s="366">
        <v>0</v>
      </c>
      <c r="H244" s="366">
        <v>1690</v>
      </c>
      <c r="I244" s="481">
        <v>40</v>
      </c>
      <c r="J244" s="366">
        <v>570</v>
      </c>
      <c r="K244" s="488">
        <f>(E244*(4.7)/100+E244)</f>
        <v>2408.1</v>
      </c>
      <c r="L244" s="488">
        <f>(E244*(4.5)/100+E244)</f>
        <v>2403.5</v>
      </c>
      <c r="M244" s="489">
        <f>(E244*(4)/100+E244)</f>
        <v>2392</v>
      </c>
    </row>
    <row r="245" spans="1:13" ht="18" customHeight="1">
      <c r="A245" s="245"/>
      <c r="B245" s="200" t="s">
        <v>155</v>
      </c>
      <c r="C245" s="239"/>
      <c r="D245" s="31" t="s">
        <v>1002</v>
      </c>
      <c r="E245" s="378">
        <f t="shared" si="138"/>
        <v>7348.5</v>
      </c>
      <c r="F245" s="378"/>
      <c r="G245" s="366">
        <v>628</v>
      </c>
      <c r="H245" s="366">
        <v>1689</v>
      </c>
      <c r="I245" s="481">
        <v>1016</v>
      </c>
      <c r="J245" s="366">
        <v>4015.5</v>
      </c>
      <c r="K245" s="488">
        <f>(E245*(4.7)/100+E245)</f>
        <v>7693.8795</v>
      </c>
      <c r="L245" s="488">
        <f>(E245*(4.5)/100+E245)</f>
        <v>7679.1825</v>
      </c>
      <c r="M245" s="489">
        <f>(E245*(4)/100+E245)</f>
        <v>7642.44</v>
      </c>
    </row>
    <row r="246" spans="1:13" ht="33" customHeight="1">
      <c r="A246" s="1037" t="s">
        <v>1717</v>
      </c>
      <c r="B246" s="1038"/>
      <c r="C246" s="1038"/>
      <c r="D246" s="537" t="s">
        <v>359</v>
      </c>
      <c r="E246" s="378">
        <f t="shared" si="138"/>
        <v>308109.5</v>
      </c>
      <c r="F246" s="378">
        <f>F248+F249+F251+F252+F253+F254+F255+F258</f>
        <v>0</v>
      </c>
      <c r="G246" s="378">
        <f aca="true" t="shared" si="140" ref="G246:M246">G248+G249+G251+G252+G253+G254+G255+G258</f>
        <v>66585</v>
      </c>
      <c r="H246" s="378">
        <f t="shared" si="140"/>
        <v>74487</v>
      </c>
      <c r="I246" s="378">
        <f t="shared" si="140"/>
        <v>76805</v>
      </c>
      <c r="J246" s="378">
        <f t="shared" si="140"/>
        <v>90232.5</v>
      </c>
      <c r="K246" s="378">
        <f t="shared" si="140"/>
        <v>322590.6465</v>
      </c>
      <c r="L246" s="378">
        <f t="shared" si="140"/>
        <v>321974.4275</v>
      </c>
      <c r="M246" s="461">
        <f t="shared" si="140"/>
        <v>320433.88</v>
      </c>
    </row>
    <row r="247" spans="1:13" ht="18" customHeight="1">
      <c r="A247" s="240" t="s">
        <v>736</v>
      </c>
      <c r="B247" s="241"/>
      <c r="C247" s="237"/>
      <c r="D247" s="31"/>
      <c r="E247" s="378"/>
      <c r="F247" s="378"/>
      <c r="G247" s="366"/>
      <c r="H247" s="366"/>
      <c r="I247" s="481"/>
      <c r="J247" s="366"/>
      <c r="K247" s="482"/>
      <c r="L247" s="366"/>
      <c r="M247" s="483"/>
    </row>
    <row r="248" spans="1:13" ht="18" customHeight="1">
      <c r="A248" s="199"/>
      <c r="B248" s="200" t="s">
        <v>1126</v>
      </c>
      <c r="C248" s="231"/>
      <c r="D248" s="31" t="s">
        <v>1003</v>
      </c>
      <c r="E248" s="378">
        <f t="shared" si="138"/>
        <v>18785</v>
      </c>
      <c r="F248" s="378"/>
      <c r="G248" s="366">
        <v>3548</v>
      </c>
      <c r="H248" s="366">
        <v>4648</v>
      </c>
      <c r="I248" s="481">
        <v>4638</v>
      </c>
      <c r="J248" s="366">
        <v>5951</v>
      </c>
      <c r="K248" s="488">
        <f>(E248*(4.7)/100+E248)</f>
        <v>19667.895</v>
      </c>
      <c r="L248" s="488">
        <f>(E248*(4.5)/100+E248)</f>
        <v>19630.325</v>
      </c>
      <c r="M248" s="489">
        <f>(E248*(4)/100+E248)</f>
        <v>19536.4</v>
      </c>
    </row>
    <row r="249" spans="1:13" ht="18" customHeight="1">
      <c r="A249" s="199"/>
      <c r="B249" s="235" t="s">
        <v>1023</v>
      </c>
      <c r="C249" s="231"/>
      <c r="D249" s="31" t="s">
        <v>746</v>
      </c>
      <c r="E249" s="378">
        <f t="shared" si="138"/>
        <v>139627.5</v>
      </c>
      <c r="F249" s="378">
        <f>F250</f>
        <v>0</v>
      </c>
      <c r="G249" s="378">
        <f aca="true" t="shared" si="141" ref="G249:M249">G250</f>
        <v>31021</v>
      </c>
      <c r="H249" s="378">
        <f t="shared" si="141"/>
        <v>34629</v>
      </c>
      <c r="I249" s="378">
        <f t="shared" si="141"/>
        <v>35500</v>
      </c>
      <c r="J249" s="378">
        <f t="shared" si="141"/>
        <v>38477.5</v>
      </c>
      <c r="K249" s="378">
        <f t="shared" si="141"/>
        <v>146189.9925</v>
      </c>
      <c r="L249" s="378">
        <f t="shared" si="141"/>
        <v>145910.7375</v>
      </c>
      <c r="M249" s="461">
        <f t="shared" si="141"/>
        <v>145212.6</v>
      </c>
    </row>
    <row r="250" spans="1:13" ht="18" customHeight="1">
      <c r="A250" s="199"/>
      <c r="B250" s="235"/>
      <c r="C250" s="231" t="s">
        <v>613</v>
      </c>
      <c r="D250" s="31" t="s">
        <v>307</v>
      </c>
      <c r="E250" s="378">
        <f t="shared" si="138"/>
        <v>139627.5</v>
      </c>
      <c r="F250" s="378"/>
      <c r="G250" s="378">
        <v>31021</v>
      </c>
      <c r="H250" s="366">
        <v>34629</v>
      </c>
      <c r="I250" s="481">
        <v>35500</v>
      </c>
      <c r="J250" s="366">
        <v>38477.5</v>
      </c>
      <c r="K250" s="488">
        <f>(E250*(4.7)/100+E250)</f>
        <v>146189.9925</v>
      </c>
      <c r="L250" s="488">
        <f>(E250*(4.5)/100+E250)</f>
        <v>145910.7375</v>
      </c>
      <c r="M250" s="489">
        <f>(E250*(4)/100+E250)</f>
        <v>145212.6</v>
      </c>
    </row>
    <row r="251" spans="1:13" ht="18" customHeight="1">
      <c r="A251" s="199"/>
      <c r="B251" s="235" t="s">
        <v>430</v>
      </c>
      <c r="C251" s="201"/>
      <c r="D251" s="31" t="s">
        <v>1004</v>
      </c>
      <c r="E251" s="378">
        <f t="shared" si="138"/>
        <v>40904</v>
      </c>
      <c r="F251" s="378"/>
      <c r="G251" s="378">
        <v>8064</v>
      </c>
      <c r="H251" s="378">
        <v>9641</v>
      </c>
      <c r="I251" s="435">
        <v>9814</v>
      </c>
      <c r="J251" s="378">
        <v>13385</v>
      </c>
      <c r="K251" s="488">
        <f>(E251*(4.7)/100+E251)</f>
        <v>42826.488</v>
      </c>
      <c r="L251" s="488">
        <f>(E251*(4.5)/100+E251)</f>
        <v>42744.68</v>
      </c>
      <c r="M251" s="489">
        <f>(E251*(4)/100+E251)</f>
        <v>42540.16</v>
      </c>
    </row>
    <row r="252" spans="1:13" ht="18" customHeight="1">
      <c r="A252" s="245"/>
      <c r="B252" s="235" t="s">
        <v>156</v>
      </c>
      <c r="C252" s="201"/>
      <c r="D252" s="31" t="s">
        <v>220</v>
      </c>
      <c r="E252" s="378">
        <f t="shared" si="138"/>
        <v>0</v>
      </c>
      <c r="F252" s="378"/>
      <c r="G252" s="378"/>
      <c r="H252" s="378"/>
      <c r="I252" s="435"/>
      <c r="J252" s="378"/>
      <c r="K252" s="488"/>
      <c r="L252" s="378"/>
      <c r="M252" s="489"/>
    </row>
    <row r="253" spans="1:13" ht="18" customHeight="1">
      <c r="A253" s="245"/>
      <c r="B253" s="1043" t="s">
        <v>1740</v>
      </c>
      <c r="C253" s="1044"/>
      <c r="D253" s="31" t="s">
        <v>1741</v>
      </c>
      <c r="E253" s="378">
        <f t="shared" si="138"/>
        <v>9848</v>
      </c>
      <c r="F253" s="378"/>
      <c r="G253" s="378">
        <v>4058</v>
      </c>
      <c r="H253" s="378">
        <v>1542</v>
      </c>
      <c r="I253" s="435">
        <v>1516</v>
      </c>
      <c r="J253" s="378">
        <v>2732</v>
      </c>
      <c r="K253" s="488">
        <f>(E253*(4.7)/100+E253)</f>
        <v>10310.856</v>
      </c>
      <c r="L253" s="488">
        <f>(E253*(4.5)/100+E253)</f>
        <v>10291.16</v>
      </c>
      <c r="M253" s="489">
        <f>(E253*(4)/100+E253)</f>
        <v>10241.92</v>
      </c>
    </row>
    <row r="254" spans="1:13" ht="18" customHeight="1">
      <c r="A254" s="245"/>
      <c r="B254" s="235" t="s">
        <v>1226</v>
      </c>
      <c r="C254" s="235"/>
      <c r="D254" s="31" t="s">
        <v>1227</v>
      </c>
      <c r="E254" s="378">
        <f t="shared" si="138"/>
        <v>10316</v>
      </c>
      <c r="F254" s="378"/>
      <c r="G254" s="378">
        <v>2261</v>
      </c>
      <c r="H254" s="378">
        <v>2685</v>
      </c>
      <c r="I254" s="435">
        <v>2594</v>
      </c>
      <c r="J254" s="378">
        <v>2776</v>
      </c>
      <c r="K254" s="488">
        <f>(E254*(4.7)/100+E254)</f>
        <v>10800.852</v>
      </c>
      <c r="L254" s="488">
        <f>(E254*(4.5)/100+E254)</f>
        <v>10780.22</v>
      </c>
      <c r="M254" s="489">
        <f>(E254*(4)/100+E254)</f>
        <v>10728.64</v>
      </c>
    </row>
    <row r="255" spans="1:13" ht="18" customHeight="1">
      <c r="A255" s="245"/>
      <c r="B255" s="235" t="s">
        <v>1228</v>
      </c>
      <c r="C255" s="201"/>
      <c r="D255" s="31" t="s">
        <v>219</v>
      </c>
      <c r="E255" s="378">
        <f t="shared" si="138"/>
        <v>50</v>
      </c>
      <c r="F255" s="378">
        <f>F256+F257</f>
        <v>0</v>
      </c>
      <c r="G255" s="378">
        <f aca="true" t="shared" si="142" ref="G255:M255">G256+G257</f>
        <v>5</v>
      </c>
      <c r="H255" s="378">
        <f t="shared" si="142"/>
        <v>2</v>
      </c>
      <c r="I255" s="378">
        <f t="shared" si="142"/>
        <v>2</v>
      </c>
      <c r="J255" s="378">
        <f t="shared" si="142"/>
        <v>41</v>
      </c>
      <c r="K255" s="378">
        <f t="shared" si="142"/>
        <v>52.35</v>
      </c>
      <c r="L255" s="378">
        <f t="shared" si="142"/>
        <v>52.25</v>
      </c>
      <c r="M255" s="461">
        <f t="shared" si="142"/>
        <v>52</v>
      </c>
    </row>
    <row r="256" spans="1:13" ht="18" customHeight="1">
      <c r="A256" s="245"/>
      <c r="B256" s="235"/>
      <c r="C256" s="231" t="s">
        <v>614</v>
      </c>
      <c r="D256" s="31" t="s">
        <v>370</v>
      </c>
      <c r="E256" s="378">
        <f t="shared" si="138"/>
        <v>50</v>
      </c>
      <c r="F256" s="378"/>
      <c r="G256" s="378">
        <v>5</v>
      </c>
      <c r="H256" s="378">
        <v>2</v>
      </c>
      <c r="I256" s="435">
        <v>2</v>
      </c>
      <c r="J256" s="378">
        <v>41</v>
      </c>
      <c r="K256" s="488">
        <f>(E256*(4.7)/100+E256)</f>
        <v>52.35</v>
      </c>
      <c r="L256" s="488">
        <f>(E256*(4.5)/100+E256)</f>
        <v>52.25</v>
      </c>
      <c r="M256" s="489">
        <f>(E256*(4)/100+E256)</f>
        <v>52</v>
      </c>
    </row>
    <row r="257" spans="1:13" ht="18" customHeight="1">
      <c r="A257" s="245"/>
      <c r="B257" s="235"/>
      <c r="C257" s="231" t="s">
        <v>369</v>
      </c>
      <c r="D257" s="31" t="s">
        <v>371</v>
      </c>
      <c r="E257" s="378">
        <f t="shared" si="138"/>
        <v>0</v>
      </c>
      <c r="F257" s="378"/>
      <c r="G257" s="378"/>
      <c r="H257" s="378"/>
      <c r="I257" s="435"/>
      <c r="J257" s="378"/>
      <c r="K257" s="488"/>
      <c r="L257" s="378"/>
      <c r="M257" s="489"/>
    </row>
    <row r="258" spans="1:13" ht="15.75">
      <c r="A258" s="199"/>
      <c r="B258" s="1036" t="s">
        <v>170</v>
      </c>
      <c r="C258" s="1036"/>
      <c r="D258" s="31" t="s">
        <v>747</v>
      </c>
      <c r="E258" s="378">
        <f t="shared" si="138"/>
        <v>88579</v>
      </c>
      <c r="F258" s="378">
        <f>F259</f>
        <v>0</v>
      </c>
      <c r="G258" s="378">
        <f aca="true" t="shared" si="143" ref="G258:M258">G259</f>
        <v>17628</v>
      </c>
      <c r="H258" s="378">
        <f t="shared" si="143"/>
        <v>21340</v>
      </c>
      <c r="I258" s="378">
        <f t="shared" si="143"/>
        <v>22741</v>
      </c>
      <c r="J258" s="378">
        <f t="shared" si="143"/>
        <v>26870</v>
      </c>
      <c r="K258" s="378">
        <f t="shared" si="143"/>
        <v>92742.213</v>
      </c>
      <c r="L258" s="378">
        <f t="shared" si="143"/>
        <v>92565.055</v>
      </c>
      <c r="M258" s="461">
        <f t="shared" si="143"/>
        <v>92122.16</v>
      </c>
    </row>
    <row r="259" spans="1:13" ht="18" customHeight="1">
      <c r="A259" s="199"/>
      <c r="B259" s="200"/>
      <c r="C259" s="201" t="s">
        <v>168</v>
      </c>
      <c r="D259" s="31" t="s">
        <v>169</v>
      </c>
      <c r="E259" s="378">
        <f t="shared" si="138"/>
        <v>88579</v>
      </c>
      <c r="F259" s="378"/>
      <c r="G259" s="378">
        <v>17628</v>
      </c>
      <c r="H259" s="378">
        <v>21340</v>
      </c>
      <c r="I259" s="435">
        <v>22741</v>
      </c>
      <c r="J259" s="378">
        <v>26870</v>
      </c>
      <c r="K259" s="488">
        <f>(E259*(4.7)/100+E259)</f>
        <v>92742.213</v>
      </c>
      <c r="L259" s="488">
        <f>(E259*(4.5)/100+E259)</f>
        <v>92565.055</v>
      </c>
      <c r="M259" s="489">
        <f>(E259*(4)/100+E259)</f>
        <v>92122.16</v>
      </c>
    </row>
    <row r="260" spans="1:13" ht="30" customHeight="1">
      <c r="A260" s="1037" t="s">
        <v>684</v>
      </c>
      <c r="B260" s="1038"/>
      <c r="C260" s="1038"/>
      <c r="D260" s="537"/>
      <c r="E260" s="378">
        <f t="shared" si="138"/>
        <v>348329.45</v>
      </c>
      <c r="F260" s="378">
        <f>F261+F272</f>
        <v>0</v>
      </c>
      <c r="G260" s="378">
        <f aca="true" t="shared" si="144" ref="G260:M260">G261+G272</f>
        <v>41005</v>
      </c>
      <c r="H260" s="378">
        <f t="shared" si="144"/>
        <v>62880</v>
      </c>
      <c r="I260" s="378">
        <f t="shared" si="144"/>
        <v>53137</v>
      </c>
      <c r="J260" s="378">
        <f t="shared" si="144"/>
        <v>191307.45</v>
      </c>
      <c r="K260" s="378">
        <f t="shared" si="144"/>
        <v>364700.93415</v>
      </c>
      <c r="L260" s="378">
        <f t="shared" si="144"/>
        <v>364004.27525000006</v>
      </c>
      <c r="M260" s="461">
        <f t="shared" si="144"/>
        <v>362262.628</v>
      </c>
    </row>
    <row r="261" spans="1:13" ht="27.75" customHeight="1">
      <c r="A261" s="1037" t="s">
        <v>426</v>
      </c>
      <c r="B261" s="1038"/>
      <c r="C261" s="1038"/>
      <c r="D261" s="537" t="s">
        <v>221</v>
      </c>
      <c r="E261" s="378">
        <f t="shared" si="138"/>
        <v>208628.45</v>
      </c>
      <c r="F261" s="378">
        <f>F263+F266+F269+F270+F271</f>
        <v>0</v>
      </c>
      <c r="G261" s="378">
        <f aca="true" t="shared" si="145" ref="G261:M261">G263+G266+G269+G270+G271</f>
        <v>16272</v>
      </c>
      <c r="H261" s="378">
        <f t="shared" si="145"/>
        <v>28593</v>
      </c>
      <c r="I261" s="378">
        <f t="shared" si="145"/>
        <v>14430</v>
      </c>
      <c r="J261" s="378">
        <f t="shared" si="145"/>
        <v>149333.45</v>
      </c>
      <c r="K261" s="378">
        <f t="shared" si="145"/>
        <v>218433.98715</v>
      </c>
      <c r="L261" s="378">
        <f t="shared" si="145"/>
        <v>218016.73025000002</v>
      </c>
      <c r="M261" s="461">
        <f t="shared" si="145"/>
        <v>216973.58800000002</v>
      </c>
    </row>
    <row r="262" spans="1:13" ht="18" customHeight="1">
      <c r="A262" s="240" t="s">
        <v>736</v>
      </c>
      <c r="B262" s="241"/>
      <c r="C262" s="237"/>
      <c r="D262" s="31"/>
      <c r="E262" s="378"/>
      <c r="F262" s="378"/>
      <c r="G262" s="378"/>
      <c r="H262" s="378"/>
      <c r="I262" s="435"/>
      <c r="J262" s="378"/>
      <c r="K262" s="488"/>
      <c r="L262" s="378"/>
      <c r="M262" s="489"/>
    </row>
    <row r="263" spans="1:13" ht="18" customHeight="1">
      <c r="A263" s="245"/>
      <c r="B263" s="200" t="s">
        <v>754</v>
      </c>
      <c r="C263" s="239"/>
      <c r="D263" s="31" t="s">
        <v>223</v>
      </c>
      <c r="E263" s="378">
        <f t="shared" si="138"/>
        <v>0</v>
      </c>
      <c r="F263" s="378">
        <f>SUM(F264:F265)</f>
        <v>0</v>
      </c>
      <c r="G263" s="378">
        <f aca="true" t="shared" si="146" ref="G263:M263">SUM(G264:G265)</f>
        <v>0</v>
      </c>
      <c r="H263" s="378">
        <f t="shared" si="146"/>
        <v>0</v>
      </c>
      <c r="I263" s="378">
        <f t="shared" si="146"/>
        <v>0</v>
      </c>
      <c r="J263" s="378">
        <f t="shared" si="146"/>
        <v>0</v>
      </c>
      <c r="K263" s="378">
        <f t="shared" si="146"/>
        <v>0</v>
      </c>
      <c r="L263" s="378">
        <f t="shared" si="146"/>
        <v>0</v>
      </c>
      <c r="M263" s="461">
        <f t="shared" si="146"/>
        <v>0</v>
      </c>
    </row>
    <row r="264" spans="1:13" ht="18" customHeight="1">
      <c r="A264" s="245"/>
      <c r="B264" s="200"/>
      <c r="C264" s="201" t="s">
        <v>237</v>
      </c>
      <c r="D264" s="31" t="s">
        <v>1167</v>
      </c>
      <c r="E264" s="378">
        <f t="shared" si="138"/>
        <v>0</v>
      </c>
      <c r="F264" s="378"/>
      <c r="G264" s="378"/>
      <c r="H264" s="378"/>
      <c r="I264" s="435"/>
      <c r="J264" s="378"/>
      <c r="K264" s="488"/>
      <c r="L264" s="378"/>
      <c r="M264" s="489"/>
    </row>
    <row r="265" spans="1:13" ht="18" customHeight="1">
      <c r="A265" s="245"/>
      <c r="B265" s="200"/>
      <c r="C265" s="43" t="s">
        <v>689</v>
      </c>
      <c r="D265" s="31" t="s">
        <v>1168</v>
      </c>
      <c r="E265" s="378">
        <f t="shared" si="138"/>
        <v>0</v>
      </c>
      <c r="F265" s="378"/>
      <c r="G265" s="378"/>
      <c r="H265" s="378"/>
      <c r="I265" s="435"/>
      <c r="J265" s="378"/>
      <c r="K265" s="488"/>
      <c r="L265" s="378"/>
      <c r="M265" s="489"/>
    </row>
    <row r="266" spans="1:13" ht="15.75">
      <c r="A266" s="245"/>
      <c r="B266" s="1036" t="s">
        <v>419</v>
      </c>
      <c r="C266" s="1036"/>
      <c r="D266" s="31" t="s">
        <v>224</v>
      </c>
      <c r="E266" s="378">
        <f t="shared" si="138"/>
        <v>0</v>
      </c>
      <c r="F266" s="378">
        <f>F267+F268</f>
        <v>0</v>
      </c>
      <c r="G266" s="378">
        <f aca="true" t="shared" si="147" ref="G266:M266">G267+G268</f>
        <v>0</v>
      </c>
      <c r="H266" s="378">
        <f t="shared" si="147"/>
        <v>0</v>
      </c>
      <c r="I266" s="378">
        <f t="shared" si="147"/>
        <v>0</v>
      </c>
      <c r="J266" s="378">
        <f t="shared" si="147"/>
        <v>0</v>
      </c>
      <c r="K266" s="378">
        <f t="shared" si="147"/>
        <v>0</v>
      </c>
      <c r="L266" s="378">
        <f t="shared" si="147"/>
        <v>0</v>
      </c>
      <c r="M266" s="461">
        <f t="shared" si="147"/>
        <v>0</v>
      </c>
    </row>
    <row r="267" spans="1:13" ht="18" customHeight="1">
      <c r="A267" s="245"/>
      <c r="B267" s="235"/>
      <c r="C267" s="231" t="s">
        <v>690</v>
      </c>
      <c r="D267" s="31" t="s">
        <v>1169</v>
      </c>
      <c r="E267" s="378">
        <f t="shared" si="138"/>
        <v>0</v>
      </c>
      <c r="F267" s="378"/>
      <c r="G267" s="376"/>
      <c r="H267" s="376"/>
      <c r="I267" s="399"/>
      <c r="J267" s="376"/>
      <c r="K267" s="482"/>
      <c r="L267" s="376"/>
      <c r="M267" s="483"/>
    </row>
    <row r="268" spans="1:13" ht="18" customHeight="1">
      <c r="A268" s="245"/>
      <c r="B268" s="235"/>
      <c r="C268" s="231" t="s">
        <v>691</v>
      </c>
      <c r="D268" s="31" t="s">
        <v>1170</v>
      </c>
      <c r="E268" s="378">
        <f t="shared" si="138"/>
        <v>0</v>
      </c>
      <c r="F268" s="378"/>
      <c r="G268" s="376"/>
      <c r="H268" s="376"/>
      <c r="I268" s="399"/>
      <c r="J268" s="376"/>
      <c r="K268" s="482"/>
      <c r="L268" s="376"/>
      <c r="M268" s="483"/>
    </row>
    <row r="269" spans="1:13" ht="18" customHeight="1">
      <c r="A269" s="245"/>
      <c r="B269" s="200" t="s">
        <v>1076</v>
      </c>
      <c r="C269" s="231"/>
      <c r="D269" s="31" t="s">
        <v>225</v>
      </c>
      <c r="E269" s="378">
        <f t="shared" si="138"/>
        <v>0</v>
      </c>
      <c r="F269" s="378"/>
      <c r="G269" s="376"/>
      <c r="H269" s="376"/>
      <c r="I269" s="399"/>
      <c r="J269" s="376"/>
      <c r="K269" s="482"/>
      <c r="L269" s="376"/>
      <c r="M269" s="483"/>
    </row>
    <row r="270" spans="1:13" ht="18" customHeight="1">
      <c r="A270" s="245"/>
      <c r="B270" s="200" t="s">
        <v>783</v>
      </c>
      <c r="C270" s="231"/>
      <c r="D270" s="31" t="s">
        <v>226</v>
      </c>
      <c r="E270" s="378">
        <f t="shared" si="138"/>
        <v>0</v>
      </c>
      <c r="F270" s="378"/>
      <c r="G270" s="376"/>
      <c r="H270" s="376"/>
      <c r="I270" s="399"/>
      <c r="J270" s="376"/>
      <c r="K270" s="482"/>
      <c r="L270" s="376"/>
      <c r="M270" s="483"/>
    </row>
    <row r="271" spans="1:13" ht="18" customHeight="1">
      <c r="A271" s="245"/>
      <c r="B271" s="200" t="s">
        <v>406</v>
      </c>
      <c r="C271" s="239"/>
      <c r="D271" s="31" t="s">
        <v>227</v>
      </c>
      <c r="E271" s="378">
        <f t="shared" si="138"/>
        <v>208628.45</v>
      </c>
      <c r="F271" s="378"/>
      <c r="G271" s="378">
        <v>16272</v>
      </c>
      <c r="H271" s="378">
        <v>28593</v>
      </c>
      <c r="I271" s="435">
        <v>14430</v>
      </c>
      <c r="J271" s="378">
        <v>149333.45</v>
      </c>
      <c r="K271" s="488">
        <f>(E271*(4.7)/100+E271)</f>
        <v>218433.98715</v>
      </c>
      <c r="L271" s="488">
        <f>(E271*(4.5)/100+E271)</f>
        <v>218016.73025000002</v>
      </c>
      <c r="M271" s="489">
        <f>(E271*(4)/100+E271)</f>
        <v>216973.58800000002</v>
      </c>
    </row>
    <row r="272" spans="1:13" ht="18" customHeight="1">
      <c r="A272" s="234" t="s">
        <v>682</v>
      </c>
      <c r="B272" s="235"/>
      <c r="C272" s="239"/>
      <c r="D272" s="537" t="s">
        <v>222</v>
      </c>
      <c r="E272" s="378">
        <f t="shared" si="138"/>
        <v>139701</v>
      </c>
      <c r="F272" s="378">
        <f>F274+F275+F278+F279</f>
        <v>0</v>
      </c>
      <c r="G272" s="378">
        <f aca="true" t="shared" si="148" ref="G272:M272">G274+G275+G278+G279</f>
        <v>24733</v>
      </c>
      <c r="H272" s="378">
        <f t="shared" si="148"/>
        <v>34287</v>
      </c>
      <c r="I272" s="378">
        <f t="shared" si="148"/>
        <v>38707</v>
      </c>
      <c r="J272" s="378">
        <f t="shared" si="148"/>
        <v>41974</v>
      </c>
      <c r="K272" s="378">
        <f t="shared" si="148"/>
        <v>146266.947</v>
      </c>
      <c r="L272" s="378">
        <f t="shared" si="148"/>
        <v>145987.545</v>
      </c>
      <c r="M272" s="461">
        <f t="shared" si="148"/>
        <v>145289.03999999998</v>
      </c>
    </row>
    <row r="273" spans="1:13" ht="18" customHeight="1">
      <c r="A273" s="240" t="s">
        <v>736</v>
      </c>
      <c r="B273" s="241"/>
      <c r="C273" s="237"/>
      <c r="D273" s="31"/>
      <c r="E273" s="378"/>
      <c r="F273" s="378"/>
      <c r="G273" s="366"/>
      <c r="H273" s="376"/>
      <c r="I273" s="399"/>
      <c r="J273" s="376"/>
      <c r="K273" s="482"/>
      <c r="L273" s="376"/>
      <c r="M273" s="483"/>
    </row>
    <row r="274" spans="1:13" ht="18" customHeight="1">
      <c r="A274" s="240"/>
      <c r="B274" s="247" t="s">
        <v>372</v>
      </c>
      <c r="C274" s="237"/>
      <c r="D274" s="31" t="s">
        <v>373</v>
      </c>
      <c r="E274" s="378">
        <f t="shared" si="138"/>
        <v>3267</v>
      </c>
      <c r="F274" s="378"/>
      <c r="G274" s="378">
        <v>0</v>
      </c>
      <c r="H274" s="378">
        <v>0</v>
      </c>
      <c r="I274" s="435">
        <v>0</v>
      </c>
      <c r="J274" s="378">
        <v>3267</v>
      </c>
      <c r="K274" s="488">
        <f>(E274*(4.7)/100+E274)</f>
        <v>3420.549</v>
      </c>
      <c r="L274" s="488">
        <f>(E274*(4.5)/100+E274)</f>
        <v>3414.015</v>
      </c>
      <c r="M274" s="489">
        <f>(E274*(4)/100+E274)</f>
        <v>3397.68</v>
      </c>
    </row>
    <row r="275" spans="1:13" ht="18" customHeight="1">
      <c r="A275" s="245"/>
      <c r="B275" s="200" t="s">
        <v>555</v>
      </c>
      <c r="C275" s="231"/>
      <c r="D275" s="31" t="s">
        <v>228</v>
      </c>
      <c r="E275" s="378">
        <f t="shared" si="138"/>
        <v>135434</v>
      </c>
      <c r="F275" s="378">
        <f>SUM(F276:F277)</f>
        <v>0</v>
      </c>
      <c r="G275" s="378">
        <f aca="true" t="shared" si="149" ref="G275:M275">SUM(G276:G277)</f>
        <v>24733</v>
      </c>
      <c r="H275" s="378">
        <f t="shared" si="149"/>
        <v>34287</v>
      </c>
      <c r="I275" s="378">
        <f t="shared" si="149"/>
        <v>38707</v>
      </c>
      <c r="J275" s="378">
        <f t="shared" si="149"/>
        <v>37707</v>
      </c>
      <c r="K275" s="378">
        <f t="shared" si="149"/>
        <v>141799.398</v>
      </c>
      <c r="L275" s="378">
        <f t="shared" si="149"/>
        <v>141528.53</v>
      </c>
      <c r="M275" s="461">
        <f t="shared" si="149"/>
        <v>140851.36</v>
      </c>
    </row>
    <row r="276" spans="1:13" ht="18" customHeight="1">
      <c r="A276" s="245"/>
      <c r="B276" s="200"/>
      <c r="C276" s="231" t="s">
        <v>692</v>
      </c>
      <c r="D276" s="31" t="s">
        <v>1171</v>
      </c>
      <c r="E276" s="378">
        <f t="shared" si="138"/>
        <v>135434</v>
      </c>
      <c r="F276" s="378"/>
      <c r="G276" s="366">
        <v>24733</v>
      </c>
      <c r="H276" s="366">
        <v>34287</v>
      </c>
      <c r="I276" s="481">
        <v>38707</v>
      </c>
      <c r="J276" s="366">
        <v>37707</v>
      </c>
      <c r="K276" s="488">
        <f>(E276*(4.7)/100+E276)</f>
        <v>141799.398</v>
      </c>
      <c r="L276" s="488">
        <f>(E276*(4.5)/100+E276)</f>
        <v>141528.53</v>
      </c>
      <c r="M276" s="489">
        <f>(E276*(4)/100+E276)</f>
        <v>140851.36</v>
      </c>
    </row>
    <row r="277" spans="1:13" ht="18" customHeight="1">
      <c r="A277" s="245"/>
      <c r="B277" s="200"/>
      <c r="C277" s="231" t="s">
        <v>1166</v>
      </c>
      <c r="D277" s="31" t="s">
        <v>960</v>
      </c>
      <c r="E277" s="378">
        <f t="shared" si="138"/>
        <v>0</v>
      </c>
      <c r="F277" s="378"/>
      <c r="G277" s="366"/>
      <c r="H277" s="366"/>
      <c r="I277" s="481"/>
      <c r="J277" s="366"/>
      <c r="K277" s="482"/>
      <c r="L277" s="366"/>
      <c r="M277" s="483"/>
    </row>
    <row r="278" spans="1:13" ht="18" customHeight="1">
      <c r="A278" s="245"/>
      <c r="B278" s="200" t="s">
        <v>229</v>
      </c>
      <c r="C278" s="231"/>
      <c r="D278" s="31" t="s">
        <v>230</v>
      </c>
      <c r="E278" s="378">
        <f t="shared" si="138"/>
        <v>0</v>
      </c>
      <c r="F278" s="378"/>
      <c r="G278" s="366"/>
      <c r="H278" s="376"/>
      <c r="I278" s="481"/>
      <c r="J278" s="376"/>
      <c r="K278" s="482"/>
      <c r="L278" s="376"/>
      <c r="M278" s="483"/>
    </row>
    <row r="279" spans="1:13" ht="18" customHeight="1">
      <c r="A279" s="245"/>
      <c r="B279" s="200" t="s">
        <v>675</v>
      </c>
      <c r="C279" s="231"/>
      <c r="D279" s="31" t="s">
        <v>681</v>
      </c>
      <c r="E279" s="378">
        <f t="shared" si="138"/>
        <v>1000</v>
      </c>
      <c r="F279" s="378"/>
      <c r="G279" s="366">
        <v>0</v>
      </c>
      <c r="H279" s="366">
        <v>0</v>
      </c>
      <c r="I279" s="481">
        <v>0</v>
      </c>
      <c r="J279" s="366">
        <v>1000</v>
      </c>
      <c r="K279" s="488">
        <f>(E279*(4.7)/100+E279)</f>
        <v>1047</v>
      </c>
      <c r="L279" s="488">
        <f>(E279*(4.5)/100+E279)</f>
        <v>1045</v>
      </c>
      <c r="M279" s="489">
        <f>(E279*(4)/100+E279)</f>
        <v>1040</v>
      </c>
    </row>
    <row r="280" spans="1:13" ht="30.75" customHeight="1">
      <c r="A280" s="1037" t="s">
        <v>204</v>
      </c>
      <c r="B280" s="1038"/>
      <c r="C280" s="1038"/>
      <c r="D280" s="537" t="s">
        <v>231</v>
      </c>
      <c r="E280" s="378">
        <f t="shared" si="138"/>
        <v>13439</v>
      </c>
      <c r="F280" s="378">
        <f>F281+F288+F293+F300+F312</f>
        <v>0</v>
      </c>
      <c r="G280" s="378">
        <f aca="true" t="shared" si="150" ref="G280:M280">G281+G288+G293+G300+G312</f>
        <v>1446</v>
      </c>
      <c r="H280" s="378">
        <f t="shared" si="150"/>
        <v>4363</v>
      </c>
      <c r="I280" s="378">
        <f t="shared" si="150"/>
        <v>2537</v>
      </c>
      <c r="J280" s="378">
        <f t="shared" si="150"/>
        <v>5093</v>
      </c>
      <c r="K280" s="378">
        <f t="shared" si="150"/>
        <v>14070.633</v>
      </c>
      <c r="L280" s="378">
        <f t="shared" si="150"/>
        <v>14043.755</v>
      </c>
      <c r="M280" s="461">
        <f t="shared" si="150"/>
        <v>13976.56</v>
      </c>
    </row>
    <row r="281" spans="1:13" ht="23.25" customHeight="1">
      <c r="A281" s="1037" t="s">
        <v>354</v>
      </c>
      <c r="B281" s="1038"/>
      <c r="C281" s="1038"/>
      <c r="D281" s="537" t="s">
        <v>777</v>
      </c>
      <c r="E281" s="378">
        <f t="shared" si="138"/>
        <v>0</v>
      </c>
      <c r="F281" s="378"/>
      <c r="G281" s="366"/>
      <c r="H281" s="366"/>
      <c r="I281" s="481"/>
      <c r="J281" s="366"/>
      <c r="K281" s="482"/>
      <c r="L281" s="366"/>
      <c r="M281" s="483"/>
    </row>
    <row r="282" spans="1:13" ht="18" customHeight="1">
      <c r="A282" s="240" t="s">
        <v>736</v>
      </c>
      <c r="B282" s="241"/>
      <c r="C282" s="237"/>
      <c r="D282" s="31"/>
      <c r="E282" s="378"/>
      <c r="F282" s="378"/>
      <c r="G282" s="366"/>
      <c r="H282" s="376"/>
      <c r="I282" s="481"/>
      <c r="J282" s="376"/>
      <c r="K282" s="482"/>
      <c r="L282" s="376"/>
      <c r="M282" s="483"/>
    </row>
    <row r="283" spans="1:13" ht="31.5" customHeight="1">
      <c r="A283" s="245"/>
      <c r="B283" s="1039" t="s">
        <v>855</v>
      </c>
      <c r="C283" s="1039"/>
      <c r="D283" s="31" t="s">
        <v>1048</v>
      </c>
      <c r="E283" s="378">
        <f t="shared" si="138"/>
        <v>0</v>
      </c>
      <c r="F283" s="378">
        <f>SUM(F284:F287)</f>
        <v>0</v>
      </c>
      <c r="G283" s="378">
        <f aca="true" t="shared" si="151" ref="G283:M283">SUM(G284:G287)</f>
        <v>0</v>
      </c>
      <c r="H283" s="378">
        <f t="shared" si="151"/>
        <v>0</v>
      </c>
      <c r="I283" s="378">
        <f t="shared" si="151"/>
        <v>0</v>
      </c>
      <c r="J283" s="378">
        <f t="shared" si="151"/>
        <v>0</v>
      </c>
      <c r="K283" s="378">
        <f t="shared" si="151"/>
        <v>0</v>
      </c>
      <c r="L283" s="378">
        <f t="shared" si="151"/>
        <v>0</v>
      </c>
      <c r="M283" s="461">
        <f t="shared" si="151"/>
        <v>0</v>
      </c>
    </row>
    <row r="284" spans="1:13" ht="18" customHeight="1">
      <c r="A284" s="245"/>
      <c r="B284" s="200"/>
      <c r="C284" s="231" t="s">
        <v>593</v>
      </c>
      <c r="D284" s="31" t="s">
        <v>1039</v>
      </c>
      <c r="E284" s="378">
        <f t="shared" si="138"/>
        <v>0</v>
      </c>
      <c r="F284" s="378"/>
      <c r="G284" s="366"/>
      <c r="H284" s="366"/>
      <c r="I284" s="481"/>
      <c r="J284" s="366"/>
      <c r="K284" s="482"/>
      <c r="L284" s="366"/>
      <c r="M284" s="483"/>
    </row>
    <row r="285" spans="1:13" ht="18" customHeight="1">
      <c r="A285" s="245"/>
      <c r="B285" s="200"/>
      <c r="C285" s="231" t="s">
        <v>1229</v>
      </c>
      <c r="D285" s="31" t="s">
        <v>432</v>
      </c>
      <c r="E285" s="378">
        <f t="shared" si="138"/>
        <v>0</v>
      </c>
      <c r="F285" s="378"/>
      <c r="G285" s="366"/>
      <c r="H285" s="366"/>
      <c r="I285" s="481"/>
      <c r="J285" s="366"/>
      <c r="K285" s="482"/>
      <c r="L285" s="366"/>
      <c r="M285" s="483"/>
    </row>
    <row r="286" spans="1:13" ht="18" customHeight="1">
      <c r="A286" s="245"/>
      <c r="B286" s="200"/>
      <c r="C286" s="231" t="s">
        <v>1037</v>
      </c>
      <c r="D286" s="31" t="s">
        <v>1040</v>
      </c>
      <c r="E286" s="378">
        <f t="shared" si="138"/>
        <v>0</v>
      </c>
      <c r="F286" s="378"/>
      <c r="G286" s="366"/>
      <c r="H286" s="366"/>
      <c r="I286" s="481"/>
      <c r="J286" s="366"/>
      <c r="K286" s="482"/>
      <c r="L286" s="366"/>
      <c r="M286" s="483"/>
    </row>
    <row r="287" spans="1:13" ht="18" customHeight="1">
      <c r="A287" s="245"/>
      <c r="B287" s="200"/>
      <c r="C287" s="201" t="s">
        <v>1038</v>
      </c>
      <c r="D287" s="31" t="s">
        <v>1041</v>
      </c>
      <c r="E287" s="378">
        <f t="shared" si="138"/>
        <v>0</v>
      </c>
      <c r="F287" s="378"/>
      <c r="G287" s="366"/>
      <c r="H287" s="366"/>
      <c r="I287" s="481"/>
      <c r="J287" s="366"/>
      <c r="K287" s="482"/>
      <c r="L287" s="366"/>
      <c r="M287" s="483"/>
    </row>
    <row r="288" spans="1:13" ht="18" customHeight="1">
      <c r="A288" s="234" t="s">
        <v>856</v>
      </c>
      <c r="B288" s="200"/>
      <c r="C288" s="239"/>
      <c r="D288" s="537" t="s">
        <v>634</v>
      </c>
      <c r="E288" s="378">
        <f t="shared" si="138"/>
        <v>0</v>
      </c>
      <c r="F288" s="378">
        <f>F290+F291+F292</f>
        <v>0</v>
      </c>
      <c r="G288" s="378">
        <f aca="true" t="shared" si="152" ref="G288:M288">G290+G291+G292</f>
        <v>0</v>
      </c>
      <c r="H288" s="378">
        <f t="shared" si="152"/>
        <v>0</v>
      </c>
      <c r="I288" s="378">
        <f t="shared" si="152"/>
        <v>0</v>
      </c>
      <c r="J288" s="378">
        <f t="shared" si="152"/>
        <v>0</v>
      </c>
      <c r="K288" s="378">
        <f t="shared" si="152"/>
        <v>0</v>
      </c>
      <c r="L288" s="378">
        <f t="shared" si="152"/>
        <v>0</v>
      </c>
      <c r="M288" s="461">
        <f t="shared" si="152"/>
        <v>0</v>
      </c>
    </row>
    <row r="289" spans="1:13" ht="18" customHeight="1">
      <c r="A289" s="240" t="s">
        <v>736</v>
      </c>
      <c r="B289" s="241"/>
      <c r="C289" s="237"/>
      <c r="D289" s="31"/>
      <c r="E289" s="378"/>
      <c r="F289" s="378"/>
      <c r="G289" s="366"/>
      <c r="H289" s="366"/>
      <c r="I289" s="481"/>
      <c r="J289" s="366"/>
      <c r="K289" s="482"/>
      <c r="L289" s="366"/>
      <c r="M289" s="483"/>
    </row>
    <row r="290" spans="1:13" ht="18" customHeight="1">
      <c r="A290" s="234"/>
      <c r="B290" s="200" t="s">
        <v>835</v>
      </c>
      <c r="C290" s="201"/>
      <c r="D290" s="31" t="s">
        <v>1103</v>
      </c>
      <c r="E290" s="378">
        <f t="shared" si="138"/>
        <v>0</v>
      </c>
      <c r="F290" s="378"/>
      <c r="G290" s="366"/>
      <c r="H290" s="366"/>
      <c r="I290" s="481"/>
      <c r="J290" s="366"/>
      <c r="K290" s="482"/>
      <c r="L290" s="366"/>
      <c r="M290" s="483"/>
    </row>
    <row r="291" spans="1:13" ht="18" customHeight="1">
      <c r="A291" s="234"/>
      <c r="B291" s="200" t="s">
        <v>836</v>
      </c>
      <c r="C291" s="201"/>
      <c r="D291" s="31" t="s">
        <v>433</v>
      </c>
      <c r="E291" s="378">
        <f t="shared" si="138"/>
        <v>0</v>
      </c>
      <c r="F291" s="378"/>
      <c r="G291" s="366"/>
      <c r="H291" s="366"/>
      <c r="I291" s="481"/>
      <c r="J291" s="366"/>
      <c r="K291" s="482"/>
      <c r="L291" s="366"/>
      <c r="M291" s="483"/>
    </row>
    <row r="292" spans="1:13" ht="18" customHeight="1">
      <c r="A292" s="234"/>
      <c r="B292" s="235" t="s">
        <v>551</v>
      </c>
      <c r="C292" s="201"/>
      <c r="D292" s="31" t="s">
        <v>434</v>
      </c>
      <c r="E292" s="378">
        <f t="shared" si="138"/>
        <v>0</v>
      </c>
      <c r="F292" s="378"/>
      <c r="G292" s="366"/>
      <c r="H292" s="366"/>
      <c r="I292" s="481"/>
      <c r="J292" s="366"/>
      <c r="K292" s="482"/>
      <c r="L292" s="366"/>
      <c r="M292" s="483"/>
    </row>
    <row r="293" spans="1:13" ht="27" customHeight="1">
      <c r="A293" s="1045" t="s">
        <v>377</v>
      </c>
      <c r="B293" s="1046"/>
      <c r="C293" s="1046"/>
      <c r="D293" s="537" t="s">
        <v>637</v>
      </c>
      <c r="E293" s="378">
        <f t="shared" si="138"/>
        <v>0</v>
      </c>
      <c r="F293" s="378">
        <f>F295+F299</f>
        <v>0</v>
      </c>
      <c r="G293" s="378">
        <f aca="true" t="shared" si="153" ref="G293:M293">G295+G299</f>
        <v>0</v>
      </c>
      <c r="H293" s="378">
        <f t="shared" si="153"/>
        <v>0</v>
      </c>
      <c r="I293" s="378">
        <f t="shared" si="153"/>
        <v>0</v>
      </c>
      <c r="J293" s="378">
        <f t="shared" si="153"/>
        <v>0</v>
      </c>
      <c r="K293" s="378">
        <f t="shared" si="153"/>
        <v>0</v>
      </c>
      <c r="L293" s="378">
        <f t="shared" si="153"/>
        <v>0</v>
      </c>
      <c r="M293" s="461">
        <f t="shared" si="153"/>
        <v>0</v>
      </c>
    </row>
    <row r="294" spans="1:13" ht="18" customHeight="1">
      <c r="A294" s="240" t="s">
        <v>736</v>
      </c>
      <c r="B294" s="241"/>
      <c r="C294" s="237"/>
      <c r="D294" s="31"/>
      <c r="E294" s="378"/>
      <c r="F294" s="378"/>
      <c r="G294" s="366"/>
      <c r="H294" s="366"/>
      <c r="I294" s="481"/>
      <c r="J294" s="366"/>
      <c r="K294" s="482"/>
      <c r="L294" s="366"/>
      <c r="M294" s="483"/>
    </row>
    <row r="295" spans="1:13" ht="18" customHeight="1">
      <c r="A295" s="245"/>
      <c r="B295" s="235" t="s">
        <v>14</v>
      </c>
      <c r="C295" s="239"/>
      <c r="D295" s="31" t="s">
        <v>638</v>
      </c>
      <c r="E295" s="378">
        <f t="shared" si="138"/>
        <v>0</v>
      </c>
      <c r="F295" s="378">
        <f>SUM(F296:F298)</f>
        <v>0</v>
      </c>
      <c r="G295" s="378">
        <f aca="true" t="shared" si="154" ref="G295:M295">SUM(G296:G298)</f>
        <v>0</v>
      </c>
      <c r="H295" s="378">
        <f t="shared" si="154"/>
        <v>0</v>
      </c>
      <c r="I295" s="378">
        <f t="shared" si="154"/>
        <v>0</v>
      </c>
      <c r="J295" s="378">
        <f t="shared" si="154"/>
        <v>0</v>
      </c>
      <c r="K295" s="378">
        <f t="shared" si="154"/>
        <v>0</v>
      </c>
      <c r="L295" s="378">
        <f t="shared" si="154"/>
        <v>0</v>
      </c>
      <c r="M295" s="461">
        <f t="shared" si="154"/>
        <v>0</v>
      </c>
    </row>
    <row r="296" spans="1:13" ht="18" customHeight="1">
      <c r="A296" s="245"/>
      <c r="B296" s="235"/>
      <c r="C296" s="231" t="s">
        <v>341</v>
      </c>
      <c r="D296" s="31" t="s">
        <v>342</v>
      </c>
      <c r="E296" s="378">
        <f t="shared" si="138"/>
        <v>0</v>
      </c>
      <c r="F296" s="378"/>
      <c r="G296" s="366"/>
      <c r="H296" s="366"/>
      <c r="I296" s="481"/>
      <c r="J296" s="366"/>
      <c r="K296" s="482"/>
      <c r="L296" s="366"/>
      <c r="M296" s="483"/>
    </row>
    <row r="297" spans="1:13" ht="18" customHeight="1">
      <c r="A297" s="245"/>
      <c r="B297" s="235"/>
      <c r="C297" s="231" t="s">
        <v>15</v>
      </c>
      <c r="D297" s="31" t="s">
        <v>16</v>
      </c>
      <c r="E297" s="378">
        <f t="shared" si="138"/>
        <v>0</v>
      </c>
      <c r="F297" s="378"/>
      <c r="G297" s="366"/>
      <c r="H297" s="366"/>
      <c r="I297" s="481"/>
      <c r="J297" s="366"/>
      <c r="K297" s="482"/>
      <c r="L297" s="366"/>
      <c r="M297" s="483"/>
    </row>
    <row r="298" spans="1:13" ht="18" customHeight="1">
      <c r="A298" s="245"/>
      <c r="B298" s="235"/>
      <c r="C298" s="201" t="s">
        <v>988</v>
      </c>
      <c r="D298" s="539" t="s">
        <v>845</v>
      </c>
      <c r="E298" s="378">
        <f t="shared" si="138"/>
        <v>0</v>
      </c>
      <c r="F298" s="378"/>
      <c r="G298" s="366"/>
      <c r="H298" s="366"/>
      <c r="I298" s="481"/>
      <c r="J298" s="366"/>
      <c r="K298" s="482"/>
      <c r="L298" s="366"/>
      <c r="M298" s="483"/>
    </row>
    <row r="299" spans="1:13" ht="27" customHeight="1">
      <c r="A299" s="245"/>
      <c r="B299" s="1034" t="s">
        <v>375</v>
      </c>
      <c r="C299" s="1035"/>
      <c r="D299" s="539" t="s">
        <v>376</v>
      </c>
      <c r="E299" s="378">
        <f t="shared" si="138"/>
        <v>0</v>
      </c>
      <c r="F299" s="378"/>
      <c r="G299" s="366"/>
      <c r="H299" s="366"/>
      <c r="I299" s="481"/>
      <c r="J299" s="366"/>
      <c r="K299" s="482"/>
      <c r="L299" s="366"/>
      <c r="M299" s="483"/>
    </row>
    <row r="300" spans="1:13" ht="18" customHeight="1">
      <c r="A300" s="234" t="s">
        <v>201</v>
      </c>
      <c r="B300" s="235"/>
      <c r="C300" s="239"/>
      <c r="D300" s="537" t="s">
        <v>748</v>
      </c>
      <c r="E300" s="378">
        <f t="shared" si="138"/>
        <v>13439</v>
      </c>
      <c r="F300" s="378">
        <f>F302+F306+F308+F311</f>
        <v>0</v>
      </c>
      <c r="G300" s="378">
        <f aca="true" t="shared" si="155" ref="G300:M300">G302+G306+G308+G311</f>
        <v>1446</v>
      </c>
      <c r="H300" s="378">
        <f t="shared" si="155"/>
        <v>4363</v>
      </c>
      <c r="I300" s="378">
        <f t="shared" si="155"/>
        <v>2537</v>
      </c>
      <c r="J300" s="378">
        <f t="shared" si="155"/>
        <v>5093</v>
      </c>
      <c r="K300" s="378">
        <f t="shared" si="155"/>
        <v>14070.633</v>
      </c>
      <c r="L300" s="378">
        <f t="shared" si="155"/>
        <v>14043.755</v>
      </c>
      <c r="M300" s="461">
        <f t="shared" si="155"/>
        <v>13976.56</v>
      </c>
    </row>
    <row r="301" spans="1:13" ht="18" customHeight="1">
      <c r="A301" s="240" t="s">
        <v>736</v>
      </c>
      <c r="B301" s="241"/>
      <c r="C301" s="237"/>
      <c r="D301" s="31"/>
      <c r="E301" s="378"/>
      <c r="F301" s="378"/>
      <c r="G301" s="366"/>
      <c r="H301" s="366"/>
      <c r="I301" s="481"/>
      <c r="J301" s="366"/>
      <c r="K301" s="482"/>
      <c r="L301" s="366"/>
      <c r="M301" s="483"/>
    </row>
    <row r="302" spans="1:13" ht="18" customHeight="1">
      <c r="A302" s="245"/>
      <c r="B302" s="200" t="s">
        <v>427</v>
      </c>
      <c r="C302" s="239"/>
      <c r="D302" s="31" t="s">
        <v>1097</v>
      </c>
      <c r="E302" s="378">
        <f aca="true" t="shared" si="156" ref="E302:E324">G302+H302+I302+J302</f>
        <v>13439</v>
      </c>
      <c r="F302" s="378">
        <f>SUM(F303:F305)</f>
        <v>0</v>
      </c>
      <c r="G302" s="378">
        <f aca="true" t="shared" si="157" ref="G302:M302">SUM(G303:G305)</f>
        <v>1446</v>
      </c>
      <c r="H302" s="378">
        <f t="shared" si="157"/>
        <v>4363</v>
      </c>
      <c r="I302" s="378">
        <f t="shared" si="157"/>
        <v>2537</v>
      </c>
      <c r="J302" s="378">
        <f t="shared" si="157"/>
        <v>5093</v>
      </c>
      <c r="K302" s="378">
        <f t="shared" si="157"/>
        <v>14070.633</v>
      </c>
      <c r="L302" s="378">
        <f t="shared" si="157"/>
        <v>14043.755</v>
      </c>
      <c r="M302" s="461">
        <f t="shared" si="157"/>
        <v>13976.56</v>
      </c>
    </row>
    <row r="303" spans="1:13" ht="18" customHeight="1">
      <c r="A303" s="245"/>
      <c r="B303" s="200"/>
      <c r="C303" s="201" t="s">
        <v>846</v>
      </c>
      <c r="D303" s="539" t="s">
        <v>849</v>
      </c>
      <c r="E303" s="378">
        <f t="shared" si="156"/>
        <v>0</v>
      </c>
      <c r="F303" s="378"/>
      <c r="G303" s="366"/>
      <c r="H303" s="366"/>
      <c r="I303" s="481"/>
      <c r="J303" s="366"/>
      <c r="K303" s="482"/>
      <c r="L303" s="366"/>
      <c r="M303" s="483"/>
    </row>
    <row r="304" spans="1:13" ht="18" customHeight="1">
      <c r="A304" s="245"/>
      <c r="B304" s="200"/>
      <c r="C304" s="201" t="s">
        <v>847</v>
      </c>
      <c r="D304" s="539" t="s">
        <v>961</v>
      </c>
      <c r="E304" s="378">
        <f t="shared" si="156"/>
        <v>0</v>
      </c>
      <c r="F304" s="378"/>
      <c r="G304" s="366"/>
      <c r="H304" s="366"/>
      <c r="I304" s="481"/>
      <c r="J304" s="366"/>
      <c r="K304" s="482"/>
      <c r="L304" s="366"/>
      <c r="M304" s="483"/>
    </row>
    <row r="305" spans="1:13" ht="18" customHeight="1">
      <c r="A305" s="245"/>
      <c r="B305" s="200"/>
      <c r="C305" s="231" t="s">
        <v>848</v>
      </c>
      <c r="D305" s="539" t="s">
        <v>25</v>
      </c>
      <c r="E305" s="378">
        <f t="shared" si="156"/>
        <v>13439</v>
      </c>
      <c r="F305" s="378"/>
      <c r="G305" s="366">
        <v>1446</v>
      </c>
      <c r="H305" s="366">
        <v>4363</v>
      </c>
      <c r="I305" s="481">
        <v>2537</v>
      </c>
      <c r="J305" s="366">
        <v>5093</v>
      </c>
      <c r="K305" s="488">
        <f>(E305*(4.7)/100+E305)</f>
        <v>14070.633</v>
      </c>
      <c r="L305" s="488">
        <f>(E305*(4.5)/100+E305)</f>
        <v>14043.755</v>
      </c>
      <c r="M305" s="489">
        <f>(E305*(4)/100+E305)</f>
        <v>13976.56</v>
      </c>
    </row>
    <row r="306" spans="1:13" ht="18" customHeight="1">
      <c r="A306" s="265"/>
      <c r="B306" s="200" t="s">
        <v>797</v>
      </c>
      <c r="C306" s="231"/>
      <c r="D306" s="31" t="s">
        <v>82</v>
      </c>
      <c r="E306" s="378">
        <f t="shared" si="156"/>
        <v>0</v>
      </c>
      <c r="F306" s="378">
        <f>F307</f>
        <v>0</v>
      </c>
      <c r="G306" s="378">
        <f aca="true" t="shared" si="158" ref="G306:M306">G307</f>
        <v>0</v>
      </c>
      <c r="H306" s="378">
        <f t="shared" si="158"/>
        <v>0</v>
      </c>
      <c r="I306" s="378">
        <f t="shared" si="158"/>
        <v>0</v>
      </c>
      <c r="J306" s="378">
        <f t="shared" si="158"/>
        <v>0</v>
      </c>
      <c r="K306" s="378">
        <f t="shared" si="158"/>
        <v>0</v>
      </c>
      <c r="L306" s="378">
        <f t="shared" si="158"/>
        <v>0</v>
      </c>
      <c r="M306" s="461">
        <f t="shared" si="158"/>
        <v>0</v>
      </c>
    </row>
    <row r="307" spans="1:13" ht="18" customHeight="1">
      <c r="A307" s="265"/>
      <c r="B307" s="200"/>
      <c r="C307" s="231" t="s">
        <v>795</v>
      </c>
      <c r="D307" s="31" t="s">
        <v>796</v>
      </c>
      <c r="E307" s="378">
        <f t="shared" si="156"/>
        <v>0</v>
      </c>
      <c r="F307" s="378"/>
      <c r="G307" s="366"/>
      <c r="H307" s="366"/>
      <c r="I307" s="481"/>
      <c r="J307" s="366"/>
      <c r="K307" s="482"/>
      <c r="L307" s="366"/>
      <c r="M307" s="483"/>
    </row>
    <row r="308" spans="1:13" ht="18" customHeight="1">
      <c r="A308" s="245"/>
      <c r="B308" s="200" t="s">
        <v>1077</v>
      </c>
      <c r="C308" s="231"/>
      <c r="D308" s="31" t="s">
        <v>360</v>
      </c>
      <c r="E308" s="378">
        <f t="shared" si="156"/>
        <v>0</v>
      </c>
      <c r="F308" s="378">
        <f>SUM(F309:F310)</f>
        <v>0</v>
      </c>
      <c r="G308" s="378">
        <f aca="true" t="shared" si="159" ref="G308:M308">SUM(G309:G310)</f>
        <v>0</v>
      </c>
      <c r="H308" s="378">
        <f t="shared" si="159"/>
        <v>0</v>
      </c>
      <c r="I308" s="378">
        <f t="shared" si="159"/>
        <v>0</v>
      </c>
      <c r="J308" s="378">
        <f t="shared" si="159"/>
        <v>0</v>
      </c>
      <c r="K308" s="378">
        <f t="shared" si="159"/>
        <v>0</v>
      </c>
      <c r="L308" s="378">
        <f t="shared" si="159"/>
        <v>0</v>
      </c>
      <c r="M308" s="461">
        <f t="shared" si="159"/>
        <v>0</v>
      </c>
    </row>
    <row r="309" spans="1:13" ht="18" customHeight="1">
      <c r="A309" s="245"/>
      <c r="B309" s="200"/>
      <c r="C309" s="231" t="s">
        <v>1078</v>
      </c>
      <c r="D309" s="31" t="s">
        <v>1079</v>
      </c>
      <c r="E309" s="378">
        <f t="shared" si="156"/>
        <v>0</v>
      </c>
      <c r="F309" s="378"/>
      <c r="G309" s="366"/>
      <c r="H309" s="366"/>
      <c r="I309" s="481"/>
      <c r="J309" s="366"/>
      <c r="K309" s="482"/>
      <c r="L309" s="366"/>
      <c r="M309" s="483"/>
    </row>
    <row r="310" spans="1:13" ht="18" customHeight="1">
      <c r="A310" s="245"/>
      <c r="B310" s="200"/>
      <c r="C310" s="231" t="s">
        <v>435</v>
      </c>
      <c r="D310" s="31" t="s">
        <v>436</v>
      </c>
      <c r="E310" s="378">
        <f t="shared" si="156"/>
        <v>0</v>
      </c>
      <c r="F310" s="378"/>
      <c r="G310" s="376"/>
      <c r="H310" s="366"/>
      <c r="I310" s="481"/>
      <c r="J310" s="366"/>
      <c r="K310" s="482"/>
      <c r="L310" s="366"/>
      <c r="M310" s="483"/>
    </row>
    <row r="311" spans="1:13" ht="18" customHeight="1">
      <c r="A311" s="249"/>
      <c r="B311" s="200" t="s">
        <v>778</v>
      </c>
      <c r="C311" s="237"/>
      <c r="D311" s="31" t="s">
        <v>751</v>
      </c>
      <c r="E311" s="378">
        <f t="shared" si="156"/>
        <v>0</v>
      </c>
      <c r="F311" s="378"/>
      <c r="G311" s="376"/>
      <c r="H311" s="366"/>
      <c r="I311" s="481"/>
      <c r="J311" s="366"/>
      <c r="K311" s="482"/>
      <c r="L311" s="366"/>
      <c r="M311" s="483"/>
    </row>
    <row r="312" spans="1:13" ht="15.75">
      <c r="A312" s="1037" t="s">
        <v>687</v>
      </c>
      <c r="B312" s="1038"/>
      <c r="C312" s="1038"/>
      <c r="D312" s="537" t="s">
        <v>396</v>
      </c>
      <c r="E312" s="378">
        <f t="shared" si="156"/>
        <v>0</v>
      </c>
      <c r="F312" s="378">
        <f>F314+F315+F316+F317+F318</f>
        <v>0</v>
      </c>
      <c r="G312" s="378">
        <f aca="true" t="shared" si="160" ref="G312:M312">G314+G315+G316+G317+G318</f>
        <v>0</v>
      </c>
      <c r="H312" s="378">
        <f t="shared" si="160"/>
        <v>0</v>
      </c>
      <c r="I312" s="378">
        <f t="shared" si="160"/>
        <v>0</v>
      </c>
      <c r="J312" s="378">
        <f t="shared" si="160"/>
        <v>0</v>
      </c>
      <c r="K312" s="378">
        <f t="shared" si="160"/>
        <v>0</v>
      </c>
      <c r="L312" s="378">
        <f t="shared" si="160"/>
        <v>0</v>
      </c>
      <c r="M312" s="461">
        <f t="shared" si="160"/>
        <v>0</v>
      </c>
    </row>
    <row r="313" spans="1:13" ht="18" customHeight="1">
      <c r="A313" s="240" t="s">
        <v>736</v>
      </c>
      <c r="B313" s="241"/>
      <c r="C313" s="237"/>
      <c r="D313" s="31"/>
      <c r="E313" s="378"/>
      <c r="F313" s="378"/>
      <c r="G313" s="366"/>
      <c r="H313" s="376"/>
      <c r="I313" s="399"/>
      <c r="J313" s="376"/>
      <c r="K313" s="482"/>
      <c r="L313" s="376"/>
      <c r="M313" s="483"/>
    </row>
    <row r="314" spans="1:13" ht="18" customHeight="1">
      <c r="A314" s="234"/>
      <c r="B314" s="1047" t="s">
        <v>553</v>
      </c>
      <c r="C314" s="1047"/>
      <c r="D314" s="31" t="s">
        <v>1250</v>
      </c>
      <c r="E314" s="378">
        <f t="shared" si="156"/>
        <v>0</v>
      </c>
      <c r="F314" s="378"/>
      <c r="G314" s="366"/>
      <c r="H314" s="366"/>
      <c r="I314" s="481"/>
      <c r="J314" s="366"/>
      <c r="K314" s="482"/>
      <c r="L314" s="366"/>
      <c r="M314" s="483"/>
    </row>
    <row r="315" spans="1:13" ht="18" customHeight="1">
      <c r="A315" s="266"/>
      <c r="B315" s="200" t="s">
        <v>8</v>
      </c>
      <c r="C315" s="201"/>
      <c r="D315" s="31" t="s">
        <v>861</v>
      </c>
      <c r="E315" s="378">
        <f t="shared" si="156"/>
        <v>0</v>
      </c>
      <c r="F315" s="378"/>
      <c r="G315" s="366"/>
      <c r="H315" s="366"/>
      <c r="I315" s="481"/>
      <c r="J315" s="366"/>
      <c r="K315" s="482"/>
      <c r="L315" s="366"/>
      <c r="M315" s="483"/>
    </row>
    <row r="316" spans="1:13" ht="18" customHeight="1">
      <c r="A316" s="234"/>
      <c r="B316" s="200" t="s">
        <v>1102</v>
      </c>
      <c r="C316" s="201"/>
      <c r="D316" s="31" t="s">
        <v>862</v>
      </c>
      <c r="E316" s="378">
        <f t="shared" si="156"/>
        <v>0</v>
      </c>
      <c r="F316" s="378"/>
      <c r="G316" s="366"/>
      <c r="H316" s="366"/>
      <c r="I316" s="481"/>
      <c r="J316" s="366"/>
      <c r="K316" s="482"/>
      <c r="L316" s="366"/>
      <c r="M316" s="483"/>
    </row>
    <row r="317" spans="1:13" ht="18" customHeight="1">
      <c r="A317" s="234"/>
      <c r="B317" s="200" t="s">
        <v>554</v>
      </c>
      <c r="C317" s="201"/>
      <c r="D317" s="31" t="s">
        <v>863</v>
      </c>
      <c r="E317" s="378">
        <f t="shared" si="156"/>
        <v>0</v>
      </c>
      <c r="F317" s="378"/>
      <c r="G317" s="366"/>
      <c r="H317" s="366"/>
      <c r="I317" s="481"/>
      <c r="J317" s="366"/>
      <c r="K317" s="482"/>
      <c r="L317" s="366"/>
      <c r="M317" s="483"/>
    </row>
    <row r="318" spans="1:13" ht="18" customHeight="1">
      <c r="A318" s="234"/>
      <c r="B318" s="235" t="s">
        <v>552</v>
      </c>
      <c r="C318" s="201"/>
      <c r="D318" s="31" t="s">
        <v>752</v>
      </c>
      <c r="E318" s="378">
        <f t="shared" si="156"/>
        <v>0</v>
      </c>
      <c r="F318" s="378"/>
      <c r="G318" s="366"/>
      <c r="H318" s="366"/>
      <c r="I318" s="481"/>
      <c r="J318" s="366"/>
      <c r="K318" s="482"/>
      <c r="L318" s="366"/>
      <c r="M318" s="483"/>
    </row>
    <row r="319" spans="1:13" ht="18" customHeight="1">
      <c r="A319" s="274" t="s">
        <v>900</v>
      </c>
      <c r="B319" s="268"/>
      <c r="C319" s="269"/>
      <c r="D319" s="537" t="s">
        <v>343</v>
      </c>
      <c r="E319" s="378">
        <f t="shared" si="156"/>
        <v>0</v>
      </c>
      <c r="F319" s="378">
        <f>F320+F321+F323</f>
        <v>0</v>
      </c>
      <c r="G319" s="378">
        <f aca="true" t="shared" si="161" ref="G319:M319">G320+G321+G323</f>
        <v>323483.47000000003</v>
      </c>
      <c r="H319" s="378">
        <f t="shared" si="161"/>
        <v>113098.97999999998</v>
      </c>
      <c r="I319" s="378">
        <f t="shared" si="161"/>
        <v>-30330.74999999994</v>
      </c>
      <c r="J319" s="378">
        <f t="shared" si="161"/>
        <v>-406251.69999999995</v>
      </c>
      <c r="K319" s="378">
        <f t="shared" si="161"/>
        <v>261582.65088999993</v>
      </c>
      <c r="L319" s="378">
        <f t="shared" si="161"/>
        <v>261082.96915000025</v>
      </c>
      <c r="M319" s="461">
        <f t="shared" si="161"/>
        <v>259833.7748</v>
      </c>
    </row>
    <row r="320" spans="1:13" ht="18" customHeight="1">
      <c r="A320" s="240" t="s">
        <v>521</v>
      </c>
      <c r="B320" s="241"/>
      <c r="C320" s="237"/>
      <c r="D320" s="31" t="s">
        <v>344</v>
      </c>
      <c r="E320" s="378">
        <f t="shared" si="156"/>
        <v>0</v>
      </c>
      <c r="F320" s="378"/>
      <c r="G320" s="366"/>
      <c r="H320" s="366"/>
      <c r="I320" s="481"/>
      <c r="J320" s="366"/>
      <c r="K320" s="482"/>
      <c r="L320" s="366"/>
      <c r="M320" s="483"/>
    </row>
    <row r="321" spans="1:13" ht="18" customHeight="1">
      <c r="A321" s="240" t="s">
        <v>43</v>
      </c>
      <c r="B321" s="241"/>
      <c r="C321" s="237"/>
      <c r="D321" s="540" t="s">
        <v>921</v>
      </c>
      <c r="E321" s="378">
        <f t="shared" si="156"/>
        <v>0</v>
      </c>
      <c r="F321" s="378">
        <f>F322</f>
        <v>0</v>
      </c>
      <c r="G321" s="378">
        <f aca="true" t="shared" si="162" ref="G321:M321">G322</f>
        <v>323483.47000000003</v>
      </c>
      <c r="H321" s="378">
        <f t="shared" si="162"/>
        <v>113098.97999999998</v>
      </c>
      <c r="I321" s="378">
        <f t="shared" si="162"/>
        <v>-30330.74999999994</v>
      </c>
      <c r="J321" s="378">
        <f t="shared" si="162"/>
        <v>-406251.69999999995</v>
      </c>
      <c r="K321" s="378">
        <f t="shared" si="162"/>
        <v>261582.65088999993</v>
      </c>
      <c r="L321" s="378">
        <f t="shared" si="162"/>
        <v>261082.96915000025</v>
      </c>
      <c r="M321" s="461">
        <f t="shared" si="162"/>
        <v>259833.7748</v>
      </c>
    </row>
    <row r="322" spans="1:13" ht="18" customHeight="1">
      <c r="A322" s="240"/>
      <c r="B322" s="1048" t="s">
        <v>289</v>
      </c>
      <c r="C322" s="1048"/>
      <c r="D322" s="540" t="s">
        <v>290</v>
      </c>
      <c r="E322" s="378">
        <f t="shared" si="156"/>
        <v>0</v>
      </c>
      <c r="F322" s="378"/>
      <c r="G322" s="366">
        <f>'11-01 Venituri'!F363-'11-01 -Cheltuieli'!G171</f>
        <v>323483.47000000003</v>
      </c>
      <c r="H322" s="366">
        <f>'11-01 Venituri'!G363-'11-01 -Cheltuieli'!H171</f>
        <v>113098.97999999998</v>
      </c>
      <c r="I322" s="366">
        <f>'11-01 Venituri'!H363-'11-01 -Cheltuieli'!I171</f>
        <v>-30330.74999999994</v>
      </c>
      <c r="J322" s="366">
        <f>'11-01 Venituri'!I363-'11-01 -Cheltuieli'!J171</f>
        <v>-406251.69999999995</v>
      </c>
      <c r="K322" s="366">
        <f>'11-01 Venituri'!J363-'11-01 -Cheltuieli'!K171</f>
        <v>261582.65088999993</v>
      </c>
      <c r="L322" s="366">
        <f>'11-01 Venituri'!K363-'11-01 -Cheltuieli'!L171</f>
        <v>261082.96915000025</v>
      </c>
      <c r="M322" s="367">
        <f>'11-01 Venituri'!L363-'11-01 -Cheltuieli'!M171</f>
        <v>259833.7748</v>
      </c>
    </row>
    <row r="323" spans="1:13" ht="18" customHeight="1">
      <c r="A323" s="1062" t="s">
        <v>1088</v>
      </c>
      <c r="B323" s="1063"/>
      <c r="C323" s="1063"/>
      <c r="D323" s="540" t="s">
        <v>730</v>
      </c>
      <c r="E323" s="378">
        <f t="shared" si="156"/>
        <v>0</v>
      </c>
      <c r="F323" s="378">
        <f>F324</f>
        <v>0</v>
      </c>
      <c r="G323" s="378">
        <f aca="true" t="shared" si="163" ref="G323:M323">G324</f>
        <v>0</v>
      </c>
      <c r="H323" s="378">
        <f t="shared" si="163"/>
        <v>0</v>
      </c>
      <c r="I323" s="378">
        <f t="shared" si="163"/>
        <v>0</v>
      </c>
      <c r="J323" s="378">
        <f t="shared" si="163"/>
        <v>0</v>
      </c>
      <c r="K323" s="378">
        <f t="shared" si="163"/>
        <v>0</v>
      </c>
      <c r="L323" s="378">
        <f t="shared" si="163"/>
        <v>0</v>
      </c>
      <c r="M323" s="461">
        <f t="shared" si="163"/>
        <v>0</v>
      </c>
    </row>
    <row r="324" spans="1:13" ht="18" customHeight="1">
      <c r="A324" s="275"/>
      <c r="B324" s="1064" t="s">
        <v>1127</v>
      </c>
      <c r="C324" s="1064"/>
      <c r="D324" s="49" t="s">
        <v>70</v>
      </c>
      <c r="E324" s="378">
        <f t="shared" si="156"/>
        <v>0</v>
      </c>
      <c r="F324" s="436"/>
      <c r="G324" s="366"/>
      <c r="H324" s="366"/>
      <c r="I324" s="366"/>
      <c r="J324" s="366"/>
      <c r="K324" s="366"/>
      <c r="L324" s="366"/>
      <c r="M324" s="541"/>
    </row>
    <row r="325" spans="1:13" ht="42.75" customHeight="1">
      <c r="A325" s="1056" t="s">
        <v>1739</v>
      </c>
      <c r="B325" s="1057"/>
      <c r="C325" s="1057"/>
      <c r="D325" s="60" t="s">
        <v>313</v>
      </c>
      <c r="E325" s="485">
        <f>G325+H325+I325+J325</f>
        <v>1146325.47</v>
      </c>
      <c r="F325" s="485">
        <f aca="true" t="shared" si="164" ref="F325:M325">F326+F338+F348+F406+F426</f>
        <v>0</v>
      </c>
      <c r="G325" s="536">
        <f t="shared" si="164"/>
        <v>22597</v>
      </c>
      <c r="H325" s="536">
        <f t="shared" si="164"/>
        <v>121712.76000000001</v>
      </c>
      <c r="I325" s="485">
        <f t="shared" si="164"/>
        <v>555557.26</v>
      </c>
      <c r="J325" s="485">
        <f t="shared" si="164"/>
        <v>446458.45</v>
      </c>
      <c r="K325" s="485">
        <f t="shared" si="164"/>
        <v>1192334.8395500001</v>
      </c>
      <c r="L325" s="485">
        <f t="shared" si="164"/>
        <v>1190057.2142500002</v>
      </c>
      <c r="M325" s="486">
        <f t="shared" si="164"/>
        <v>1184363.1460000002</v>
      </c>
    </row>
    <row r="326" spans="1:13" ht="18" customHeight="1">
      <c r="A326" s="1065" t="s">
        <v>852</v>
      </c>
      <c r="B326" s="1066"/>
      <c r="C326" s="1066"/>
      <c r="D326" s="34" t="s">
        <v>395</v>
      </c>
      <c r="E326" s="378">
        <f>G326+H326+I326+J326</f>
        <v>153483.27000000002</v>
      </c>
      <c r="F326" s="378">
        <f>F327+F331</f>
        <v>0</v>
      </c>
      <c r="G326" s="378">
        <f aca="true" t="shared" si="165" ref="G326:M326">G327+G331</f>
        <v>3380</v>
      </c>
      <c r="H326" s="378">
        <f t="shared" si="165"/>
        <v>32334.83</v>
      </c>
      <c r="I326" s="378">
        <f t="shared" si="165"/>
        <v>30217.44</v>
      </c>
      <c r="J326" s="378">
        <f t="shared" si="165"/>
        <v>87551</v>
      </c>
      <c r="K326" s="378">
        <f t="shared" si="165"/>
        <v>151782.83000000002</v>
      </c>
      <c r="L326" s="378">
        <f t="shared" si="165"/>
        <v>151492.88999999998</v>
      </c>
      <c r="M326" s="461">
        <f t="shared" si="165"/>
        <v>150768.03999999998</v>
      </c>
    </row>
    <row r="327" spans="1:13" ht="18" customHeight="1">
      <c r="A327" s="38" t="s">
        <v>1256</v>
      </c>
      <c r="B327" s="232"/>
      <c r="C327" s="233"/>
      <c r="D327" s="34" t="s">
        <v>1262</v>
      </c>
      <c r="E327" s="378">
        <f aca="true" t="shared" si="166" ref="E327:E390">G327+H327+I327+J327</f>
        <v>153213.27000000002</v>
      </c>
      <c r="F327" s="378">
        <f>F329</f>
        <v>0</v>
      </c>
      <c r="G327" s="378">
        <f aca="true" t="shared" si="167" ref="G327:M327">G329</f>
        <v>3200</v>
      </c>
      <c r="H327" s="378">
        <f t="shared" si="167"/>
        <v>32244.83</v>
      </c>
      <c r="I327" s="378">
        <f t="shared" si="167"/>
        <v>30217.44</v>
      </c>
      <c r="J327" s="378">
        <f t="shared" si="167"/>
        <v>87551</v>
      </c>
      <c r="K327" s="378">
        <f t="shared" si="167"/>
        <v>151500.14</v>
      </c>
      <c r="L327" s="378">
        <f t="shared" si="167"/>
        <v>151210.74</v>
      </c>
      <c r="M327" s="461">
        <f t="shared" si="167"/>
        <v>150487.24</v>
      </c>
    </row>
    <row r="328" spans="1:13" ht="18" customHeight="1">
      <c r="A328" s="240" t="s">
        <v>736</v>
      </c>
      <c r="B328" s="241"/>
      <c r="C328" s="237"/>
      <c r="D328" s="18"/>
      <c r="E328" s="378"/>
      <c r="F328" s="378"/>
      <c r="G328" s="366"/>
      <c r="H328" s="366"/>
      <c r="I328" s="481"/>
      <c r="J328" s="366"/>
      <c r="K328" s="482"/>
      <c r="L328" s="366"/>
      <c r="M328" s="483"/>
    </row>
    <row r="329" spans="1:13" ht="18" customHeight="1">
      <c r="A329" s="230"/>
      <c r="B329" s="200" t="s">
        <v>480</v>
      </c>
      <c r="C329" s="233"/>
      <c r="D329" s="31" t="s">
        <v>875</v>
      </c>
      <c r="E329" s="378">
        <f t="shared" si="166"/>
        <v>153213.27000000002</v>
      </c>
      <c r="F329" s="378">
        <f>F330</f>
        <v>0</v>
      </c>
      <c r="G329" s="378">
        <f aca="true" t="shared" si="168" ref="G329:M329">G330</f>
        <v>3200</v>
      </c>
      <c r="H329" s="378">
        <f t="shared" si="168"/>
        <v>32244.83</v>
      </c>
      <c r="I329" s="378">
        <f t="shared" si="168"/>
        <v>30217.44</v>
      </c>
      <c r="J329" s="378">
        <f t="shared" si="168"/>
        <v>87551</v>
      </c>
      <c r="K329" s="378">
        <f t="shared" si="168"/>
        <v>151500.14</v>
      </c>
      <c r="L329" s="378">
        <f t="shared" si="168"/>
        <v>151210.74</v>
      </c>
      <c r="M329" s="461">
        <f t="shared" si="168"/>
        <v>150487.24</v>
      </c>
    </row>
    <row r="330" spans="1:13" ht="18" customHeight="1">
      <c r="A330" s="230"/>
      <c r="B330" s="200"/>
      <c r="C330" s="231" t="s">
        <v>131</v>
      </c>
      <c r="D330" s="31" t="s">
        <v>132</v>
      </c>
      <c r="E330" s="378">
        <f t="shared" si="166"/>
        <v>153213.27000000002</v>
      </c>
      <c r="F330" s="378"/>
      <c r="G330" s="366">
        <v>3200</v>
      </c>
      <c r="H330" s="366">
        <v>32244.83</v>
      </c>
      <c r="I330" s="481">
        <v>30217.44</v>
      </c>
      <c r="J330" s="366">
        <v>87551</v>
      </c>
      <c r="K330" s="488">
        <v>151500.14</v>
      </c>
      <c r="L330" s="488">
        <v>151210.74</v>
      </c>
      <c r="M330" s="489">
        <v>150487.24</v>
      </c>
    </row>
    <row r="331" spans="1:13" ht="15.75">
      <c r="A331" s="1045" t="s">
        <v>1089</v>
      </c>
      <c r="B331" s="1046"/>
      <c r="C331" s="1046"/>
      <c r="D331" s="537" t="s">
        <v>876</v>
      </c>
      <c r="E331" s="378">
        <f t="shared" si="166"/>
        <v>270</v>
      </c>
      <c r="F331" s="378">
        <f>F333+F334+F335+F336+F337</f>
        <v>0</v>
      </c>
      <c r="G331" s="378">
        <f aca="true" t="shared" si="169" ref="G331:M331">G333+G334+G335+G336+G337</f>
        <v>180</v>
      </c>
      <c r="H331" s="378">
        <f t="shared" si="169"/>
        <v>90</v>
      </c>
      <c r="I331" s="378">
        <f t="shared" si="169"/>
        <v>0</v>
      </c>
      <c r="J331" s="378">
        <f t="shared" si="169"/>
        <v>0</v>
      </c>
      <c r="K331" s="378">
        <f t="shared" si="169"/>
        <v>282.69</v>
      </c>
      <c r="L331" s="378">
        <f t="shared" si="169"/>
        <v>282.15</v>
      </c>
      <c r="M331" s="461">
        <f t="shared" si="169"/>
        <v>280.8</v>
      </c>
    </row>
    <row r="332" spans="1:13" ht="18" customHeight="1">
      <c r="A332" s="240" t="s">
        <v>736</v>
      </c>
      <c r="B332" s="241"/>
      <c r="C332" s="237"/>
      <c r="D332" s="31"/>
      <c r="E332" s="378"/>
      <c r="F332" s="378"/>
      <c r="G332" s="366"/>
      <c r="H332" s="366"/>
      <c r="I332" s="481"/>
      <c r="J332" s="366"/>
      <c r="K332" s="482"/>
      <c r="L332" s="366"/>
      <c r="M332" s="483"/>
    </row>
    <row r="333" spans="1:13" ht="18" customHeight="1">
      <c r="A333" s="262"/>
      <c r="B333" s="263" t="s">
        <v>522</v>
      </c>
      <c r="C333" s="233"/>
      <c r="D333" s="31" t="s">
        <v>877</v>
      </c>
      <c r="E333" s="378">
        <f t="shared" si="166"/>
        <v>0</v>
      </c>
      <c r="F333" s="378"/>
      <c r="G333" s="366"/>
      <c r="H333" s="366"/>
      <c r="I333" s="481"/>
      <c r="J333" s="366"/>
      <c r="K333" s="482"/>
      <c r="L333" s="366"/>
      <c r="M333" s="483"/>
    </row>
    <row r="334" spans="1:13" ht="15.75">
      <c r="A334" s="234"/>
      <c r="B334" s="1036" t="s">
        <v>917</v>
      </c>
      <c r="C334" s="1036"/>
      <c r="D334" s="31" t="s">
        <v>878</v>
      </c>
      <c r="E334" s="378">
        <f t="shared" si="166"/>
        <v>0</v>
      </c>
      <c r="F334" s="378"/>
      <c r="G334" s="366"/>
      <c r="H334" s="366"/>
      <c r="I334" s="481"/>
      <c r="J334" s="366"/>
      <c r="K334" s="482"/>
      <c r="L334" s="366"/>
      <c r="M334" s="483"/>
    </row>
    <row r="335" spans="1:13" ht="31.5" customHeight="1">
      <c r="A335" s="234"/>
      <c r="B335" s="1036" t="s">
        <v>938</v>
      </c>
      <c r="C335" s="1036"/>
      <c r="D335" s="31" t="s">
        <v>774</v>
      </c>
      <c r="E335" s="378">
        <f t="shared" si="166"/>
        <v>0</v>
      </c>
      <c r="F335" s="378"/>
      <c r="G335" s="366"/>
      <c r="H335" s="366"/>
      <c r="I335" s="481"/>
      <c r="J335" s="366"/>
      <c r="K335" s="482"/>
      <c r="L335" s="366"/>
      <c r="M335" s="483"/>
    </row>
    <row r="336" spans="1:13" ht="18" customHeight="1">
      <c r="A336" s="234"/>
      <c r="B336" s="235" t="s">
        <v>753</v>
      </c>
      <c r="C336" s="233"/>
      <c r="D336" s="31" t="s">
        <v>775</v>
      </c>
      <c r="E336" s="378">
        <f t="shared" si="166"/>
        <v>270</v>
      </c>
      <c r="F336" s="378"/>
      <c r="G336" s="366">
        <v>180</v>
      </c>
      <c r="H336" s="366">
        <v>90</v>
      </c>
      <c r="I336" s="481">
        <v>0</v>
      </c>
      <c r="J336" s="366">
        <v>0</v>
      </c>
      <c r="K336" s="488">
        <f>(E336*(4.7)/100+E336)</f>
        <v>282.69</v>
      </c>
      <c r="L336" s="488">
        <f>(E336*(4.5)/100+E336)</f>
        <v>282.15</v>
      </c>
      <c r="M336" s="489">
        <f>(E336*(4)/100+E336)</f>
        <v>280.8</v>
      </c>
    </row>
    <row r="337" spans="1:13" ht="18" customHeight="1">
      <c r="A337" s="199"/>
      <c r="B337" s="200" t="s">
        <v>785</v>
      </c>
      <c r="C337" s="236"/>
      <c r="D337" s="31" t="s">
        <v>776</v>
      </c>
      <c r="E337" s="378">
        <f t="shared" si="166"/>
        <v>0</v>
      </c>
      <c r="F337" s="378"/>
      <c r="G337" s="366"/>
      <c r="H337" s="366"/>
      <c r="I337" s="481"/>
      <c r="J337" s="366"/>
      <c r="K337" s="482"/>
      <c r="L337" s="366"/>
      <c r="M337" s="483"/>
    </row>
    <row r="338" spans="1:13" ht="35.25" customHeight="1">
      <c r="A338" s="1040" t="s">
        <v>481</v>
      </c>
      <c r="B338" s="1041"/>
      <c r="C338" s="1041"/>
      <c r="D338" s="537" t="s">
        <v>361</v>
      </c>
      <c r="E338" s="378">
        <f t="shared" si="166"/>
        <v>626</v>
      </c>
      <c r="F338" s="378">
        <f>F339+F342</f>
        <v>0</v>
      </c>
      <c r="G338" s="378">
        <f aca="true" t="shared" si="170" ref="G338:M338">G339+G342</f>
        <v>0</v>
      </c>
      <c r="H338" s="378">
        <f t="shared" si="170"/>
        <v>274</v>
      </c>
      <c r="I338" s="378">
        <f t="shared" si="170"/>
        <v>21</v>
      </c>
      <c r="J338" s="378">
        <f t="shared" si="170"/>
        <v>331</v>
      </c>
      <c r="K338" s="378">
        <f t="shared" si="170"/>
        <v>655.4219999999999</v>
      </c>
      <c r="L338" s="378">
        <f t="shared" si="170"/>
        <v>654.1700000000001</v>
      </c>
      <c r="M338" s="461">
        <f t="shared" si="170"/>
        <v>651.04</v>
      </c>
    </row>
    <row r="339" spans="1:13" ht="18" customHeight="1">
      <c r="A339" s="234" t="s">
        <v>482</v>
      </c>
      <c r="B339" s="238"/>
      <c r="C339" s="239"/>
      <c r="D339" s="537" t="s">
        <v>635</v>
      </c>
      <c r="E339" s="378">
        <f t="shared" si="166"/>
        <v>110</v>
      </c>
      <c r="F339" s="378">
        <f>F341</f>
        <v>0</v>
      </c>
      <c r="G339" s="378">
        <f aca="true" t="shared" si="171" ref="G339:M339">G341</f>
        <v>0</v>
      </c>
      <c r="H339" s="378">
        <f t="shared" si="171"/>
        <v>89</v>
      </c>
      <c r="I339" s="378">
        <f t="shared" si="171"/>
        <v>21</v>
      </c>
      <c r="J339" s="378">
        <f t="shared" si="171"/>
        <v>0</v>
      </c>
      <c r="K339" s="378">
        <f t="shared" si="171"/>
        <v>115.17</v>
      </c>
      <c r="L339" s="378">
        <f t="shared" si="171"/>
        <v>114.95</v>
      </c>
      <c r="M339" s="461">
        <f t="shared" si="171"/>
        <v>114.4</v>
      </c>
    </row>
    <row r="340" spans="1:13" ht="18" customHeight="1">
      <c r="A340" s="240" t="s">
        <v>736</v>
      </c>
      <c r="B340" s="241"/>
      <c r="C340" s="237"/>
      <c r="D340" s="31"/>
      <c r="E340" s="378"/>
      <c r="F340" s="378"/>
      <c r="G340" s="366"/>
      <c r="H340" s="366"/>
      <c r="I340" s="481"/>
      <c r="J340" s="366"/>
      <c r="K340" s="482"/>
      <c r="L340" s="366"/>
      <c r="M340" s="483"/>
    </row>
    <row r="341" spans="1:13" ht="18" customHeight="1">
      <c r="A341" s="230"/>
      <c r="B341" s="200" t="s">
        <v>786</v>
      </c>
      <c r="C341" s="233"/>
      <c r="D341" s="31" t="s">
        <v>1251</v>
      </c>
      <c r="E341" s="378">
        <f t="shared" si="166"/>
        <v>110</v>
      </c>
      <c r="F341" s="378"/>
      <c r="G341" s="366">
        <v>0</v>
      </c>
      <c r="H341" s="366">
        <v>89</v>
      </c>
      <c r="I341" s="481">
        <v>21</v>
      </c>
      <c r="J341" s="366">
        <v>0</v>
      </c>
      <c r="K341" s="488">
        <f>(E341*(4.7)/100+E341)</f>
        <v>115.17</v>
      </c>
      <c r="L341" s="488">
        <f>(E341*(4.5)/100+E341)</f>
        <v>114.95</v>
      </c>
      <c r="M341" s="489">
        <f>(E341*(4)/100+E341)</f>
        <v>114.4</v>
      </c>
    </row>
    <row r="342" spans="1:13" ht="15.75">
      <c r="A342" s="1040" t="s">
        <v>483</v>
      </c>
      <c r="B342" s="1041"/>
      <c r="C342" s="1041"/>
      <c r="D342" s="537" t="s">
        <v>636</v>
      </c>
      <c r="E342" s="378">
        <f t="shared" si="166"/>
        <v>516</v>
      </c>
      <c r="F342" s="378">
        <f>F344+F346+F347</f>
        <v>0</v>
      </c>
      <c r="G342" s="378">
        <f aca="true" t="shared" si="172" ref="G342:M342">G344+G346+G347</f>
        <v>0</v>
      </c>
      <c r="H342" s="378">
        <f t="shared" si="172"/>
        <v>185</v>
      </c>
      <c r="I342" s="378">
        <f t="shared" si="172"/>
        <v>0</v>
      </c>
      <c r="J342" s="378">
        <f t="shared" si="172"/>
        <v>331</v>
      </c>
      <c r="K342" s="378">
        <f t="shared" si="172"/>
        <v>540.252</v>
      </c>
      <c r="L342" s="378">
        <f t="shared" si="172"/>
        <v>539.22</v>
      </c>
      <c r="M342" s="461">
        <f t="shared" si="172"/>
        <v>536.64</v>
      </c>
    </row>
    <row r="343" spans="1:13" ht="18" customHeight="1">
      <c r="A343" s="240" t="s">
        <v>736</v>
      </c>
      <c r="B343" s="241"/>
      <c r="C343" s="237"/>
      <c r="D343" s="31"/>
      <c r="E343" s="378"/>
      <c r="F343" s="378"/>
      <c r="G343" s="366"/>
      <c r="H343" s="366"/>
      <c r="I343" s="481"/>
      <c r="J343" s="366"/>
      <c r="K343" s="482"/>
      <c r="L343" s="366"/>
      <c r="M343" s="483"/>
    </row>
    <row r="344" spans="1:13" ht="18" customHeight="1">
      <c r="A344" s="199"/>
      <c r="B344" s="242" t="s">
        <v>484</v>
      </c>
      <c r="C344" s="233"/>
      <c r="D344" s="31" t="s">
        <v>653</v>
      </c>
      <c r="E344" s="378">
        <f t="shared" si="166"/>
        <v>516</v>
      </c>
      <c r="F344" s="378">
        <f>F345</f>
        <v>0</v>
      </c>
      <c r="G344" s="378">
        <f aca="true" t="shared" si="173" ref="G344:M344">G345</f>
        <v>0</v>
      </c>
      <c r="H344" s="378">
        <f t="shared" si="173"/>
        <v>185</v>
      </c>
      <c r="I344" s="378">
        <f t="shared" si="173"/>
        <v>0</v>
      </c>
      <c r="J344" s="378">
        <f t="shared" si="173"/>
        <v>331</v>
      </c>
      <c r="K344" s="378">
        <f t="shared" si="173"/>
        <v>540.252</v>
      </c>
      <c r="L344" s="378">
        <f t="shared" si="173"/>
        <v>539.22</v>
      </c>
      <c r="M344" s="461">
        <f t="shared" si="173"/>
        <v>536.64</v>
      </c>
    </row>
    <row r="345" spans="1:13" ht="18" customHeight="1">
      <c r="A345" s="199"/>
      <c r="B345" s="242"/>
      <c r="C345" s="231" t="s">
        <v>485</v>
      </c>
      <c r="D345" s="31" t="s">
        <v>438</v>
      </c>
      <c r="E345" s="378">
        <f t="shared" si="166"/>
        <v>516</v>
      </c>
      <c r="F345" s="378"/>
      <c r="G345" s="366">
        <v>0</v>
      </c>
      <c r="H345" s="366">
        <v>185</v>
      </c>
      <c r="I345" s="481">
        <v>0</v>
      </c>
      <c r="J345" s="366">
        <v>331</v>
      </c>
      <c r="K345" s="488">
        <f>(E345*(4.7)/100+E345)</f>
        <v>540.252</v>
      </c>
      <c r="L345" s="488">
        <f>(E345*(4.5)/100+E345)</f>
        <v>539.22</v>
      </c>
      <c r="M345" s="489">
        <f>(E345*(4)/100+E345)</f>
        <v>536.64</v>
      </c>
    </row>
    <row r="346" spans="1:13" ht="18" customHeight="1">
      <c r="A346" s="199"/>
      <c r="B346" s="242" t="s">
        <v>654</v>
      </c>
      <c r="C346" s="233"/>
      <c r="D346" s="31" t="s">
        <v>739</v>
      </c>
      <c r="E346" s="378">
        <f t="shared" si="166"/>
        <v>0</v>
      </c>
      <c r="F346" s="378"/>
      <c r="G346" s="366"/>
      <c r="H346" s="366"/>
      <c r="I346" s="481"/>
      <c r="J346" s="366"/>
      <c r="K346" s="482"/>
      <c r="L346" s="366"/>
      <c r="M346" s="483"/>
    </row>
    <row r="347" spans="1:13" ht="18" customHeight="1">
      <c r="A347" s="199"/>
      <c r="B347" s="242" t="s">
        <v>56</v>
      </c>
      <c r="C347" s="233"/>
      <c r="D347" s="31" t="s">
        <v>55</v>
      </c>
      <c r="E347" s="378">
        <f t="shared" si="166"/>
        <v>0</v>
      </c>
      <c r="F347" s="378"/>
      <c r="G347" s="366"/>
      <c r="H347" s="366"/>
      <c r="I347" s="481"/>
      <c r="J347" s="366"/>
      <c r="K347" s="482"/>
      <c r="L347" s="366"/>
      <c r="M347" s="483"/>
    </row>
    <row r="348" spans="1:13" ht="35.25" customHeight="1">
      <c r="A348" s="1037" t="s">
        <v>559</v>
      </c>
      <c r="B348" s="1038"/>
      <c r="C348" s="1038"/>
      <c r="D348" s="537" t="s">
        <v>1010</v>
      </c>
      <c r="E348" s="378">
        <f t="shared" si="166"/>
        <v>424504.25</v>
      </c>
      <c r="F348" s="378">
        <f>F349+F366+F374+F392</f>
        <v>0</v>
      </c>
      <c r="G348" s="378">
        <f aca="true" t="shared" si="174" ref="G348:M348">G349+G366+G374+G392</f>
        <v>5312</v>
      </c>
      <c r="H348" s="378">
        <f t="shared" si="174"/>
        <v>40332.380000000005</v>
      </c>
      <c r="I348" s="378">
        <f t="shared" si="174"/>
        <v>154118.41999999998</v>
      </c>
      <c r="J348" s="378">
        <f t="shared" si="174"/>
        <v>224741.45</v>
      </c>
      <c r="K348" s="378">
        <f t="shared" si="174"/>
        <v>445502.17590000003</v>
      </c>
      <c r="L348" s="378">
        <f t="shared" si="174"/>
        <v>444651.16650000005</v>
      </c>
      <c r="M348" s="461">
        <f t="shared" si="174"/>
        <v>442523.63800000004</v>
      </c>
    </row>
    <row r="349" spans="1:13" ht="15.75">
      <c r="A349" s="1037" t="s">
        <v>1625</v>
      </c>
      <c r="B349" s="1038"/>
      <c r="C349" s="1038"/>
      <c r="D349" s="537" t="s">
        <v>180</v>
      </c>
      <c r="E349" s="378">
        <f t="shared" si="166"/>
        <v>277247.8</v>
      </c>
      <c r="F349" s="378">
        <f>F351+F354+F358+F359+F361+F364+F365</f>
        <v>0</v>
      </c>
      <c r="G349" s="378">
        <f aca="true" t="shared" si="175" ref="G349:M349">G351+G354+G358+G359+G361+G364+G365</f>
        <v>331</v>
      </c>
      <c r="H349" s="378">
        <f t="shared" si="175"/>
        <v>16019.380000000001</v>
      </c>
      <c r="I349" s="378">
        <f t="shared" si="175"/>
        <v>121852.42</v>
      </c>
      <c r="J349" s="378">
        <f t="shared" si="175"/>
        <v>139045</v>
      </c>
      <c r="K349" s="378">
        <f t="shared" si="175"/>
        <v>291324.66775</v>
      </c>
      <c r="L349" s="378">
        <f t="shared" si="175"/>
        <v>290768.17125</v>
      </c>
      <c r="M349" s="461">
        <f t="shared" si="175"/>
        <v>289376.93</v>
      </c>
    </row>
    <row r="350" spans="1:13" ht="15.75">
      <c r="A350" s="240" t="s">
        <v>736</v>
      </c>
      <c r="B350" s="241"/>
      <c r="C350" s="237"/>
      <c r="D350" s="31"/>
      <c r="E350" s="378"/>
      <c r="F350" s="378"/>
      <c r="G350" s="366"/>
      <c r="H350" s="366"/>
      <c r="I350" s="481"/>
      <c r="J350" s="366"/>
      <c r="K350" s="482"/>
      <c r="L350" s="366"/>
      <c r="M350" s="483"/>
    </row>
    <row r="351" spans="1:13" ht="18" customHeight="1">
      <c r="A351" s="199"/>
      <c r="B351" s="200" t="s">
        <v>560</v>
      </c>
      <c r="C351" s="43"/>
      <c r="D351" s="31" t="s">
        <v>859</v>
      </c>
      <c r="E351" s="378">
        <f t="shared" si="166"/>
        <v>221834.3</v>
      </c>
      <c r="F351" s="378">
        <f>F352+F353</f>
        <v>0</v>
      </c>
      <c r="G351" s="378">
        <f aca="true" t="shared" si="176" ref="G351:M351">G352+G353</f>
        <v>281</v>
      </c>
      <c r="H351" s="378">
        <f t="shared" si="176"/>
        <v>1319.38</v>
      </c>
      <c r="I351" s="378">
        <f t="shared" si="176"/>
        <v>83125.42</v>
      </c>
      <c r="J351" s="378">
        <f t="shared" si="176"/>
        <v>137108.5</v>
      </c>
      <c r="K351" s="378">
        <f t="shared" si="176"/>
        <v>233267.99</v>
      </c>
      <c r="L351" s="378">
        <f t="shared" si="176"/>
        <v>232822.40000000002</v>
      </c>
      <c r="M351" s="461">
        <f t="shared" si="176"/>
        <v>231708.41</v>
      </c>
    </row>
    <row r="352" spans="1:13" ht="18" customHeight="1">
      <c r="A352" s="199"/>
      <c r="B352" s="200"/>
      <c r="C352" s="231" t="s">
        <v>439</v>
      </c>
      <c r="D352" s="31" t="s">
        <v>451</v>
      </c>
      <c r="E352" s="378">
        <f t="shared" si="166"/>
        <v>101292.25</v>
      </c>
      <c r="F352" s="378"/>
      <c r="G352" s="378">
        <v>97</v>
      </c>
      <c r="H352" s="378">
        <v>866</v>
      </c>
      <c r="I352" s="435">
        <v>54054</v>
      </c>
      <c r="J352" s="378">
        <v>46275.25</v>
      </c>
      <c r="K352" s="488">
        <v>106588.27</v>
      </c>
      <c r="L352" s="488">
        <v>106384.66</v>
      </c>
      <c r="M352" s="489">
        <v>105875.64</v>
      </c>
    </row>
    <row r="353" spans="1:13" ht="18" customHeight="1">
      <c r="A353" s="199"/>
      <c r="B353" s="200"/>
      <c r="C353" s="231" t="s">
        <v>440</v>
      </c>
      <c r="D353" s="31" t="s">
        <v>452</v>
      </c>
      <c r="E353" s="378">
        <f t="shared" si="166"/>
        <v>120542.05</v>
      </c>
      <c r="F353" s="378"/>
      <c r="G353" s="378">
        <v>184</v>
      </c>
      <c r="H353" s="378">
        <v>453.38</v>
      </c>
      <c r="I353" s="435">
        <v>29071.42</v>
      </c>
      <c r="J353" s="378">
        <v>90833.25</v>
      </c>
      <c r="K353" s="488">
        <v>126679.72</v>
      </c>
      <c r="L353" s="488">
        <v>126437.74</v>
      </c>
      <c r="M353" s="489">
        <v>125832.77</v>
      </c>
    </row>
    <row r="354" spans="1:13" ht="18" customHeight="1">
      <c r="A354" s="199"/>
      <c r="B354" s="200" t="s">
        <v>1090</v>
      </c>
      <c r="C354" s="239"/>
      <c r="D354" s="31" t="s">
        <v>1244</v>
      </c>
      <c r="E354" s="378">
        <f t="shared" si="166"/>
        <v>22091.25</v>
      </c>
      <c r="F354" s="378">
        <f>SUM(F355:F357)</f>
        <v>0</v>
      </c>
      <c r="G354" s="378">
        <f aca="true" t="shared" si="177" ref="G354:M354">SUM(G355:G357)</f>
        <v>50</v>
      </c>
      <c r="H354" s="378">
        <f t="shared" si="177"/>
        <v>14700</v>
      </c>
      <c r="I354" s="378">
        <f t="shared" si="177"/>
        <v>5445</v>
      </c>
      <c r="J354" s="378">
        <f t="shared" si="177"/>
        <v>1896.25</v>
      </c>
      <c r="K354" s="378">
        <f t="shared" si="177"/>
        <v>23168.282</v>
      </c>
      <c r="L354" s="378">
        <f t="shared" si="177"/>
        <v>23124.02</v>
      </c>
      <c r="M354" s="461">
        <f t="shared" si="177"/>
        <v>23013.38</v>
      </c>
    </row>
    <row r="355" spans="1:13" ht="18" customHeight="1">
      <c r="A355" s="199"/>
      <c r="B355" s="200"/>
      <c r="C355" s="231" t="s">
        <v>449</v>
      </c>
      <c r="D355" s="31" t="s">
        <v>904</v>
      </c>
      <c r="E355" s="378">
        <f t="shared" si="166"/>
        <v>856</v>
      </c>
      <c r="F355" s="378"/>
      <c r="G355" s="378">
        <v>0</v>
      </c>
      <c r="H355" s="378">
        <v>90</v>
      </c>
      <c r="I355" s="435">
        <v>177</v>
      </c>
      <c r="J355" s="378">
        <v>589</v>
      </c>
      <c r="K355" s="488">
        <f>(E355*(4.7)/100+E355)</f>
        <v>896.232</v>
      </c>
      <c r="L355" s="488">
        <f>(E355*(4.5)/100+E355)</f>
        <v>894.52</v>
      </c>
      <c r="M355" s="489">
        <f>(E355*(4)/100+E355)</f>
        <v>890.24</v>
      </c>
    </row>
    <row r="356" spans="1:13" ht="18" customHeight="1">
      <c r="A356" s="199"/>
      <c r="B356" s="200"/>
      <c r="C356" s="231" t="s">
        <v>1217</v>
      </c>
      <c r="D356" s="31" t="s">
        <v>905</v>
      </c>
      <c r="E356" s="378">
        <f t="shared" si="166"/>
        <v>21235.25</v>
      </c>
      <c r="F356" s="378"/>
      <c r="G356" s="378">
        <v>50</v>
      </c>
      <c r="H356" s="378">
        <v>14610</v>
      </c>
      <c r="I356" s="435">
        <v>5268</v>
      </c>
      <c r="J356" s="378">
        <v>1307.25</v>
      </c>
      <c r="K356" s="488">
        <v>22272.05</v>
      </c>
      <c r="L356" s="488">
        <v>22229.5</v>
      </c>
      <c r="M356" s="489">
        <v>22123.14</v>
      </c>
    </row>
    <row r="357" spans="1:13" ht="18" customHeight="1">
      <c r="A357" s="199"/>
      <c r="B357" s="200"/>
      <c r="C357" s="201" t="s">
        <v>959</v>
      </c>
      <c r="D357" s="31" t="s">
        <v>906</v>
      </c>
      <c r="E357" s="378">
        <f t="shared" si="166"/>
        <v>0</v>
      </c>
      <c r="F357" s="378"/>
      <c r="G357" s="378"/>
      <c r="H357" s="378"/>
      <c r="I357" s="435"/>
      <c r="J357" s="378"/>
      <c r="K357" s="488"/>
      <c r="L357" s="378"/>
      <c r="M357" s="489"/>
    </row>
    <row r="358" spans="1:13" ht="18" customHeight="1">
      <c r="A358" s="199"/>
      <c r="B358" s="200" t="s">
        <v>787</v>
      </c>
      <c r="C358" s="231"/>
      <c r="D358" s="31" t="s">
        <v>1243</v>
      </c>
      <c r="E358" s="378">
        <f t="shared" si="166"/>
        <v>0</v>
      </c>
      <c r="F358" s="378"/>
      <c r="G358" s="378"/>
      <c r="H358" s="378"/>
      <c r="I358" s="435"/>
      <c r="J358" s="378"/>
      <c r="K358" s="488"/>
      <c r="L358" s="378"/>
      <c r="M358" s="489"/>
    </row>
    <row r="359" spans="1:13" ht="18" customHeight="1">
      <c r="A359" s="199"/>
      <c r="B359" s="200" t="s">
        <v>561</v>
      </c>
      <c r="C359" s="43"/>
      <c r="D359" s="31" t="s">
        <v>1242</v>
      </c>
      <c r="E359" s="378">
        <f t="shared" si="166"/>
        <v>0</v>
      </c>
      <c r="F359" s="378">
        <f>F360</f>
        <v>0</v>
      </c>
      <c r="G359" s="378">
        <f aca="true" t="shared" si="178" ref="G359:M359">G360</f>
        <v>0</v>
      </c>
      <c r="H359" s="378">
        <f t="shared" si="178"/>
        <v>0</v>
      </c>
      <c r="I359" s="378">
        <f t="shared" si="178"/>
        <v>0</v>
      </c>
      <c r="J359" s="378">
        <f t="shared" si="178"/>
        <v>0</v>
      </c>
      <c r="K359" s="378">
        <f t="shared" si="178"/>
        <v>0</v>
      </c>
      <c r="L359" s="378">
        <f t="shared" si="178"/>
        <v>0</v>
      </c>
      <c r="M359" s="461">
        <f t="shared" si="178"/>
        <v>0</v>
      </c>
    </row>
    <row r="360" spans="1:13" ht="18" customHeight="1">
      <c r="A360" s="199"/>
      <c r="B360" s="200"/>
      <c r="C360" s="231" t="s">
        <v>41</v>
      </c>
      <c r="D360" s="31" t="s">
        <v>907</v>
      </c>
      <c r="E360" s="378">
        <f t="shared" si="166"/>
        <v>0</v>
      </c>
      <c r="F360" s="378"/>
      <c r="G360" s="378">
        <v>0</v>
      </c>
      <c r="H360" s="378">
        <v>0</v>
      </c>
      <c r="I360" s="435">
        <v>0</v>
      </c>
      <c r="J360" s="378">
        <v>0</v>
      </c>
      <c r="K360" s="488">
        <f>(E360*(4.7)/100+E360)</f>
        <v>0</v>
      </c>
      <c r="L360" s="488">
        <f>(E360*(4.5)/100+E360)</f>
        <v>0</v>
      </c>
      <c r="M360" s="489">
        <f>(E360*(4)/100+E360)</f>
        <v>0</v>
      </c>
    </row>
    <row r="361" spans="1:13" ht="18" customHeight="1">
      <c r="A361" s="199"/>
      <c r="B361" s="200" t="s">
        <v>1021</v>
      </c>
      <c r="C361" s="231"/>
      <c r="D361" s="31" t="s">
        <v>1192</v>
      </c>
      <c r="E361" s="378">
        <f t="shared" si="166"/>
        <v>0</v>
      </c>
      <c r="F361" s="378">
        <f>F362+F363</f>
        <v>0</v>
      </c>
      <c r="G361" s="378">
        <f aca="true" t="shared" si="179" ref="G361:M361">G362+G363</f>
        <v>0</v>
      </c>
      <c r="H361" s="378">
        <f t="shared" si="179"/>
        <v>0</v>
      </c>
      <c r="I361" s="378">
        <f t="shared" si="179"/>
        <v>0</v>
      </c>
      <c r="J361" s="378">
        <f t="shared" si="179"/>
        <v>0</v>
      </c>
      <c r="K361" s="378">
        <f t="shared" si="179"/>
        <v>0</v>
      </c>
      <c r="L361" s="378">
        <f t="shared" si="179"/>
        <v>0</v>
      </c>
      <c r="M361" s="461">
        <f t="shared" si="179"/>
        <v>0</v>
      </c>
    </row>
    <row r="362" spans="1:13" ht="18" customHeight="1">
      <c r="A362" s="199"/>
      <c r="B362" s="200"/>
      <c r="C362" s="231" t="s">
        <v>42</v>
      </c>
      <c r="D362" s="31" t="s">
        <v>908</v>
      </c>
      <c r="E362" s="378">
        <f t="shared" si="166"/>
        <v>0</v>
      </c>
      <c r="F362" s="378"/>
      <c r="G362" s="378"/>
      <c r="H362" s="378"/>
      <c r="I362" s="435"/>
      <c r="J362" s="378"/>
      <c r="K362" s="488"/>
      <c r="L362" s="378"/>
      <c r="M362" s="489"/>
    </row>
    <row r="363" spans="1:13" ht="18" customHeight="1">
      <c r="A363" s="199"/>
      <c r="B363" s="200"/>
      <c r="C363" s="231" t="s">
        <v>450</v>
      </c>
      <c r="D363" s="31" t="s">
        <v>909</v>
      </c>
      <c r="E363" s="378">
        <f t="shared" si="166"/>
        <v>0</v>
      </c>
      <c r="F363" s="378"/>
      <c r="G363" s="378"/>
      <c r="H363" s="378"/>
      <c r="I363" s="435"/>
      <c r="J363" s="378"/>
      <c r="K363" s="488"/>
      <c r="L363" s="378"/>
      <c r="M363" s="489"/>
    </row>
    <row r="364" spans="1:13" ht="18" customHeight="1">
      <c r="A364" s="240"/>
      <c r="B364" s="1042" t="s">
        <v>1619</v>
      </c>
      <c r="C364" s="1036"/>
      <c r="D364" s="31" t="s">
        <v>1623</v>
      </c>
      <c r="E364" s="378">
        <f t="shared" si="166"/>
        <v>33322.25</v>
      </c>
      <c r="F364" s="378"/>
      <c r="G364" s="378">
        <v>0</v>
      </c>
      <c r="H364" s="378">
        <v>0</v>
      </c>
      <c r="I364" s="435">
        <v>33282</v>
      </c>
      <c r="J364" s="378">
        <v>40.25</v>
      </c>
      <c r="K364" s="488">
        <f>(E364*(4.7)/100+E364)</f>
        <v>34888.39575</v>
      </c>
      <c r="L364" s="488">
        <f>(E364*(4.5)/100+E364)</f>
        <v>34821.75125</v>
      </c>
      <c r="M364" s="489">
        <f>(E364*(4)/100+E364)</f>
        <v>34655.14</v>
      </c>
    </row>
    <row r="365" spans="1:13" ht="18" customHeight="1">
      <c r="A365" s="199"/>
      <c r="B365" s="235" t="s">
        <v>788</v>
      </c>
      <c r="C365" s="201"/>
      <c r="D365" s="31" t="s">
        <v>780</v>
      </c>
      <c r="E365" s="378">
        <f t="shared" si="166"/>
        <v>0</v>
      </c>
      <c r="F365" s="378"/>
      <c r="G365" s="378"/>
      <c r="H365" s="378"/>
      <c r="I365" s="435"/>
      <c r="J365" s="378"/>
      <c r="K365" s="488"/>
      <c r="L365" s="378"/>
      <c r="M365" s="489"/>
    </row>
    <row r="366" spans="1:13" ht="18" customHeight="1">
      <c r="A366" s="234" t="s">
        <v>1060</v>
      </c>
      <c r="B366" s="235"/>
      <c r="C366" s="41"/>
      <c r="D366" s="537" t="s">
        <v>1245</v>
      </c>
      <c r="E366" s="378">
        <f t="shared" si="166"/>
        <v>4992.45</v>
      </c>
      <c r="F366" s="378">
        <f>F368+F371+F372</f>
        <v>0</v>
      </c>
      <c r="G366" s="378">
        <f aca="true" t="shared" si="180" ref="G366:M366">G368+G371+G372</f>
        <v>2</v>
      </c>
      <c r="H366" s="378">
        <f t="shared" si="180"/>
        <v>603</v>
      </c>
      <c r="I366" s="378">
        <f t="shared" si="180"/>
        <v>2619</v>
      </c>
      <c r="J366" s="378">
        <f t="shared" si="180"/>
        <v>1768.45</v>
      </c>
      <c r="K366" s="378">
        <f t="shared" si="180"/>
        <v>5227.09515</v>
      </c>
      <c r="L366" s="378">
        <f t="shared" si="180"/>
        <v>5217.11025</v>
      </c>
      <c r="M366" s="461">
        <f t="shared" si="180"/>
        <v>5192.148</v>
      </c>
    </row>
    <row r="367" spans="1:13" ht="14.25" customHeight="1">
      <c r="A367" s="240" t="s">
        <v>736</v>
      </c>
      <c r="B367" s="241"/>
      <c r="C367" s="237"/>
      <c r="D367" s="31"/>
      <c r="E367" s="378"/>
      <c r="F367" s="378"/>
      <c r="G367" s="378"/>
      <c r="H367" s="378"/>
      <c r="I367" s="435"/>
      <c r="J367" s="378"/>
      <c r="K367" s="488"/>
      <c r="L367" s="378"/>
      <c r="M367" s="489"/>
    </row>
    <row r="368" spans="1:13" ht="15.75">
      <c r="A368" s="245"/>
      <c r="B368" s="1036" t="s">
        <v>340</v>
      </c>
      <c r="C368" s="1036"/>
      <c r="D368" s="31" t="s">
        <v>1246</v>
      </c>
      <c r="E368" s="378">
        <f t="shared" si="166"/>
        <v>0</v>
      </c>
      <c r="F368" s="378">
        <f>F369+F370</f>
        <v>0</v>
      </c>
      <c r="G368" s="378">
        <f aca="true" t="shared" si="181" ref="G368:M368">G369+G370</f>
        <v>0</v>
      </c>
      <c r="H368" s="378">
        <f t="shared" si="181"/>
        <v>0</v>
      </c>
      <c r="I368" s="378">
        <f t="shared" si="181"/>
        <v>0</v>
      </c>
      <c r="J368" s="378">
        <f t="shared" si="181"/>
        <v>0</v>
      </c>
      <c r="K368" s="378">
        <f t="shared" si="181"/>
        <v>0</v>
      </c>
      <c r="L368" s="378">
        <f t="shared" si="181"/>
        <v>0</v>
      </c>
      <c r="M368" s="461">
        <f t="shared" si="181"/>
        <v>0</v>
      </c>
    </row>
    <row r="369" spans="1:13" ht="18" customHeight="1">
      <c r="A369" s="245"/>
      <c r="B369" s="235"/>
      <c r="C369" s="201" t="s">
        <v>1266</v>
      </c>
      <c r="D369" s="31" t="s">
        <v>782</v>
      </c>
      <c r="E369" s="378">
        <f t="shared" si="166"/>
        <v>0</v>
      </c>
      <c r="F369" s="378"/>
      <c r="G369" s="378"/>
      <c r="H369" s="378"/>
      <c r="I369" s="435"/>
      <c r="J369" s="378"/>
      <c r="K369" s="488"/>
      <c r="L369" s="378"/>
      <c r="M369" s="489"/>
    </row>
    <row r="370" spans="1:13" ht="18" customHeight="1">
      <c r="A370" s="245"/>
      <c r="B370" s="235"/>
      <c r="C370" s="201" t="s">
        <v>566</v>
      </c>
      <c r="D370" s="31" t="s">
        <v>1036</v>
      </c>
      <c r="E370" s="378">
        <f t="shared" si="166"/>
        <v>0</v>
      </c>
      <c r="F370" s="378"/>
      <c r="G370" s="378">
        <v>0</v>
      </c>
      <c r="H370" s="378">
        <v>0</v>
      </c>
      <c r="I370" s="435">
        <v>0</v>
      </c>
      <c r="J370" s="378">
        <v>0</v>
      </c>
      <c r="K370" s="488">
        <f>(E370*(4.7)/100+E370)</f>
        <v>0</v>
      </c>
      <c r="L370" s="488">
        <f>(E370*(4.5)/100+E370)</f>
        <v>0</v>
      </c>
      <c r="M370" s="489">
        <f>(E370*(4)/100+E370)</f>
        <v>0</v>
      </c>
    </row>
    <row r="371" spans="1:13" ht="18" customHeight="1">
      <c r="A371" s="245"/>
      <c r="B371" s="235" t="s">
        <v>1061</v>
      </c>
      <c r="C371" s="201"/>
      <c r="D371" s="31" t="s">
        <v>1062</v>
      </c>
      <c r="E371" s="378">
        <f t="shared" si="166"/>
        <v>0</v>
      </c>
      <c r="F371" s="378"/>
      <c r="G371" s="378"/>
      <c r="H371" s="378"/>
      <c r="I371" s="435"/>
      <c r="J371" s="378"/>
      <c r="K371" s="488"/>
      <c r="L371" s="378"/>
      <c r="M371" s="489"/>
    </row>
    <row r="372" spans="1:13" ht="18" customHeight="1">
      <c r="A372" s="199"/>
      <c r="B372" s="200" t="s">
        <v>149</v>
      </c>
      <c r="C372" s="231"/>
      <c r="D372" s="31" t="s">
        <v>1247</v>
      </c>
      <c r="E372" s="378">
        <f t="shared" si="166"/>
        <v>4992.45</v>
      </c>
      <c r="F372" s="378">
        <f>F373</f>
        <v>0</v>
      </c>
      <c r="G372" s="378">
        <f aca="true" t="shared" si="182" ref="G372:M372">G373</f>
        <v>2</v>
      </c>
      <c r="H372" s="378">
        <f t="shared" si="182"/>
        <v>603</v>
      </c>
      <c r="I372" s="378">
        <f t="shared" si="182"/>
        <v>2619</v>
      </c>
      <c r="J372" s="378">
        <f t="shared" si="182"/>
        <v>1768.45</v>
      </c>
      <c r="K372" s="378">
        <f t="shared" si="182"/>
        <v>5227.09515</v>
      </c>
      <c r="L372" s="378">
        <f t="shared" si="182"/>
        <v>5217.11025</v>
      </c>
      <c r="M372" s="461">
        <f t="shared" si="182"/>
        <v>5192.148</v>
      </c>
    </row>
    <row r="373" spans="1:13" ht="18" customHeight="1">
      <c r="A373" s="199"/>
      <c r="B373" s="200"/>
      <c r="C373" s="201" t="s">
        <v>910</v>
      </c>
      <c r="D373" s="31" t="s">
        <v>911</v>
      </c>
      <c r="E373" s="378">
        <f t="shared" si="166"/>
        <v>4992.45</v>
      </c>
      <c r="F373" s="378"/>
      <c r="G373" s="378">
        <v>2</v>
      </c>
      <c r="H373" s="378">
        <v>603</v>
      </c>
      <c r="I373" s="435">
        <v>2619</v>
      </c>
      <c r="J373" s="378">
        <v>1768.45</v>
      </c>
      <c r="K373" s="488">
        <f>(E373*(4.7)/100+E373)</f>
        <v>5227.09515</v>
      </c>
      <c r="L373" s="488">
        <f>(E373*(4.5)/100+E373)</f>
        <v>5217.11025</v>
      </c>
      <c r="M373" s="489">
        <f>(E373*(4)/100+E373)</f>
        <v>5192.148</v>
      </c>
    </row>
    <row r="374" spans="1:13" ht="15.75">
      <c r="A374" s="1037" t="s">
        <v>1022</v>
      </c>
      <c r="B374" s="1038"/>
      <c r="C374" s="1038"/>
      <c r="D374" s="537" t="s">
        <v>358</v>
      </c>
      <c r="E374" s="378">
        <f t="shared" si="166"/>
        <v>117071</v>
      </c>
      <c r="F374" s="378">
        <f>F376+F386+F390+F391</f>
        <v>0</v>
      </c>
      <c r="G374" s="378">
        <f aca="true" t="shared" si="183" ref="G374:M374">G376+G386+G390+G391</f>
        <v>3642</v>
      </c>
      <c r="H374" s="378">
        <f t="shared" si="183"/>
        <v>19146</v>
      </c>
      <c r="I374" s="378">
        <f t="shared" si="183"/>
        <v>24033</v>
      </c>
      <c r="J374" s="378">
        <f t="shared" si="183"/>
        <v>70250</v>
      </c>
      <c r="K374" s="378">
        <f t="shared" si="183"/>
        <v>122573.342</v>
      </c>
      <c r="L374" s="378">
        <f t="shared" si="183"/>
        <v>122339.2</v>
      </c>
      <c r="M374" s="461">
        <f t="shared" si="183"/>
        <v>121753.84000000001</v>
      </c>
    </row>
    <row r="375" spans="1:13" ht="18" customHeight="1">
      <c r="A375" s="240" t="s">
        <v>736</v>
      </c>
      <c r="B375" s="241"/>
      <c r="C375" s="237"/>
      <c r="D375" s="31"/>
      <c r="E375" s="378"/>
      <c r="F375" s="378"/>
      <c r="G375" s="378"/>
      <c r="H375" s="378"/>
      <c r="I375" s="435"/>
      <c r="J375" s="378"/>
      <c r="K375" s="488"/>
      <c r="L375" s="378"/>
      <c r="M375" s="489"/>
    </row>
    <row r="376" spans="1:13" ht="15.75">
      <c r="A376" s="245"/>
      <c r="B376" s="1039" t="s">
        <v>488</v>
      </c>
      <c r="C376" s="1039"/>
      <c r="D376" s="31" t="s">
        <v>1248</v>
      </c>
      <c r="E376" s="378">
        <f t="shared" si="166"/>
        <v>8</v>
      </c>
      <c r="F376" s="378">
        <f>SUM(F377:F385)</f>
        <v>0</v>
      </c>
      <c r="G376" s="378">
        <f aca="true" t="shared" si="184" ref="G376:M376">SUM(G377:G385)</f>
        <v>0</v>
      </c>
      <c r="H376" s="378">
        <f t="shared" si="184"/>
        <v>0</v>
      </c>
      <c r="I376" s="378">
        <f t="shared" si="184"/>
        <v>8</v>
      </c>
      <c r="J376" s="378">
        <f t="shared" si="184"/>
        <v>0</v>
      </c>
      <c r="K376" s="378">
        <f t="shared" si="184"/>
        <v>8.376</v>
      </c>
      <c r="L376" s="378">
        <f t="shared" si="184"/>
        <v>8.36</v>
      </c>
      <c r="M376" s="461">
        <f t="shared" si="184"/>
        <v>8.32</v>
      </c>
    </row>
    <row r="377" spans="1:13" ht="18" customHeight="1">
      <c r="A377" s="245"/>
      <c r="B377" s="200"/>
      <c r="C377" s="201" t="s">
        <v>912</v>
      </c>
      <c r="D377" s="538" t="s">
        <v>298</v>
      </c>
      <c r="E377" s="378">
        <f t="shared" si="166"/>
        <v>0</v>
      </c>
      <c r="F377" s="378"/>
      <c r="G377" s="378"/>
      <c r="H377" s="378"/>
      <c r="I377" s="435"/>
      <c r="J377" s="378"/>
      <c r="K377" s="488"/>
      <c r="L377" s="378"/>
      <c r="M377" s="489"/>
    </row>
    <row r="378" spans="1:13" ht="18" customHeight="1">
      <c r="A378" s="245"/>
      <c r="B378" s="200"/>
      <c r="C378" s="41" t="s">
        <v>913</v>
      </c>
      <c r="D378" s="538" t="s">
        <v>299</v>
      </c>
      <c r="E378" s="378">
        <f t="shared" si="166"/>
        <v>0</v>
      </c>
      <c r="F378" s="378"/>
      <c r="G378" s="378"/>
      <c r="H378" s="378"/>
      <c r="I378" s="435"/>
      <c r="J378" s="378"/>
      <c r="K378" s="488"/>
      <c r="L378" s="378"/>
      <c r="M378" s="489"/>
    </row>
    <row r="379" spans="1:13" ht="18" customHeight="1">
      <c r="A379" s="245"/>
      <c r="B379" s="200"/>
      <c r="C379" s="201" t="s">
        <v>1042</v>
      </c>
      <c r="D379" s="538" t="s">
        <v>300</v>
      </c>
      <c r="E379" s="378">
        <f t="shared" si="166"/>
        <v>8</v>
      </c>
      <c r="F379" s="378"/>
      <c r="G379" s="378">
        <v>0</v>
      </c>
      <c r="H379" s="378">
        <v>0</v>
      </c>
      <c r="I379" s="435">
        <v>8</v>
      </c>
      <c r="J379" s="378">
        <v>0</v>
      </c>
      <c r="K379" s="488">
        <f>(E379*(4.7)/100+E379)</f>
        <v>8.376</v>
      </c>
      <c r="L379" s="488">
        <f>(E379*(4.5)/100+E379)</f>
        <v>8.36</v>
      </c>
      <c r="M379" s="489">
        <f>(E379*(4)/100+E379)</f>
        <v>8.32</v>
      </c>
    </row>
    <row r="380" spans="1:13" ht="18" customHeight="1">
      <c r="A380" s="245"/>
      <c r="B380" s="200"/>
      <c r="C380" s="41" t="s">
        <v>1043</v>
      </c>
      <c r="D380" s="538" t="s">
        <v>301</v>
      </c>
      <c r="E380" s="378">
        <f t="shared" si="166"/>
        <v>0</v>
      </c>
      <c r="F380" s="378"/>
      <c r="G380" s="378"/>
      <c r="H380" s="378"/>
      <c r="I380" s="435"/>
      <c r="J380" s="378"/>
      <c r="K380" s="488"/>
      <c r="L380" s="378"/>
      <c r="M380" s="489"/>
    </row>
    <row r="381" spans="1:13" ht="18" customHeight="1">
      <c r="A381" s="245"/>
      <c r="B381" s="200"/>
      <c r="C381" s="41" t="s">
        <v>1044</v>
      </c>
      <c r="D381" s="538" t="s">
        <v>302</v>
      </c>
      <c r="E381" s="378">
        <f t="shared" si="166"/>
        <v>0</v>
      </c>
      <c r="F381" s="378"/>
      <c r="G381" s="378"/>
      <c r="H381" s="378"/>
      <c r="I381" s="435"/>
      <c r="J381" s="378"/>
      <c r="K381" s="488"/>
      <c r="L381" s="378"/>
      <c r="M381" s="489"/>
    </row>
    <row r="382" spans="1:13" ht="18" customHeight="1">
      <c r="A382" s="245"/>
      <c r="B382" s="200"/>
      <c r="C382" s="41" t="s">
        <v>1045</v>
      </c>
      <c r="D382" s="538" t="s">
        <v>303</v>
      </c>
      <c r="E382" s="378">
        <f t="shared" si="166"/>
        <v>0</v>
      </c>
      <c r="F382" s="378"/>
      <c r="G382" s="378"/>
      <c r="H382" s="378"/>
      <c r="I382" s="435"/>
      <c r="J382" s="378"/>
      <c r="K382" s="488"/>
      <c r="L382" s="378"/>
      <c r="M382" s="489"/>
    </row>
    <row r="383" spans="1:13" ht="18" customHeight="1">
      <c r="A383" s="245"/>
      <c r="B383" s="200"/>
      <c r="C383" s="41" t="s">
        <v>1046</v>
      </c>
      <c r="D383" s="538" t="s">
        <v>304</v>
      </c>
      <c r="E383" s="378">
        <f t="shared" si="166"/>
        <v>0</v>
      </c>
      <c r="F383" s="378"/>
      <c r="G383" s="378"/>
      <c r="H383" s="378"/>
      <c r="I383" s="435"/>
      <c r="J383" s="378"/>
      <c r="K383" s="488"/>
      <c r="L383" s="378"/>
      <c r="M383" s="489"/>
    </row>
    <row r="384" spans="1:13" ht="18" customHeight="1">
      <c r="A384" s="245"/>
      <c r="B384" s="200"/>
      <c r="C384" s="41" t="s">
        <v>296</v>
      </c>
      <c r="D384" s="538" t="s">
        <v>62</v>
      </c>
      <c r="E384" s="378">
        <f t="shared" si="166"/>
        <v>0</v>
      </c>
      <c r="F384" s="378"/>
      <c r="G384" s="378"/>
      <c r="H384" s="378"/>
      <c r="I384" s="435"/>
      <c r="J384" s="378"/>
      <c r="K384" s="488"/>
      <c r="L384" s="378"/>
      <c r="M384" s="489"/>
    </row>
    <row r="385" spans="1:13" ht="18" customHeight="1">
      <c r="A385" s="245"/>
      <c r="B385" s="200"/>
      <c r="C385" s="201" t="s">
        <v>297</v>
      </c>
      <c r="D385" s="538" t="s">
        <v>63</v>
      </c>
      <c r="E385" s="378">
        <f t="shared" si="166"/>
        <v>0</v>
      </c>
      <c r="F385" s="378"/>
      <c r="G385" s="378"/>
      <c r="H385" s="378"/>
      <c r="I385" s="435"/>
      <c r="J385" s="378"/>
      <c r="K385" s="488"/>
      <c r="L385" s="378"/>
      <c r="M385" s="489"/>
    </row>
    <row r="386" spans="1:13" ht="18" customHeight="1">
      <c r="A386" s="245"/>
      <c r="B386" s="200" t="s">
        <v>1091</v>
      </c>
      <c r="C386" s="201"/>
      <c r="D386" s="31" t="s">
        <v>1249</v>
      </c>
      <c r="E386" s="378">
        <f t="shared" si="166"/>
        <v>117058</v>
      </c>
      <c r="F386" s="378">
        <f>SUM(F387:F389)</f>
        <v>0</v>
      </c>
      <c r="G386" s="378">
        <f aca="true" t="shared" si="185" ref="G386:M386">SUM(G387:G389)</f>
        <v>3642</v>
      </c>
      <c r="H386" s="378">
        <f t="shared" si="185"/>
        <v>19141</v>
      </c>
      <c r="I386" s="378">
        <f t="shared" si="185"/>
        <v>24025</v>
      </c>
      <c r="J386" s="378">
        <f t="shared" si="185"/>
        <v>70250</v>
      </c>
      <c r="K386" s="378">
        <f t="shared" si="185"/>
        <v>122559.726</v>
      </c>
      <c r="L386" s="378">
        <f t="shared" si="185"/>
        <v>122325.61</v>
      </c>
      <c r="M386" s="461">
        <f t="shared" si="185"/>
        <v>121740.32</v>
      </c>
    </row>
    <row r="387" spans="1:13" ht="18" customHeight="1">
      <c r="A387" s="245"/>
      <c r="B387" s="200"/>
      <c r="C387" s="201" t="s">
        <v>64</v>
      </c>
      <c r="D387" s="538" t="s">
        <v>67</v>
      </c>
      <c r="E387" s="378">
        <f t="shared" si="166"/>
        <v>0</v>
      </c>
      <c r="F387" s="378"/>
      <c r="G387" s="366"/>
      <c r="H387" s="366"/>
      <c r="I387" s="481"/>
      <c r="J387" s="366"/>
      <c r="K387" s="482"/>
      <c r="L387" s="366"/>
      <c r="M387" s="483"/>
    </row>
    <row r="388" spans="1:13" ht="18" customHeight="1">
      <c r="A388" s="245"/>
      <c r="B388" s="200"/>
      <c r="C388" s="201" t="s">
        <v>65</v>
      </c>
      <c r="D388" s="538" t="s">
        <v>365</v>
      </c>
      <c r="E388" s="378">
        <f t="shared" si="166"/>
        <v>0</v>
      </c>
      <c r="F388" s="378"/>
      <c r="G388" s="366"/>
      <c r="H388" s="366"/>
      <c r="I388" s="481"/>
      <c r="J388" s="366"/>
      <c r="K388" s="482"/>
      <c r="L388" s="366"/>
      <c r="M388" s="483"/>
    </row>
    <row r="389" spans="1:13" ht="21" customHeight="1">
      <c r="A389" s="245"/>
      <c r="B389" s="200"/>
      <c r="C389" s="41" t="s">
        <v>66</v>
      </c>
      <c r="D389" s="538" t="s">
        <v>612</v>
      </c>
      <c r="E389" s="378">
        <f t="shared" si="166"/>
        <v>117058</v>
      </c>
      <c r="F389" s="378"/>
      <c r="G389" s="366">
        <v>3642</v>
      </c>
      <c r="H389" s="366">
        <v>19141</v>
      </c>
      <c r="I389" s="481">
        <v>24025</v>
      </c>
      <c r="J389" s="366">
        <v>70250</v>
      </c>
      <c r="K389" s="488">
        <f>(E389*(4.7)/100+E389)</f>
        <v>122559.726</v>
      </c>
      <c r="L389" s="488">
        <f>(E389*(4.5)/100+E389)</f>
        <v>122325.61</v>
      </c>
      <c r="M389" s="489">
        <f>(E389*(4)/100+E389)</f>
        <v>121740.32</v>
      </c>
    </row>
    <row r="390" spans="1:13" ht="18" customHeight="1">
      <c r="A390" s="245"/>
      <c r="B390" s="200" t="s">
        <v>1255</v>
      </c>
      <c r="C390" s="239"/>
      <c r="D390" s="31" t="s">
        <v>1035</v>
      </c>
      <c r="E390" s="378">
        <f t="shared" si="166"/>
        <v>0</v>
      </c>
      <c r="F390" s="378"/>
      <c r="G390" s="366"/>
      <c r="H390" s="366"/>
      <c r="I390" s="481"/>
      <c r="J390" s="366"/>
      <c r="K390" s="482"/>
      <c r="L390" s="366"/>
      <c r="M390" s="483"/>
    </row>
    <row r="391" spans="1:13" ht="18" customHeight="1">
      <c r="A391" s="245"/>
      <c r="B391" s="200" t="s">
        <v>155</v>
      </c>
      <c r="C391" s="239"/>
      <c r="D391" s="31" t="s">
        <v>1002</v>
      </c>
      <c r="E391" s="378">
        <f aca="true" t="shared" si="186" ref="E391:E455">G391+H391+I391+J391</f>
        <v>5</v>
      </c>
      <c r="F391" s="378"/>
      <c r="G391" s="366">
        <v>0</v>
      </c>
      <c r="H391" s="366">
        <v>5</v>
      </c>
      <c r="I391" s="481">
        <v>0</v>
      </c>
      <c r="J391" s="366">
        <v>0</v>
      </c>
      <c r="K391" s="482">
        <v>5.24</v>
      </c>
      <c r="L391" s="366">
        <v>5.23</v>
      </c>
      <c r="M391" s="483">
        <v>5.2</v>
      </c>
    </row>
    <row r="392" spans="1:13" ht="37.5" customHeight="1">
      <c r="A392" s="1037" t="s">
        <v>1620</v>
      </c>
      <c r="B392" s="1038"/>
      <c r="C392" s="1038"/>
      <c r="D392" s="537" t="s">
        <v>359</v>
      </c>
      <c r="E392" s="378">
        <f t="shared" si="186"/>
        <v>25193</v>
      </c>
      <c r="F392" s="378">
        <f>F394+F395+F397+F398+F399+F400+F401+F404</f>
        <v>0</v>
      </c>
      <c r="G392" s="378">
        <f aca="true" t="shared" si="187" ref="G392:M392">G394+G395+G397+G398+G399+G400+G401+G404</f>
        <v>1337</v>
      </c>
      <c r="H392" s="378">
        <f t="shared" si="187"/>
        <v>4564</v>
      </c>
      <c r="I392" s="378">
        <f t="shared" si="187"/>
        <v>5614</v>
      </c>
      <c r="J392" s="378">
        <f t="shared" si="187"/>
        <v>13678</v>
      </c>
      <c r="K392" s="378">
        <f t="shared" si="187"/>
        <v>26377.071</v>
      </c>
      <c r="L392" s="378">
        <f t="shared" si="187"/>
        <v>26326.684999999998</v>
      </c>
      <c r="M392" s="461">
        <f t="shared" si="187"/>
        <v>26200.72</v>
      </c>
    </row>
    <row r="393" spans="1:13" ht="18" customHeight="1">
      <c r="A393" s="240" t="s">
        <v>736</v>
      </c>
      <c r="B393" s="241"/>
      <c r="C393" s="237"/>
      <c r="D393" s="31"/>
      <c r="E393" s="378"/>
      <c r="F393" s="378"/>
      <c r="G393" s="366"/>
      <c r="H393" s="366"/>
      <c r="I393" s="481"/>
      <c r="J393" s="366"/>
      <c r="K393" s="482"/>
      <c r="L393" s="366"/>
      <c r="M393" s="483"/>
    </row>
    <row r="394" spans="1:13" ht="18" customHeight="1">
      <c r="A394" s="199"/>
      <c r="B394" s="200" t="s">
        <v>1126</v>
      </c>
      <c r="C394" s="231"/>
      <c r="D394" s="31" t="s">
        <v>1003</v>
      </c>
      <c r="E394" s="378">
        <f t="shared" si="186"/>
        <v>165</v>
      </c>
      <c r="F394" s="378"/>
      <c r="G394" s="378">
        <v>0</v>
      </c>
      <c r="H394" s="378">
        <v>51</v>
      </c>
      <c r="I394" s="435">
        <v>0</v>
      </c>
      <c r="J394" s="378">
        <v>114</v>
      </c>
      <c r="K394" s="488">
        <f>(E394*(4.7)/100+E394)</f>
        <v>172.755</v>
      </c>
      <c r="L394" s="488">
        <f>(E394*(4.5)/100+E394)</f>
        <v>172.425</v>
      </c>
      <c r="M394" s="489">
        <f>(E394*(4)/100+E394)</f>
        <v>171.6</v>
      </c>
    </row>
    <row r="395" spans="1:13" ht="18" customHeight="1">
      <c r="A395" s="199"/>
      <c r="B395" s="235" t="s">
        <v>1023</v>
      </c>
      <c r="C395" s="231"/>
      <c r="D395" s="31" t="s">
        <v>746</v>
      </c>
      <c r="E395" s="378">
        <f t="shared" si="186"/>
        <v>475</v>
      </c>
      <c r="F395" s="378">
        <f>F396</f>
        <v>0</v>
      </c>
      <c r="G395" s="378">
        <f aca="true" t="shared" si="188" ref="G395:M395">G396</f>
        <v>0</v>
      </c>
      <c r="H395" s="378">
        <f t="shared" si="188"/>
        <v>158</v>
      </c>
      <c r="I395" s="378">
        <f t="shared" si="188"/>
        <v>129</v>
      </c>
      <c r="J395" s="378">
        <f t="shared" si="188"/>
        <v>188</v>
      </c>
      <c r="K395" s="378">
        <f t="shared" si="188"/>
        <v>497.325</v>
      </c>
      <c r="L395" s="378">
        <f t="shared" si="188"/>
        <v>496.375</v>
      </c>
      <c r="M395" s="461">
        <f t="shared" si="188"/>
        <v>494</v>
      </c>
    </row>
    <row r="396" spans="1:13" ht="18" customHeight="1">
      <c r="A396" s="199"/>
      <c r="B396" s="235"/>
      <c r="C396" s="231" t="s">
        <v>613</v>
      </c>
      <c r="D396" s="31" t="s">
        <v>307</v>
      </c>
      <c r="E396" s="378">
        <f t="shared" si="186"/>
        <v>475</v>
      </c>
      <c r="F396" s="378"/>
      <c r="G396" s="378">
        <v>0</v>
      </c>
      <c r="H396" s="378">
        <v>158</v>
      </c>
      <c r="I396" s="435">
        <v>129</v>
      </c>
      <c r="J396" s="378">
        <v>188</v>
      </c>
      <c r="K396" s="488">
        <f>(E396*(4.7)/100+E396)</f>
        <v>497.325</v>
      </c>
      <c r="L396" s="488">
        <f>(E396*(4.5)/100+E396)</f>
        <v>496.375</v>
      </c>
      <c r="M396" s="489">
        <f>(E396*(4)/100+E396)</f>
        <v>494</v>
      </c>
    </row>
    <row r="397" spans="1:13" ht="18" customHeight="1">
      <c r="A397" s="199"/>
      <c r="B397" s="235" t="s">
        <v>430</v>
      </c>
      <c r="C397" s="201"/>
      <c r="D397" s="31" t="s">
        <v>1004</v>
      </c>
      <c r="E397" s="378">
        <f t="shared" si="186"/>
        <v>3084</v>
      </c>
      <c r="F397" s="378"/>
      <c r="G397" s="378">
        <v>582</v>
      </c>
      <c r="H397" s="378">
        <v>445</v>
      </c>
      <c r="I397" s="435">
        <v>581</v>
      </c>
      <c r="J397" s="378">
        <v>1476</v>
      </c>
      <c r="K397" s="488">
        <f>(E397*(4.7)/100+E397)</f>
        <v>3228.948</v>
      </c>
      <c r="L397" s="488">
        <f>(E397*(4.5)/100+E397)</f>
        <v>3222.78</v>
      </c>
      <c r="M397" s="489">
        <f>(E397*(4)/100+E397)</f>
        <v>3207.36</v>
      </c>
    </row>
    <row r="398" spans="1:13" ht="18" customHeight="1">
      <c r="A398" s="245"/>
      <c r="B398" s="235" t="s">
        <v>156</v>
      </c>
      <c r="C398" s="201"/>
      <c r="D398" s="31" t="s">
        <v>220</v>
      </c>
      <c r="E398" s="378">
        <f t="shared" si="186"/>
        <v>0</v>
      </c>
      <c r="F398" s="378"/>
      <c r="G398" s="378"/>
      <c r="H398" s="378"/>
      <c r="I398" s="435"/>
      <c r="J398" s="378"/>
      <c r="K398" s="488"/>
      <c r="L398" s="378"/>
      <c r="M398" s="489"/>
    </row>
    <row r="399" spans="1:13" ht="18" customHeight="1">
      <c r="A399" s="245"/>
      <c r="B399" s="1043" t="s">
        <v>1740</v>
      </c>
      <c r="C399" s="1044"/>
      <c r="D399" s="31" t="s">
        <v>1741</v>
      </c>
      <c r="E399" s="378">
        <f>G399+H399+I399+J399</f>
        <v>9038</v>
      </c>
      <c r="F399" s="378"/>
      <c r="G399" s="378">
        <v>193</v>
      </c>
      <c r="H399" s="378">
        <v>1272</v>
      </c>
      <c r="I399" s="435">
        <v>3279</v>
      </c>
      <c r="J399" s="378">
        <v>4294</v>
      </c>
      <c r="K399" s="488">
        <f>(E399*(4.7)/100+E399)</f>
        <v>9462.786</v>
      </c>
      <c r="L399" s="488">
        <f>(E399*(4.5)/100+E399)</f>
        <v>9444.71</v>
      </c>
      <c r="M399" s="489">
        <f>(E399*(4)/100+E399)</f>
        <v>9399.52</v>
      </c>
    </row>
    <row r="400" spans="1:13" ht="18" customHeight="1">
      <c r="A400" s="245"/>
      <c r="B400" s="235" t="s">
        <v>1226</v>
      </c>
      <c r="C400" s="235"/>
      <c r="D400" s="31" t="s">
        <v>1227</v>
      </c>
      <c r="E400" s="378">
        <f t="shared" si="186"/>
        <v>0</v>
      </c>
      <c r="F400" s="378"/>
      <c r="G400" s="378"/>
      <c r="H400" s="378"/>
      <c r="I400" s="435"/>
      <c r="J400" s="378"/>
      <c r="K400" s="488"/>
      <c r="L400" s="378"/>
      <c r="M400" s="489"/>
    </row>
    <row r="401" spans="1:13" ht="18" customHeight="1">
      <c r="A401" s="245"/>
      <c r="B401" s="235" t="s">
        <v>1228</v>
      </c>
      <c r="C401" s="201"/>
      <c r="D401" s="31" t="s">
        <v>219</v>
      </c>
      <c r="E401" s="378">
        <f t="shared" si="186"/>
        <v>0</v>
      </c>
      <c r="F401" s="378">
        <f>F402+F403</f>
        <v>0</v>
      </c>
      <c r="G401" s="378">
        <f aca="true" t="shared" si="189" ref="G401:M401">G402+G403</f>
        <v>0</v>
      </c>
      <c r="H401" s="378">
        <f t="shared" si="189"/>
        <v>0</v>
      </c>
      <c r="I401" s="378">
        <f t="shared" si="189"/>
        <v>0</v>
      </c>
      <c r="J401" s="378">
        <f t="shared" si="189"/>
        <v>0</v>
      </c>
      <c r="K401" s="378">
        <f t="shared" si="189"/>
        <v>0</v>
      </c>
      <c r="L401" s="378">
        <f t="shared" si="189"/>
        <v>0</v>
      </c>
      <c r="M401" s="461">
        <f t="shared" si="189"/>
        <v>0</v>
      </c>
    </row>
    <row r="402" spans="1:13" ht="18" customHeight="1">
      <c r="A402" s="245"/>
      <c r="B402" s="235"/>
      <c r="C402" s="231" t="s">
        <v>614</v>
      </c>
      <c r="D402" s="31" t="s">
        <v>370</v>
      </c>
      <c r="E402" s="378">
        <f t="shared" si="186"/>
        <v>0</v>
      </c>
      <c r="F402" s="378"/>
      <c r="G402" s="378"/>
      <c r="H402" s="378"/>
      <c r="I402" s="435"/>
      <c r="J402" s="378"/>
      <c r="K402" s="488"/>
      <c r="L402" s="378"/>
      <c r="M402" s="489"/>
    </row>
    <row r="403" spans="1:13" ht="18" customHeight="1">
      <c r="A403" s="245"/>
      <c r="B403" s="235"/>
      <c r="C403" s="231" t="s">
        <v>369</v>
      </c>
      <c r="D403" s="31" t="s">
        <v>371</v>
      </c>
      <c r="E403" s="378">
        <f t="shared" si="186"/>
        <v>0</v>
      </c>
      <c r="F403" s="378"/>
      <c r="G403" s="376"/>
      <c r="H403" s="376"/>
      <c r="I403" s="399"/>
      <c r="J403" s="376"/>
      <c r="K403" s="482"/>
      <c r="L403" s="376"/>
      <c r="M403" s="483"/>
    </row>
    <row r="404" spans="1:13" ht="27" customHeight="1">
      <c r="A404" s="199"/>
      <c r="B404" s="1036" t="s">
        <v>170</v>
      </c>
      <c r="C404" s="1036"/>
      <c r="D404" s="31" t="s">
        <v>747</v>
      </c>
      <c r="E404" s="378">
        <f t="shared" si="186"/>
        <v>12431</v>
      </c>
      <c r="F404" s="378">
        <f>F405</f>
        <v>0</v>
      </c>
      <c r="G404" s="378">
        <f aca="true" t="shared" si="190" ref="G404:M404">G405</f>
        <v>562</v>
      </c>
      <c r="H404" s="378">
        <f t="shared" si="190"/>
        <v>2638</v>
      </c>
      <c r="I404" s="378">
        <f t="shared" si="190"/>
        <v>1625</v>
      </c>
      <c r="J404" s="378">
        <f t="shared" si="190"/>
        <v>7606</v>
      </c>
      <c r="K404" s="378">
        <f t="shared" si="190"/>
        <v>13015.257</v>
      </c>
      <c r="L404" s="378">
        <f t="shared" si="190"/>
        <v>12990.395</v>
      </c>
      <c r="M404" s="461">
        <f t="shared" si="190"/>
        <v>12928.24</v>
      </c>
    </row>
    <row r="405" spans="1:13" ht="18" customHeight="1">
      <c r="A405" s="199"/>
      <c r="B405" s="200"/>
      <c r="C405" s="201" t="s">
        <v>168</v>
      </c>
      <c r="D405" s="31" t="s">
        <v>169</v>
      </c>
      <c r="E405" s="378">
        <f t="shared" si="186"/>
        <v>12431</v>
      </c>
      <c r="F405" s="378"/>
      <c r="G405" s="366">
        <v>562</v>
      </c>
      <c r="H405" s="366">
        <v>2638</v>
      </c>
      <c r="I405" s="481">
        <v>1625</v>
      </c>
      <c r="J405" s="366">
        <v>7606</v>
      </c>
      <c r="K405" s="488">
        <f>(E405*(4.7)/100+E405)</f>
        <v>13015.257</v>
      </c>
      <c r="L405" s="488">
        <f>(E405*(4.5)/100+E405)</f>
        <v>12990.395</v>
      </c>
      <c r="M405" s="489">
        <f>(E405*(4)/100+E405)</f>
        <v>12928.24</v>
      </c>
    </row>
    <row r="406" spans="1:13" ht="30.75" customHeight="1">
      <c r="A406" s="1037" t="s">
        <v>684</v>
      </c>
      <c r="B406" s="1038"/>
      <c r="C406" s="1038"/>
      <c r="D406" s="537">
        <v>73.02</v>
      </c>
      <c r="E406" s="378">
        <f t="shared" si="186"/>
        <v>401361.75</v>
      </c>
      <c r="F406" s="378">
        <f>F407+F418</f>
        <v>0</v>
      </c>
      <c r="G406" s="378">
        <f aca="true" t="shared" si="191" ref="G406:M406">G407+G418</f>
        <v>8255</v>
      </c>
      <c r="H406" s="378">
        <f t="shared" si="191"/>
        <v>22137.55</v>
      </c>
      <c r="I406" s="378">
        <f t="shared" si="191"/>
        <v>318728.2</v>
      </c>
      <c r="J406" s="378">
        <f t="shared" si="191"/>
        <v>52241</v>
      </c>
      <c r="K406" s="378">
        <f t="shared" si="191"/>
        <v>420225.75225</v>
      </c>
      <c r="L406" s="378">
        <f t="shared" si="191"/>
        <v>419423.02875</v>
      </c>
      <c r="M406" s="461">
        <f t="shared" si="191"/>
        <v>417416.22000000003</v>
      </c>
    </row>
    <row r="407" spans="1:13" ht="33.75" customHeight="1">
      <c r="A407" s="1037" t="s">
        <v>1720</v>
      </c>
      <c r="B407" s="1038"/>
      <c r="C407" s="1038"/>
      <c r="D407" s="537" t="s">
        <v>221</v>
      </c>
      <c r="E407" s="378">
        <f t="shared" si="186"/>
        <v>216099.5</v>
      </c>
      <c r="F407" s="378">
        <f>F409+F412+F415+F416+F417</f>
        <v>0</v>
      </c>
      <c r="G407" s="378">
        <f aca="true" t="shared" si="192" ref="G407:M407">G409+G412+G415+G416+G417</f>
        <v>8207</v>
      </c>
      <c r="H407" s="378">
        <f t="shared" si="192"/>
        <v>21149</v>
      </c>
      <c r="I407" s="378">
        <f t="shared" si="192"/>
        <v>140876</v>
      </c>
      <c r="J407" s="378">
        <f t="shared" si="192"/>
        <v>45867.5</v>
      </c>
      <c r="K407" s="378">
        <f t="shared" si="192"/>
        <v>226256.1765</v>
      </c>
      <c r="L407" s="378">
        <f t="shared" si="192"/>
        <v>225823.9775</v>
      </c>
      <c r="M407" s="461">
        <f t="shared" si="192"/>
        <v>224743.48000000004</v>
      </c>
    </row>
    <row r="408" spans="1:13" ht="18" customHeight="1">
      <c r="A408" s="240" t="s">
        <v>736</v>
      </c>
      <c r="B408" s="241"/>
      <c r="C408" s="237"/>
      <c r="D408" s="31"/>
      <c r="E408" s="378"/>
      <c r="F408" s="378"/>
      <c r="G408" s="366"/>
      <c r="H408" s="376"/>
      <c r="I408" s="399"/>
      <c r="J408" s="376"/>
      <c r="K408" s="482"/>
      <c r="L408" s="376"/>
      <c r="M408" s="483"/>
    </row>
    <row r="409" spans="1:13" ht="18" customHeight="1">
      <c r="A409" s="245"/>
      <c r="B409" s="200" t="s">
        <v>754</v>
      </c>
      <c r="C409" s="239"/>
      <c r="D409" s="31" t="s">
        <v>223</v>
      </c>
      <c r="E409" s="378">
        <f t="shared" si="186"/>
        <v>190869.5</v>
      </c>
      <c r="F409" s="378">
        <f>F410+F411</f>
        <v>0</v>
      </c>
      <c r="G409" s="366">
        <f>G410+G411</f>
        <v>7207</v>
      </c>
      <c r="H409" s="366">
        <f aca="true" t="shared" si="193" ref="H409:M409">H410+H411</f>
        <v>18034</v>
      </c>
      <c r="I409" s="366">
        <f t="shared" si="193"/>
        <v>134525</v>
      </c>
      <c r="J409" s="366">
        <f t="shared" si="193"/>
        <v>31103.5</v>
      </c>
      <c r="K409" s="366">
        <f t="shared" si="193"/>
        <v>199840.3665</v>
      </c>
      <c r="L409" s="366">
        <f t="shared" si="193"/>
        <v>199458.6275</v>
      </c>
      <c r="M409" s="367">
        <f t="shared" si="193"/>
        <v>198504.28000000003</v>
      </c>
    </row>
    <row r="410" spans="1:13" ht="18" customHeight="1">
      <c r="A410" s="245"/>
      <c r="B410" s="200"/>
      <c r="C410" s="201" t="s">
        <v>237</v>
      </c>
      <c r="D410" s="31" t="s">
        <v>1167</v>
      </c>
      <c r="E410" s="378">
        <f t="shared" si="186"/>
        <v>18490.25</v>
      </c>
      <c r="F410" s="378"/>
      <c r="G410" s="366">
        <v>5004</v>
      </c>
      <c r="H410" s="366">
        <v>2848</v>
      </c>
      <c r="I410" s="481">
        <v>10432</v>
      </c>
      <c r="J410" s="366">
        <v>206.25</v>
      </c>
      <c r="K410" s="488">
        <f>(E410*(4.7)/100+E410)</f>
        <v>19359.29175</v>
      </c>
      <c r="L410" s="488">
        <f>(E410*(4.5)/100+E410)</f>
        <v>19322.31125</v>
      </c>
      <c r="M410" s="489">
        <f>(E410*(4)/100+E410)</f>
        <v>19229.86</v>
      </c>
    </row>
    <row r="411" spans="1:13" ht="18" customHeight="1">
      <c r="A411" s="245"/>
      <c r="B411" s="200"/>
      <c r="C411" s="43" t="s">
        <v>689</v>
      </c>
      <c r="D411" s="31" t="s">
        <v>1168</v>
      </c>
      <c r="E411" s="378">
        <f t="shared" si="186"/>
        <v>172379.25</v>
      </c>
      <c r="F411" s="378"/>
      <c r="G411" s="366">
        <v>2203</v>
      </c>
      <c r="H411" s="366">
        <v>15186</v>
      </c>
      <c r="I411" s="481">
        <v>124093</v>
      </c>
      <c r="J411" s="366">
        <v>30897.25</v>
      </c>
      <c r="K411" s="488">
        <f>(E411*(4.7)/100+E411)</f>
        <v>180481.07475</v>
      </c>
      <c r="L411" s="488">
        <f>(E411*(4.5)/100+E411)</f>
        <v>180136.31625</v>
      </c>
      <c r="M411" s="489">
        <f>(E411*(4)/100+E411)</f>
        <v>179274.42</v>
      </c>
    </row>
    <row r="412" spans="1:13" ht="18" customHeight="1">
      <c r="A412" s="245"/>
      <c r="B412" s="235" t="s">
        <v>419</v>
      </c>
      <c r="C412" s="201"/>
      <c r="D412" s="31" t="s">
        <v>224</v>
      </c>
      <c r="E412" s="378">
        <f t="shared" si="186"/>
        <v>426</v>
      </c>
      <c r="F412" s="378">
        <f>F413+F414</f>
        <v>0</v>
      </c>
      <c r="G412" s="366">
        <f aca="true" t="shared" si="194" ref="G412:M412">G413+G414</f>
        <v>0</v>
      </c>
      <c r="H412" s="366">
        <f t="shared" si="194"/>
        <v>0</v>
      </c>
      <c r="I412" s="366">
        <f t="shared" si="194"/>
        <v>420</v>
      </c>
      <c r="J412" s="366">
        <f t="shared" si="194"/>
        <v>6</v>
      </c>
      <c r="K412" s="366">
        <f t="shared" si="194"/>
        <v>446.022</v>
      </c>
      <c r="L412" s="366">
        <f t="shared" si="194"/>
        <v>445.17</v>
      </c>
      <c r="M412" s="367">
        <f t="shared" si="194"/>
        <v>443.04</v>
      </c>
    </row>
    <row r="413" spans="1:13" ht="18" customHeight="1">
      <c r="A413" s="245"/>
      <c r="B413" s="235"/>
      <c r="C413" s="231" t="s">
        <v>690</v>
      </c>
      <c r="D413" s="31" t="s">
        <v>1169</v>
      </c>
      <c r="E413" s="378">
        <f t="shared" si="186"/>
        <v>426</v>
      </c>
      <c r="F413" s="378"/>
      <c r="G413" s="366">
        <v>0</v>
      </c>
      <c r="H413" s="366">
        <v>0</v>
      </c>
      <c r="I413" s="481">
        <v>420</v>
      </c>
      <c r="J413" s="366">
        <v>6</v>
      </c>
      <c r="K413" s="488">
        <f>(E413*(4.7)/100+E413)</f>
        <v>446.022</v>
      </c>
      <c r="L413" s="488">
        <f>(E413*(4.5)/100+E413)</f>
        <v>445.17</v>
      </c>
      <c r="M413" s="489">
        <f>(E413*(4)/100+E413)</f>
        <v>443.04</v>
      </c>
    </row>
    <row r="414" spans="1:13" ht="18" customHeight="1">
      <c r="A414" s="245"/>
      <c r="B414" s="235"/>
      <c r="C414" s="231" t="s">
        <v>691</v>
      </c>
      <c r="D414" s="31" t="s">
        <v>1170</v>
      </c>
      <c r="E414" s="378">
        <f t="shared" si="186"/>
        <v>0</v>
      </c>
      <c r="F414" s="378"/>
      <c r="G414" s="366"/>
      <c r="H414" s="366"/>
      <c r="I414" s="481"/>
      <c r="J414" s="366"/>
      <c r="K414" s="482"/>
      <c r="L414" s="366"/>
      <c r="M414" s="483"/>
    </row>
    <row r="415" spans="1:13" ht="18" customHeight="1">
      <c r="A415" s="245"/>
      <c r="B415" s="200" t="s">
        <v>1076</v>
      </c>
      <c r="C415" s="231"/>
      <c r="D415" s="31" t="s">
        <v>225</v>
      </c>
      <c r="E415" s="378">
        <f t="shared" si="186"/>
        <v>800</v>
      </c>
      <c r="F415" s="378"/>
      <c r="G415" s="366">
        <v>0</v>
      </c>
      <c r="H415" s="366">
        <v>0</v>
      </c>
      <c r="I415" s="481">
        <v>200</v>
      </c>
      <c r="J415" s="366">
        <v>600</v>
      </c>
      <c r="K415" s="488">
        <f>(E415*(4.7)/100+E415)</f>
        <v>837.6</v>
      </c>
      <c r="L415" s="488">
        <f>(E415*(4.5)/100+E415)</f>
        <v>836</v>
      </c>
      <c r="M415" s="489">
        <f>(E415*(4)/100+E415)</f>
        <v>832</v>
      </c>
    </row>
    <row r="416" spans="1:13" ht="18" customHeight="1">
      <c r="A416" s="245"/>
      <c r="B416" s="200" t="s">
        <v>783</v>
      </c>
      <c r="C416" s="231"/>
      <c r="D416" s="31" t="s">
        <v>226</v>
      </c>
      <c r="E416" s="378">
        <f t="shared" si="186"/>
        <v>0</v>
      </c>
      <c r="F416" s="378"/>
      <c r="G416" s="366"/>
      <c r="H416" s="366"/>
      <c r="I416" s="481"/>
      <c r="J416" s="366"/>
      <c r="K416" s="482"/>
      <c r="L416" s="366"/>
      <c r="M416" s="483"/>
    </row>
    <row r="417" spans="1:13" ht="18" customHeight="1">
      <c r="A417" s="245"/>
      <c r="B417" s="200" t="s">
        <v>406</v>
      </c>
      <c r="C417" s="239"/>
      <c r="D417" s="31" t="s">
        <v>227</v>
      </c>
      <c r="E417" s="378">
        <f t="shared" si="186"/>
        <v>24004</v>
      </c>
      <c r="F417" s="378"/>
      <c r="G417" s="366">
        <v>1000</v>
      </c>
      <c r="H417" s="366">
        <v>3115</v>
      </c>
      <c r="I417" s="481">
        <v>5731</v>
      </c>
      <c r="J417" s="366">
        <v>14158</v>
      </c>
      <c r="K417" s="488">
        <f>(E417*(4.7)/100+E417)</f>
        <v>25132.188000000002</v>
      </c>
      <c r="L417" s="488">
        <f>(E417*(4.5)/100+E417)</f>
        <v>25084.18</v>
      </c>
      <c r="M417" s="489">
        <f>(E417*(4)/100+E417)</f>
        <v>24964.16</v>
      </c>
    </row>
    <row r="418" spans="1:13" ht="18" customHeight="1">
      <c r="A418" s="234" t="s">
        <v>682</v>
      </c>
      <c r="B418" s="235"/>
      <c r="C418" s="239"/>
      <c r="D418" s="537" t="s">
        <v>222</v>
      </c>
      <c r="E418" s="378">
        <f t="shared" si="186"/>
        <v>185262.25</v>
      </c>
      <c r="F418" s="378">
        <f>F420+F421+F424+F425</f>
        <v>0</v>
      </c>
      <c r="G418" s="366">
        <f aca="true" t="shared" si="195" ref="G418:M418">G420+G421+G424+G425</f>
        <v>48</v>
      </c>
      <c r="H418" s="366">
        <f t="shared" si="195"/>
        <v>988.55</v>
      </c>
      <c r="I418" s="366">
        <f t="shared" si="195"/>
        <v>177852.2</v>
      </c>
      <c r="J418" s="366">
        <f t="shared" si="195"/>
        <v>6373.5</v>
      </c>
      <c r="K418" s="366">
        <f t="shared" si="195"/>
        <v>193969.57575</v>
      </c>
      <c r="L418" s="366">
        <f t="shared" si="195"/>
        <v>193599.05125</v>
      </c>
      <c r="M418" s="367">
        <f t="shared" si="195"/>
        <v>192672.74</v>
      </c>
    </row>
    <row r="419" spans="1:13" ht="18" customHeight="1">
      <c r="A419" s="240" t="s">
        <v>736</v>
      </c>
      <c r="B419" s="241"/>
      <c r="C419" s="237"/>
      <c r="D419" s="31"/>
      <c r="E419" s="378"/>
      <c r="F419" s="378"/>
      <c r="G419" s="366"/>
      <c r="H419" s="366"/>
      <c r="I419" s="481"/>
      <c r="J419" s="366"/>
      <c r="K419" s="482"/>
      <c r="L419" s="366"/>
      <c r="M419" s="483"/>
    </row>
    <row r="420" spans="1:13" ht="18" customHeight="1">
      <c r="A420" s="240"/>
      <c r="B420" s="247" t="s">
        <v>372</v>
      </c>
      <c r="C420" s="237"/>
      <c r="D420" s="31" t="s">
        <v>373</v>
      </c>
      <c r="E420" s="378">
        <f t="shared" si="186"/>
        <v>6484.25</v>
      </c>
      <c r="F420" s="378"/>
      <c r="G420" s="366">
        <v>0</v>
      </c>
      <c r="H420" s="366">
        <v>0</v>
      </c>
      <c r="I420" s="481">
        <v>6444</v>
      </c>
      <c r="J420" s="366">
        <v>40.25</v>
      </c>
      <c r="K420" s="488">
        <f>(E420*(4.7)/100+E420)</f>
        <v>6789.00975</v>
      </c>
      <c r="L420" s="488">
        <f>(E420*(4.5)/100+E420)</f>
        <v>6776.04125</v>
      </c>
      <c r="M420" s="489">
        <f>(E420*(4)/100+E420)</f>
        <v>6743.62</v>
      </c>
    </row>
    <row r="421" spans="1:13" ht="18" customHeight="1">
      <c r="A421" s="245"/>
      <c r="B421" s="200" t="s">
        <v>555</v>
      </c>
      <c r="C421" s="231"/>
      <c r="D421" s="31" t="s">
        <v>228</v>
      </c>
      <c r="E421" s="378">
        <f t="shared" si="186"/>
        <v>177712.8</v>
      </c>
      <c r="F421" s="378">
        <f>F422+F423</f>
        <v>0</v>
      </c>
      <c r="G421" s="378">
        <f aca="true" t="shared" si="196" ref="G421:M421">G422+G423</f>
        <v>48</v>
      </c>
      <c r="H421" s="378">
        <f t="shared" si="196"/>
        <v>988.55</v>
      </c>
      <c r="I421" s="378">
        <f t="shared" si="196"/>
        <v>170343</v>
      </c>
      <c r="J421" s="378">
        <f t="shared" si="196"/>
        <v>6333.25</v>
      </c>
      <c r="K421" s="378">
        <f t="shared" si="196"/>
        <v>186065.3016</v>
      </c>
      <c r="L421" s="378">
        <f t="shared" si="196"/>
        <v>185709.876</v>
      </c>
      <c r="M421" s="461">
        <f t="shared" si="196"/>
        <v>184821.31199999998</v>
      </c>
    </row>
    <row r="422" spans="1:13" ht="18" customHeight="1">
      <c r="A422" s="245"/>
      <c r="B422" s="200"/>
      <c r="C422" s="231" t="s">
        <v>692</v>
      </c>
      <c r="D422" s="31" t="s">
        <v>1171</v>
      </c>
      <c r="E422" s="378">
        <f t="shared" si="186"/>
        <v>23567</v>
      </c>
      <c r="F422" s="378"/>
      <c r="G422" s="366">
        <v>0</v>
      </c>
      <c r="H422" s="366">
        <v>420</v>
      </c>
      <c r="I422" s="481">
        <v>16854</v>
      </c>
      <c r="J422" s="366">
        <v>6293</v>
      </c>
      <c r="K422" s="488">
        <f>(E422*(4.7)/100+E422)</f>
        <v>24674.649</v>
      </c>
      <c r="L422" s="488">
        <f>(E422*(4.5)/100+E422)</f>
        <v>24627.515</v>
      </c>
      <c r="M422" s="489">
        <f>(E422*(4)/100+E422)</f>
        <v>24509.68</v>
      </c>
    </row>
    <row r="423" spans="1:13" ht="18" customHeight="1">
      <c r="A423" s="245"/>
      <c r="B423" s="200"/>
      <c r="C423" s="231" t="s">
        <v>1166</v>
      </c>
      <c r="D423" s="31" t="s">
        <v>960</v>
      </c>
      <c r="E423" s="378">
        <f t="shared" si="186"/>
        <v>154145.8</v>
      </c>
      <c r="F423" s="378"/>
      <c r="G423" s="366">
        <v>48</v>
      </c>
      <c r="H423" s="366">
        <v>568.55</v>
      </c>
      <c r="I423" s="481">
        <v>153489</v>
      </c>
      <c r="J423" s="366">
        <v>40.25</v>
      </c>
      <c r="K423" s="488">
        <f>(E423*(4.7)/100+E423)</f>
        <v>161390.6526</v>
      </c>
      <c r="L423" s="488">
        <f>(E423*(4.5)/100+E423)</f>
        <v>161082.36099999998</v>
      </c>
      <c r="M423" s="489">
        <f>(E423*(4)/100+E423)</f>
        <v>160311.63199999998</v>
      </c>
    </row>
    <row r="424" spans="1:13" ht="18" customHeight="1">
      <c r="A424" s="245"/>
      <c r="B424" s="200" t="s">
        <v>229</v>
      </c>
      <c r="C424" s="231"/>
      <c r="D424" s="31" t="s">
        <v>230</v>
      </c>
      <c r="E424" s="378">
        <f t="shared" si="186"/>
        <v>65</v>
      </c>
      <c r="F424" s="378"/>
      <c r="G424" s="366">
        <v>0</v>
      </c>
      <c r="H424" s="378">
        <v>0</v>
      </c>
      <c r="I424" s="435">
        <v>65</v>
      </c>
      <c r="J424" s="378">
        <v>0</v>
      </c>
      <c r="K424" s="488">
        <f>(E424*(4.7)/100+E424)</f>
        <v>68.055</v>
      </c>
      <c r="L424" s="488">
        <f>(E424*(4.5)/100+E424)</f>
        <v>67.925</v>
      </c>
      <c r="M424" s="489">
        <f>(E424*(4)/100+E424)</f>
        <v>67.6</v>
      </c>
    </row>
    <row r="425" spans="1:13" ht="18" customHeight="1">
      <c r="A425" s="245"/>
      <c r="B425" s="200" t="s">
        <v>675</v>
      </c>
      <c r="C425" s="231"/>
      <c r="D425" s="31" t="s">
        <v>681</v>
      </c>
      <c r="E425" s="378">
        <f t="shared" si="186"/>
        <v>1000.2</v>
      </c>
      <c r="F425" s="378"/>
      <c r="G425" s="366">
        <v>0</v>
      </c>
      <c r="H425" s="366">
        <v>0</v>
      </c>
      <c r="I425" s="481">
        <v>1000.2</v>
      </c>
      <c r="J425" s="366">
        <v>0</v>
      </c>
      <c r="K425" s="488">
        <f>(E425*(4.7)/100+E425)</f>
        <v>1047.2094</v>
      </c>
      <c r="L425" s="488">
        <f>(E425*(4.5)/100+E425)</f>
        <v>1045.209</v>
      </c>
      <c r="M425" s="489">
        <f>(E425*(4)/100+E425)</f>
        <v>1040.208</v>
      </c>
    </row>
    <row r="426" spans="1:13" ht="24" customHeight="1">
      <c r="A426" s="1037" t="s">
        <v>204</v>
      </c>
      <c r="B426" s="1038"/>
      <c r="C426" s="1038"/>
      <c r="D426" s="537" t="s">
        <v>231</v>
      </c>
      <c r="E426" s="378">
        <f t="shared" si="186"/>
        <v>166350.2</v>
      </c>
      <c r="F426" s="378">
        <f>F427+F436+F441+F448+F458</f>
        <v>0</v>
      </c>
      <c r="G426" s="378">
        <f aca="true" t="shared" si="197" ref="G426:M426">G427+G436+G441+G448+G458</f>
        <v>5650</v>
      </c>
      <c r="H426" s="378">
        <f t="shared" si="197"/>
        <v>26634</v>
      </c>
      <c r="I426" s="378">
        <f t="shared" si="197"/>
        <v>52472.2</v>
      </c>
      <c r="J426" s="378">
        <f t="shared" si="197"/>
        <v>81594</v>
      </c>
      <c r="K426" s="378">
        <f t="shared" si="197"/>
        <v>174168.6594</v>
      </c>
      <c r="L426" s="378">
        <f t="shared" si="197"/>
        <v>173835.959</v>
      </c>
      <c r="M426" s="461">
        <f t="shared" si="197"/>
        <v>173004.208</v>
      </c>
    </row>
    <row r="427" spans="1:13" ht="24" customHeight="1">
      <c r="A427" s="1037" t="s">
        <v>833</v>
      </c>
      <c r="B427" s="1038"/>
      <c r="C427" s="1038"/>
      <c r="D427" s="537" t="s">
        <v>777</v>
      </c>
      <c r="E427" s="378">
        <f t="shared" si="186"/>
        <v>0</v>
      </c>
      <c r="F427" s="378">
        <f>F429+F434</f>
        <v>0</v>
      </c>
      <c r="G427" s="378">
        <f aca="true" t="shared" si="198" ref="G427:M427">G429+G434</f>
        <v>0</v>
      </c>
      <c r="H427" s="378">
        <f t="shared" si="198"/>
        <v>0</v>
      </c>
      <c r="I427" s="378">
        <f t="shared" si="198"/>
        <v>0</v>
      </c>
      <c r="J427" s="378">
        <f t="shared" si="198"/>
        <v>0</v>
      </c>
      <c r="K427" s="378">
        <f t="shared" si="198"/>
        <v>0</v>
      </c>
      <c r="L427" s="378">
        <f t="shared" si="198"/>
        <v>0</v>
      </c>
      <c r="M427" s="461">
        <f t="shared" si="198"/>
        <v>0</v>
      </c>
    </row>
    <row r="428" spans="1:13" ht="18" customHeight="1">
      <c r="A428" s="240" t="s">
        <v>736</v>
      </c>
      <c r="B428" s="241"/>
      <c r="C428" s="237"/>
      <c r="D428" s="31"/>
      <c r="E428" s="378"/>
      <c r="F428" s="378"/>
      <c r="G428" s="366"/>
      <c r="H428" s="376"/>
      <c r="I428" s="481"/>
      <c r="J428" s="376"/>
      <c r="K428" s="482"/>
      <c r="L428" s="376"/>
      <c r="M428" s="483"/>
    </row>
    <row r="429" spans="1:13" ht="30" customHeight="1">
      <c r="A429" s="245"/>
      <c r="B429" s="1039" t="s">
        <v>855</v>
      </c>
      <c r="C429" s="1039"/>
      <c r="D429" s="31" t="s">
        <v>1048</v>
      </c>
      <c r="E429" s="378">
        <f t="shared" si="186"/>
        <v>0</v>
      </c>
      <c r="F429" s="378">
        <f>SUM(F430:F433)</f>
        <v>0</v>
      </c>
      <c r="G429" s="378">
        <f aca="true" t="shared" si="199" ref="G429:M429">SUM(G430:G433)</f>
        <v>0</v>
      </c>
      <c r="H429" s="378">
        <f t="shared" si="199"/>
        <v>0</v>
      </c>
      <c r="I429" s="378">
        <f t="shared" si="199"/>
        <v>0</v>
      </c>
      <c r="J429" s="378">
        <f t="shared" si="199"/>
        <v>0</v>
      </c>
      <c r="K429" s="378">
        <f t="shared" si="199"/>
        <v>0</v>
      </c>
      <c r="L429" s="378">
        <f t="shared" si="199"/>
        <v>0</v>
      </c>
      <c r="M429" s="461">
        <f t="shared" si="199"/>
        <v>0</v>
      </c>
    </row>
    <row r="430" spans="1:13" ht="18" customHeight="1">
      <c r="A430" s="245"/>
      <c r="B430" s="200"/>
      <c r="C430" s="231" t="s">
        <v>593</v>
      </c>
      <c r="D430" s="31" t="s">
        <v>1039</v>
      </c>
      <c r="E430" s="378">
        <f t="shared" si="186"/>
        <v>0</v>
      </c>
      <c r="F430" s="378"/>
      <c r="G430" s="366"/>
      <c r="H430" s="366"/>
      <c r="I430" s="481"/>
      <c r="J430" s="366"/>
      <c r="K430" s="482"/>
      <c r="L430" s="366"/>
      <c r="M430" s="483"/>
    </row>
    <row r="431" spans="1:13" ht="18" customHeight="1">
      <c r="A431" s="245"/>
      <c r="B431" s="200"/>
      <c r="C431" s="231" t="s">
        <v>1229</v>
      </c>
      <c r="D431" s="31" t="s">
        <v>432</v>
      </c>
      <c r="E431" s="378">
        <f t="shared" si="186"/>
        <v>0</v>
      </c>
      <c r="F431" s="378"/>
      <c r="G431" s="366"/>
      <c r="H431" s="366"/>
      <c r="I431" s="481"/>
      <c r="J431" s="366"/>
      <c r="K431" s="482"/>
      <c r="L431" s="366"/>
      <c r="M431" s="483"/>
    </row>
    <row r="432" spans="1:13" ht="18" customHeight="1">
      <c r="A432" s="245"/>
      <c r="B432" s="200"/>
      <c r="C432" s="231" t="s">
        <v>1037</v>
      </c>
      <c r="D432" s="31" t="s">
        <v>1040</v>
      </c>
      <c r="E432" s="378">
        <f t="shared" si="186"/>
        <v>0</v>
      </c>
      <c r="F432" s="378"/>
      <c r="G432" s="366"/>
      <c r="H432" s="366"/>
      <c r="I432" s="481"/>
      <c r="J432" s="366"/>
      <c r="K432" s="482"/>
      <c r="L432" s="366"/>
      <c r="M432" s="483"/>
    </row>
    <row r="433" spans="1:13" ht="18" customHeight="1">
      <c r="A433" s="245"/>
      <c r="B433" s="200"/>
      <c r="C433" s="201" t="s">
        <v>1038</v>
      </c>
      <c r="D433" s="31" t="s">
        <v>1041</v>
      </c>
      <c r="E433" s="378">
        <f t="shared" si="186"/>
        <v>0</v>
      </c>
      <c r="F433" s="378"/>
      <c r="G433" s="366"/>
      <c r="H433" s="366"/>
      <c r="I433" s="481"/>
      <c r="J433" s="366"/>
      <c r="K433" s="482"/>
      <c r="L433" s="366"/>
      <c r="M433" s="483"/>
    </row>
    <row r="434" spans="1:13" ht="18" customHeight="1">
      <c r="A434" s="245"/>
      <c r="B434" s="200" t="s">
        <v>834</v>
      </c>
      <c r="C434" s="201"/>
      <c r="D434" s="31" t="s">
        <v>830</v>
      </c>
      <c r="E434" s="378">
        <f t="shared" si="186"/>
        <v>0</v>
      </c>
      <c r="F434" s="378">
        <f>F435</f>
        <v>0</v>
      </c>
      <c r="G434" s="378">
        <f aca="true" t="shared" si="200" ref="G434:M434">G435</f>
        <v>0</v>
      </c>
      <c r="H434" s="378">
        <f t="shared" si="200"/>
        <v>0</v>
      </c>
      <c r="I434" s="378">
        <f t="shared" si="200"/>
        <v>0</v>
      </c>
      <c r="J434" s="378">
        <f t="shared" si="200"/>
        <v>0</v>
      </c>
      <c r="K434" s="378">
        <f t="shared" si="200"/>
        <v>0</v>
      </c>
      <c r="L434" s="378">
        <f t="shared" si="200"/>
        <v>0</v>
      </c>
      <c r="M434" s="461">
        <f t="shared" si="200"/>
        <v>0</v>
      </c>
    </row>
    <row r="435" spans="1:13" ht="18" customHeight="1">
      <c r="A435" s="245"/>
      <c r="B435" s="200"/>
      <c r="C435" s="201" t="s">
        <v>831</v>
      </c>
      <c r="D435" s="31" t="s">
        <v>832</v>
      </c>
      <c r="E435" s="378">
        <f t="shared" si="186"/>
        <v>0</v>
      </c>
      <c r="F435" s="378"/>
      <c r="G435" s="366"/>
      <c r="H435" s="366"/>
      <c r="I435" s="481"/>
      <c r="J435" s="366"/>
      <c r="K435" s="482"/>
      <c r="L435" s="366"/>
      <c r="M435" s="483"/>
    </row>
    <row r="436" spans="1:13" ht="15.75">
      <c r="A436" s="234" t="s">
        <v>856</v>
      </c>
      <c r="B436" s="200"/>
      <c r="C436" s="239"/>
      <c r="D436" s="537" t="s">
        <v>634</v>
      </c>
      <c r="E436" s="378">
        <f t="shared" si="186"/>
        <v>0</v>
      </c>
      <c r="F436" s="378">
        <f>F438+F439+F440</f>
        <v>0</v>
      </c>
      <c r="G436" s="378">
        <f aca="true" t="shared" si="201" ref="G436:M436">G438+G439+G440</f>
        <v>0</v>
      </c>
      <c r="H436" s="378">
        <f t="shared" si="201"/>
        <v>0</v>
      </c>
      <c r="I436" s="378">
        <f t="shared" si="201"/>
        <v>0</v>
      </c>
      <c r="J436" s="378">
        <f t="shared" si="201"/>
        <v>0</v>
      </c>
      <c r="K436" s="378">
        <f t="shared" si="201"/>
        <v>0</v>
      </c>
      <c r="L436" s="378">
        <f t="shared" si="201"/>
        <v>0</v>
      </c>
      <c r="M436" s="461">
        <f t="shared" si="201"/>
        <v>0</v>
      </c>
    </row>
    <row r="437" spans="1:13" ht="18" customHeight="1">
      <c r="A437" s="240" t="s">
        <v>736</v>
      </c>
      <c r="B437" s="241"/>
      <c r="C437" s="237"/>
      <c r="D437" s="31"/>
      <c r="E437" s="378"/>
      <c r="F437" s="378"/>
      <c r="G437" s="366"/>
      <c r="H437" s="366"/>
      <c r="I437" s="481"/>
      <c r="J437" s="366"/>
      <c r="K437" s="482"/>
      <c r="L437" s="366"/>
      <c r="M437" s="483"/>
    </row>
    <row r="438" spans="1:13" ht="18" customHeight="1">
      <c r="A438" s="234"/>
      <c r="B438" s="200" t="s">
        <v>835</v>
      </c>
      <c r="C438" s="201"/>
      <c r="D438" s="31" t="s">
        <v>1103</v>
      </c>
      <c r="E438" s="378">
        <f t="shared" si="186"/>
        <v>0</v>
      </c>
      <c r="F438" s="378"/>
      <c r="G438" s="366"/>
      <c r="H438" s="366"/>
      <c r="I438" s="481"/>
      <c r="J438" s="366"/>
      <c r="K438" s="482"/>
      <c r="L438" s="366"/>
      <c r="M438" s="483"/>
    </row>
    <row r="439" spans="1:13" ht="18" customHeight="1">
      <c r="A439" s="234"/>
      <c r="B439" s="200" t="s">
        <v>836</v>
      </c>
      <c r="C439" s="201"/>
      <c r="D439" s="31" t="s">
        <v>433</v>
      </c>
      <c r="E439" s="378">
        <f t="shared" si="186"/>
        <v>0</v>
      </c>
      <c r="F439" s="378"/>
      <c r="G439" s="366"/>
      <c r="H439" s="366"/>
      <c r="I439" s="481"/>
      <c r="J439" s="366"/>
      <c r="K439" s="482"/>
      <c r="L439" s="366"/>
      <c r="M439" s="483"/>
    </row>
    <row r="440" spans="1:13" ht="18" customHeight="1">
      <c r="A440" s="234"/>
      <c r="B440" s="235" t="s">
        <v>551</v>
      </c>
      <c r="C440" s="201"/>
      <c r="D440" s="31" t="s">
        <v>434</v>
      </c>
      <c r="E440" s="378">
        <f t="shared" si="186"/>
        <v>0</v>
      </c>
      <c r="F440" s="378"/>
      <c r="G440" s="366"/>
      <c r="H440" s="366"/>
      <c r="I440" s="481"/>
      <c r="J440" s="366"/>
      <c r="K440" s="482"/>
      <c r="L440" s="366"/>
      <c r="M440" s="483"/>
    </row>
    <row r="441" spans="1:13" ht="23.25" customHeight="1">
      <c r="A441" s="1045" t="s">
        <v>377</v>
      </c>
      <c r="B441" s="1046"/>
      <c r="C441" s="1046"/>
      <c r="D441" s="537" t="s">
        <v>637</v>
      </c>
      <c r="E441" s="378">
        <f t="shared" si="186"/>
        <v>0</v>
      </c>
      <c r="F441" s="378">
        <f>F443+F447</f>
        <v>0</v>
      </c>
      <c r="G441" s="378">
        <f aca="true" t="shared" si="202" ref="G441:M441">G443+G447</f>
        <v>0</v>
      </c>
      <c r="H441" s="378">
        <f t="shared" si="202"/>
        <v>0</v>
      </c>
      <c r="I441" s="378">
        <f t="shared" si="202"/>
        <v>0</v>
      </c>
      <c r="J441" s="378">
        <f t="shared" si="202"/>
        <v>0</v>
      </c>
      <c r="K441" s="378">
        <f t="shared" si="202"/>
        <v>0</v>
      </c>
      <c r="L441" s="378">
        <f t="shared" si="202"/>
        <v>0</v>
      </c>
      <c r="M441" s="461">
        <f t="shared" si="202"/>
        <v>0</v>
      </c>
    </row>
    <row r="442" spans="1:13" ht="18" customHeight="1">
      <c r="A442" s="240" t="s">
        <v>736</v>
      </c>
      <c r="B442" s="241"/>
      <c r="C442" s="237"/>
      <c r="D442" s="31"/>
      <c r="E442" s="378"/>
      <c r="F442" s="378"/>
      <c r="G442" s="366"/>
      <c r="H442" s="366"/>
      <c r="I442" s="481"/>
      <c r="J442" s="366"/>
      <c r="K442" s="482"/>
      <c r="L442" s="366"/>
      <c r="M442" s="483"/>
    </row>
    <row r="443" spans="1:13" ht="18" customHeight="1">
      <c r="A443" s="245"/>
      <c r="B443" s="235" t="s">
        <v>14</v>
      </c>
      <c r="C443" s="239"/>
      <c r="D443" s="31" t="s">
        <v>638</v>
      </c>
      <c r="E443" s="378">
        <f t="shared" si="186"/>
        <v>0</v>
      </c>
      <c r="F443" s="378">
        <f>SUM(F444:F446)</f>
        <v>0</v>
      </c>
      <c r="G443" s="378">
        <f aca="true" t="shared" si="203" ref="G443:M443">SUM(G444:G446)</f>
        <v>0</v>
      </c>
      <c r="H443" s="378">
        <f t="shared" si="203"/>
        <v>0</v>
      </c>
      <c r="I443" s="378">
        <f t="shared" si="203"/>
        <v>0</v>
      </c>
      <c r="J443" s="378">
        <f t="shared" si="203"/>
        <v>0</v>
      </c>
      <c r="K443" s="378">
        <f t="shared" si="203"/>
        <v>0</v>
      </c>
      <c r="L443" s="378">
        <f t="shared" si="203"/>
        <v>0</v>
      </c>
      <c r="M443" s="461">
        <f t="shared" si="203"/>
        <v>0</v>
      </c>
    </row>
    <row r="444" spans="1:13" ht="18" customHeight="1">
      <c r="A444" s="245"/>
      <c r="B444" s="235"/>
      <c r="C444" s="231" t="s">
        <v>341</v>
      </c>
      <c r="D444" s="31" t="s">
        <v>342</v>
      </c>
      <c r="E444" s="378">
        <f t="shared" si="186"/>
        <v>0</v>
      </c>
      <c r="F444" s="378"/>
      <c r="G444" s="366"/>
      <c r="H444" s="366"/>
      <c r="I444" s="481"/>
      <c r="J444" s="366"/>
      <c r="K444" s="482"/>
      <c r="L444" s="366"/>
      <c r="M444" s="483"/>
    </row>
    <row r="445" spans="1:13" ht="18" customHeight="1">
      <c r="A445" s="245"/>
      <c r="B445" s="235"/>
      <c r="C445" s="231" t="s">
        <v>15</v>
      </c>
      <c r="D445" s="31" t="s">
        <v>16</v>
      </c>
      <c r="E445" s="378">
        <f t="shared" si="186"/>
        <v>0</v>
      </c>
      <c r="F445" s="378"/>
      <c r="G445" s="366"/>
      <c r="H445" s="366"/>
      <c r="I445" s="481"/>
      <c r="J445" s="366"/>
      <c r="K445" s="482"/>
      <c r="L445" s="366"/>
      <c r="M445" s="483"/>
    </row>
    <row r="446" spans="1:13" ht="18" customHeight="1">
      <c r="A446" s="245"/>
      <c r="B446" s="235"/>
      <c r="C446" s="201" t="s">
        <v>988</v>
      </c>
      <c r="D446" s="539" t="s">
        <v>845</v>
      </c>
      <c r="E446" s="378">
        <f t="shared" si="186"/>
        <v>0</v>
      </c>
      <c r="F446" s="378"/>
      <c r="G446" s="366"/>
      <c r="H446" s="366"/>
      <c r="I446" s="481"/>
      <c r="J446" s="366"/>
      <c r="K446" s="482"/>
      <c r="L446" s="366"/>
      <c r="M446" s="483"/>
    </row>
    <row r="447" spans="1:13" ht="27" customHeight="1">
      <c r="A447" s="245"/>
      <c r="B447" s="1034" t="s">
        <v>375</v>
      </c>
      <c r="C447" s="1035"/>
      <c r="D447" s="539" t="s">
        <v>376</v>
      </c>
      <c r="E447" s="378">
        <f t="shared" si="186"/>
        <v>0</v>
      </c>
      <c r="F447" s="378"/>
      <c r="G447" s="366"/>
      <c r="H447" s="366"/>
      <c r="I447" s="481"/>
      <c r="J447" s="366"/>
      <c r="K447" s="482"/>
      <c r="L447" s="366"/>
      <c r="M447" s="483"/>
    </row>
    <row r="448" spans="1:13" ht="18" customHeight="1">
      <c r="A448" s="234" t="s">
        <v>1080</v>
      </c>
      <c r="B448" s="235"/>
      <c r="C448" s="239"/>
      <c r="D448" s="537" t="s">
        <v>748</v>
      </c>
      <c r="E448" s="378">
        <f t="shared" si="186"/>
        <v>164600</v>
      </c>
      <c r="F448" s="378">
        <f>F450+F454+F457</f>
        <v>0</v>
      </c>
      <c r="G448" s="378">
        <f aca="true" t="shared" si="204" ref="G448:M448">G450+G454+G457</f>
        <v>5650</v>
      </c>
      <c r="H448" s="378">
        <f t="shared" si="204"/>
        <v>26634</v>
      </c>
      <c r="I448" s="378">
        <f t="shared" si="204"/>
        <v>51722</v>
      </c>
      <c r="J448" s="378">
        <f t="shared" si="204"/>
        <v>80594</v>
      </c>
      <c r="K448" s="378">
        <f t="shared" si="204"/>
        <v>172336.2</v>
      </c>
      <c r="L448" s="378">
        <f t="shared" si="204"/>
        <v>172007</v>
      </c>
      <c r="M448" s="461">
        <f t="shared" si="204"/>
        <v>171184</v>
      </c>
    </row>
    <row r="449" spans="1:13" ht="18" customHeight="1">
      <c r="A449" s="240" t="s">
        <v>736</v>
      </c>
      <c r="B449" s="241"/>
      <c r="C449" s="237"/>
      <c r="D449" s="31"/>
      <c r="E449" s="378"/>
      <c r="F449" s="378"/>
      <c r="G449" s="378"/>
      <c r="H449" s="378"/>
      <c r="I449" s="435"/>
      <c r="J449" s="378"/>
      <c r="K449" s="482"/>
      <c r="L449" s="378"/>
      <c r="M449" s="483"/>
    </row>
    <row r="450" spans="1:13" ht="18" customHeight="1">
      <c r="A450" s="245"/>
      <c r="B450" s="200" t="s">
        <v>427</v>
      </c>
      <c r="C450" s="239"/>
      <c r="D450" s="31" t="s">
        <v>1097</v>
      </c>
      <c r="E450" s="378">
        <f t="shared" si="186"/>
        <v>164600</v>
      </c>
      <c r="F450" s="378">
        <f>SUM(F451:F453)</f>
        <v>0</v>
      </c>
      <c r="G450" s="378">
        <f aca="true" t="shared" si="205" ref="G450:M450">SUM(G451:G453)</f>
        <v>5650</v>
      </c>
      <c r="H450" s="378">
        <f t="shared" si="205"/>
        <v>26634</v>
      </c>
      <c r="I450" s="378">
        <f t="shared" si="205"/>
        <v>51722</v>
      </c>
      <c r="J450" s="378">
        <f t="shared" si="205"/>
        <v>80594</v>
      </c>
      <c r="K450" s="378">
        <f t="shared" si="205"/>
        <v>172336.2</v>
      </c>
      <c r="L450" s="378">
        <f t="shared" si="205"/>
        <v>172007</v>
      </c>
      <c r="M450" s="461">
        <f t="shared" si="205"/>
        <v>171184</v>
      </c>
    </row>
    <row r="451" spans="1:13" ht="18" customHeight="1">
      <c r="A451" s="245"/>
      <c r="B451" s="200"/>
      <c r="C451" s="201" t="s">
        <v>846</v>
      </c>
      <c r="D451" s="539" t="s">
        <v>849</v>
      </c>
      <c r="E451" s="378">
        <f t="shared" si="186"/>
        <v>0</v>
      </c>
      <c r="F451" s="378"/>
      <c r="G451" s="378"/>
      <c r="H451" s="378"/>
      <c r="I451" s="435"/>
      <c r="J451" s="378"/>
      <c r="K451" s="482"/>
      <c r="L451" s="378"/>
      <c r="M451" s="483"/>
    </row>
    <row r="452" spans="1:13" ht="18" customHeight="1">
      <c r="A452" s="245"/>
      <c r="B452" s="200"/>
      <c r="C452" s="201" t="s">
        <v>847</v>
      </c>
      <c r="D452" s="539" t="s">
        <v>961</v>
      </c>
      <c r="E452" s="378">
        <f t="shared" si="186"/>
        <v>0</v>
      </c>
      <c r="F452" s="378"/>
      <c r="G452" s="378"/>
      <c r="H452" s="378"/>
      <c r="I452" s="435"/>
      <c r="J452" s="378"/>
      <c r="K452" s="482"/>
      <c r="L452" s="378"/>
      <c r="M452" s="483"/>
    </row>
    <row r="453" spans="1:13" ht="18" customHeight="1">
      <c r="A453" s="245"/>
      <c r="B453" s="200"/>
      <c r="C453" s="231" t="s">
        <v>848</v>
      </c>
      <c r="D453" s="539" t="s">
        <v>25</v>
      </c>
      <c r="E453" s="378">
        <f t="shared" si="186"/>
        <v>164600</v>
      </c>
      <c r="F453" s="378"/>
      <c r="G453" s="378">
        <v>5650</v>
      </c>
      <c r="H453" s="378">
        <v>26634</v>
      </c>
      <c r="I453" s="435">
        <v>51722</v>
      </c>
      <c r="J453" s="378">
        <v>80594</v>
      </c>
      <c r="K453" s="488">
        <f>(E453*(4.7)/100+E453)</f>
        <v>172336.2</v>
      </c>
      <c r="L453" s="488">
        <f>(E453*(4.5)/100+E453)</f>
        <v>172007</v>
      </c>
      <c r="M453" s="489">
        <f>(E453*(4)/100+E453)</f>
        <v>171184</v>
      </c>
    </row>
    <row r="454" spans="1:13" ht="18" customHeight="1">
      <c r="A454" s="245"/>
      <c r="B454" s="200" t="s">
        <v>1081</v>
      </c>
      <c r="C454" s="231"/>
      <c r="D454" s="31" t="s">
        <v>360</v>
      </c>
      <c r="E454" s="378">
        <f t="shared" si="186"/>
        <v>0</v>
      </c>
      <c r="F454" s="378">
        <f>SUM(F455:F456)</f>
        <v>0</v>
      </c>
      <c r="G454" s="378">
        <f aca="true" t="shared" si="206" ref="G454:M454">SUM(G455:G456)</f>
        <v>0</v>
      </c>
      <c r="H454" s="378">
        <f t="shared" si="206"/>
        <v>0</v>
      </c>
      <c r="I454" s="378">
        <f t="shared" si="206"/>
        <v>0</v>
      </c>
      <c r="J454" s="378">
        <f t="shared" si="206"/>
        <v>0</v>
      </c>
      <c r="K454" s="378">
        <f t="shared" si="206"/>
        <v>0</v>
      </c>
      <c r="L454" s="378">
        <f t="shared" si="206"/>
        <v>0</v>
      </c>
      <c r="M454" s="461">
        <f t="shared" si="206"/>
        <v>0</v>
      </c>
    </row>
    <row r="455" spans="1:13" ht="18" customHeight="1">
      <c r="A455" s="245"/>
      <c r="B455" s="200"/>
      <c r="C455" s="231" t="s">
        <v>1078</v>
      </c>
      <c r="D455" s="31" t="s">
        <v>1079</v>
      </c>
      <c r="E455" s="378">
        <f t="shared" si="186"/>
        <v>0</v>
      </c>
      <c r="F455" s="378"/>
      <c r="G455" s="378"/>
      <c r="H455" s="378"/>
      <c r="I455" s="435"/>
      <c r="J455" s="378"/>
      <c r="K455" s="482"/>
      <c r="L455" s="378"/>
      <c r="M455" s="483"/>
    </row>
    <row r="456" spans="1:13" ht="18" customHeight="1">
      <c r="A456" s="245"/>
      <c r="B456" s="200"/>
      <c r="C456" s="231" t="s">
        <v>435</v>
      </c>
      <c r="D456" s="31" t="s">
        <v>436</v>
      </c>
      <c r="E456" s="378">
        <f aca="true" t="shared" si="207" ref="E456:E470">G456+H456+I456+J456</f>
        <v>0</v>
      </c>
      <c r="F456" s="378"/>
      <c r="G456" s="378"/>
      <c r="H456" s="378"/>
      <c r="I456" s="435"/>
      <c r="J456" s="378"/>
      <c r="K456" s="482"/>
      <c r="L456" s="378"/>
      <c r="M456" s="483"/>
    </row>
    <row r="457" spans="1:13" ht="18" customHeight="1">
      <c r="A457" s="249"/>
      <c r="B457" s="200" t="s">
        <v>778</v>
      </c>
      <c r="C457" s="237"/>
      <c r="D457" s="31" t="s">
        <v>751</v>
      </c>
      <c r="E457" s="378">
        <f t="shared" si="207"/>
        <v>0</v>
      </c>
      <c r="F457" s="378"/>
      <c r="G457" s="378"/>
      <c r="H457" s="378"/>
      <c r="I457" s="435"/>
      <c r="J457" s="378"/>
      <c r="K457" s="482"/>
      <c r="L457" s="378"/>
      <c r="M457" s="483"/>
    </row>
    <row r="458" spans="1:13" ht="26.25" customHeight="1">
      <c r="A458" s="1037" t="s">
        <v>687</v>
      </c>
      <c r="B458" s="1038"/>
      <c r="C458" s="1038"/>
      <c r="D458" s="537" t="s">
        <v>396</v>
      </c>
      <c r="E458" s="378">
        <f t="shared" si="207"/>
        <v>1750.2</v>
      </c>
      <c r="F458" s="378">
        <f>F460+F461+F462+F463+F464</f>
        <v>0</v>
      </c>
      <c r="G458" s="378">
        <f aca="true" t="shared" si="208" ref="G458:M458">G460+G461+G462+G463+G464</f>
        <v>0</v>
      </c>
      <c r="H458" s="378">
        <f t="shared" si="208"/>
        <v>0</v>
      </c>
      <c r="I458" s="378">
        <f t="shared" si="208"/>
        <v>750.2</v>
      </c>
      <c r="J458" s="378">
        <f t="shared" si="208"/>
        <v>1000</v>
      </c>
      <c r="K458" s="378">
        <f t="shared" si="208"/>
        <v>1832.4594</v>
      </c>
      <c r="L458" s="378">
        <f t="shared" si="208"/>
        <v>1828.959</v>
      </c>
      <c r="M458" s="461">
        <f t="shared" si="208"/>
        <v>1820.208</v>
      </c>
    </row>
    <row r="459" spans="1:13" ht="18" customHeight="1">
      <c r="A459" s="240" t="s">
        <v>736</v>
      </c>
      <c r="B459" s="241"/>
      <c r="C459" s="237"/>
      <c r="D459" s="31"/>
      <c r="E459" s="378"/>
      <c r="F459" s="378"/>
      <c r="G459" s="366"/>
      <c r="H459" s="376"/>
      <c r="I459" s="399"/>
      <c r="J459" s="376"/>
      <c r="K459" s="482"/>
      <c r="L459" s="376"/>
      <c r="M459" s="483"/>
    </row>
    <row r="460" spans="1:13" ht="18" customHeight="1">
      <c r="A460" s="234"/>
      <c r="B460" s="1047" t="s">
        <v>553</v>
      </c>
      <c r="C460" s="1047"/>
      <c r="D460" s="31" t="s">
        <v>1250</v>
      </c>
      <c r="E460" s="378">
        <f t="shared" si="207"/>
        <v>0</v>
      </c>
      <c r="F460" s="378"/>
      <c r="G460" s="366"/>
      <c r="H460" s="366"/>
      <c r="I460" s="481"/>
      <c r="J460" s="366"/>
      <c r="K460" s="482"/>
      <c r="L460" s="366"/>
      <c r="M460" s="483"/>
    </row>
    <row r="461" spans="1:13" ht="18" customHeight="1">
      <c r="A461" s="266"/>
      <c r="B461" s="200" t="s">
        <v>8</v>
      </c>
      <c r="C461" s="201"/>
      <c r="D461" s="31" t="s">
        <v>861</v>
      </c>
      <c r="E461" s="378">
        <f t="shared" si="207"/>
        <v>0</v>
      </c>
      <c r="F461" s="378"/>
      <c r="G461" s="366"/>
      <c r="H461" s="366"/>
      <c r="I461" s="481"/>
      <c r="J461" s="366"/>
      <c r="K461" s="482"/>
      <c r="L461" s="366"/>
      <c r="M461" s="483"/>
    </row>
    <row r="462" spans="1:13" ht="18" customHeight="1">
      <c r="A462" s="234"/>
      <c r="B462" s="200" t="s">
        <v>1102</v>
      </c>
      <c r="C462" s="201"/>
      <c r="D462" s="31" t="s">
        <v>862</v>
      </c>
      <c r="E462" s="378">
        <f t="shared" si="207"/>
        <v>0</v>
      </c>
      <c r="F462" s="378"/>
      <c r="G462" s="366"/>
      <c r="H462" s="366"/>
      <c r="I462" s="481"/>
      <c r="J462" s="366"/>
      <c r="K462" s="482"/>
      <c r="L462" s="366"/>
      <c r="M462" s="483"/>
    </row>
    <row r="463" spans="1:13" ht="18" customHeight="1">
      <c r="A463" s="234"/>
      <c r="B463" s="200" t="s">
        <v>554</v>
      </c>
      <c r="C463" s="201"/>
      <c r="D463" s="31" t="s">
        <v>863</v>
      </c>
      <c r="E463" s="378">
        <f t="shared" si="207"/>
        <v>0</v>
      </c>
      <c r="F463" s="378"/>
      <c r="G463" s="366"/>
      <c r="H463" s="366"/>
      <c r="I463" s="481"/>
      <c r="J463" s="366"/>
      <c r="K463" s="482"/>
      <c r="L463" s="366"/>
      <c r="M463" s="483"/>
    </row>
    <row r="464" spans="1:13" ht="18" customHeight="1">
      <c r="A464" s="234"/>
      <c r="B464" s="235" t="s">
        <v>552</v>
      </c>
      <c r="C464" s="201"/>
      <c r="D464" s="31" t="s">
        <v>752</v>
      </c>
      <c r="E464" s="378">
        <f t="shared" si="207"/>
        <v>1750.2</v>
      </c>
      <c r="F464" s="378"/>
      <c r="G464" s="366">
        <v>0</v>
      </c>
      <c r="H464" s="366">
        <v>0</v>
      </c>
      <c r="I464" s="481">
        <v>750.2</v>
      </c>
      <c r="J464" s="366">
        <v>1000</v>
      </c>
      <c r="K464" s="488">
        <f>(E464*(4.7)/100+E464)</f>
        <v>1832.4594</v>
      </c>
      <c r="L464" s="488">
        <f>(E464*(4.5)/100+E464)</f>
        <v>1828.959</v>
      </c>
      <c r="M464" s="489">
        <f>(E464*(4)/100+E464)</f>
        <v>1820.208</v>
      </c>
    </row>
    <row r="465" spans="1:13" ht="18" customHeight="1">
      <c r="A465" s="274" t="s">
        <v>901</v>
      </c>
      <c r="B465" s="268"/>
      <c r="C465" s="269"/>
      <c r="D465" s="537" t="s">
        <v>343</v>
      </c>
      <c r="E465" s="378">
        <f t="shared" si="207"/>
        <v>199076.41000000015</v>
      </c>
      <c r="F465" s="378">
        <f>F466+F467+F469</f>
        <v>0</v>
      </c>
      <c r="G465" s="378">
        <f aca="true" t="shared" si="209" ref="G465:M465">G466+G467+G469</f>
        <v>15407.470000000001</v>
      </c>
      <c r="H465" s="378">
        <f t="shared" si="209"/>
        <v>81684.62000000001</v>
      </c>
      <c r="I465" s="378">
        <f t="shared" si="209"/>
        <v>408599.67000000004</v>
      </c>
      <c r="J465" s="378">
        <f t="shared" si="209"/>
        <v>-306615.3499999999</v>
      </c>
      <c r="K465" s="378">
        <f t="shared" si="209"/>
        <v>476279.0907200001</v>
      </c>
      <c r="L465" s="378">
        <f t="shared" si="209"/>
        <v>475369.28920000023</v>
      </c>
      <c r="M465" s="461">
        <f t="shared" si="209"/>
        <v>473094.78040000016</v>
      </c>
    </row>
    <row r="466" spans="1:13" ht="18" customHeight="1">
      <c r="A466" s="240" t="s">
        <v>521</v>
      </c>
      <c r="B466" s="241"/>
      <c r="C466" s="237"/>
      <c r="D466" s="31" t="s">
        <v>344</v>
      </c>
      <c r="E466" s="378">
        <f t="shared" si="207"/>
        <v>0</v>
      </c>
      <c r="F466" s="378"/>
      <c r="G466" s="366"/>
      <c r="H466" s="366"/>
      <c r="I466" s="481"/>
      <c r="J466" s="366"/>
      <c r="K466" s="482"/>
      <c r="L466" s="366"/>
      <c r="M466" s="483"/>
    </row>
    <row r="467" spans="1:13" ht="18" customHeight="1">
      <c r="A467" s="240" t="s">
        <v>44</v>
      </c>
      <c r="B467" s="241"/>
      <c r="C467" s="237"/>
      <c r="D467" s="540" t="s">
        <v>921</v>
      </c>
      <c r="E467" s="378">
        <f t="shared" si="207"/>
        <v>199076.41000000015</v>
      </c>
      <c r="F467" s="378">
        <f>F468</f>
        <v>0</v>
      </c>
      <c r="G467" s="378">
        <f aca="true" t="shared" si="210" ref="G467:M467">G468</f>
        <v>15407.470000000001</v>
      </c>
      <c r="H467" s="378">
        <f t="shared" si="210"/>
        <v>81684.62000000001</v>
      </c>
      <c r="I467" s="378">
        <f t="shared" si="210"/>
        <v>408599.67000000004</v>
      </c>
      <c r="J467" s="378">
        <f t="shared" si="210"/>
        <v>-306615.3499999999</v>
      </c>
      <c r="K467" s="378">
        <f t="shared" si="210"/>
        <v>476279.0907200001</v>
      </c>
      <c r="L467" s="378">
        <f t="shared" si="210"/>
        <v>475369.28920000023</v>
      </c>
      <c r="M467" s="461">
        <f t="shared" si="210"/>
        <v>473094.78040000016</v>
      </c>
    </row>
    <row r="468" spans="1:13" ht="18" customHeight="1">
      <c r="A468" s="270"/>
      <c r="B468" s="1048" t="s">
        <v>291</v>
      </c>
      <c r="C468" s="1048"/>
      <c r="D468" s="49" t="s">
        <v>292</v>
      </c>
      <c r="E468" s="378">
        <f t="shared" si="207"/>
        <v>199076.41000000015</v>
      </c>
      <c r="F468" s="378"/>
      <c r="G468" s="366">
        <f>G325-'11-01 Venituri'!F513</f>
        <v>15407.470000000001</v>
      </c>
      <c r="H468" s="366">
        <f>H325-'11-01 Venituri'!G513</f>
        <v>81684.62000000001</v>
      </c>
      <c r="I468" s="366">
        <f>I325-'11-01 Venituri'!H513</f>
        <v>408599.67000000004</v>
      </c>
      <c r="J468" s="366">
        <f>J325-'11-01 Venituri'!I513</f>
        <v>-306615.3499999999</v>
      </c>
      <c r="K468" s="366">
        <f>K325-'11-01 Venituri'!J513</f>
        <v>476279.0907200001</v>
      </c>
      <c r="L468" s="366">
        <f>L325-'11-01 Venituri'!K513</f>
        <v>475369.28920000023</v>
      </c>
      <c r="M468" s="367">
        <f>M325-'11-01 Venituri'!L513</f>
        <v>473094.78040000016</v>
      </c>
    </row>
    <row r="469" spans="1:13" ht="18" customHeight="1">
      <c r="A469" s="271" t="s">
        <v>1712</v>
      </c>
      <c r="B469" s="272"/>
      <c r="C469" s="273"/>
      <c r="D469" s="49" t="s">
        <v>730</v>
      </c>
      <c r="E469" s="378">
        <f t="shared" si="207"/>
        <v>0</v>
      </c>
      <c r="F469" s="378">
        <f>F470</f>
        <v>0</v>
      </c>
      <c r="G469" s="378">
        <f aca="true" t="shared" si="211" ref="G469:M469">G470</f>
        <v>0</v>
      </c>
      <c r="H469" s="378">
        <f t="shared" si="211"/>
        <v>0</v>
      </c>
      <c r="I469" s="378">
        <f t="shared" si="211"/>
        <v>0</v>
      </c>
      <c r="J469" s="378">
        <f t="shared" si="211"/>
        <v>0</v>
      </c>
      <c r="K469" s="378">
        <f t="shared" si="211"/>
        <v>0</v>
      </c>
      <c r="L469" s="378">
        <f t="shared" si="211"/>
        <v>0</v>
      </c>
      <c r="M469" s="461">
        <f t="shared" si="211"/>
        <v>0</v>
      </c>
    </row>
    <row r="470" spans="1:13" ht="18" customHeight="1" thickBot="1">
      <c r="A470" s="276"/>
      <c r="B470" s="1067" t="s">
        <v>1231</v>
      </c>
      <c r="C470" s="1067"/>
      <c r="D470" s="78" t="s">
        <v>1232</v>
      </c>
      <c r="E470" s="487">
        <f t="shared" si="207"/>
        <v>0</v>
      </c>
      <c r="F470" s="487"/>
      <c r="G470" s="368"/>
      <c r="H470" s="368"/>
      <c r="I470" s="368"/>
      <c r="J470" s="368"/>
      <c r="K470" s="368"/>
      <c r="L470" s="368"/>
      <c r="M470" s="369"/>
    </row>
    <row r="472" spans="2:3" ht="15.75">
      <c r="B472" s="10"/>
      <c r="C472" s="79"/>
    </row>
    <row r="473" spans="2:3" ht="15.75">
      <c r="B473" s="10"/>
      <c r="C473" s="79"/>
    </row>
    <row r="474" spans="2:3" ht="18.75">
      <c r="B474" s="277" t="s">
        <v>1713</v>
      </c>
      <c r="C474" s="79"/>
    </row>
    <row r="475" spans="2:3" ht="15.75">
      <c r="B475" s="10"/>
      <c r="C475" s="8"/>
    </row>
    <row r="476" ht="31.5">
      <c r="C476" s="80" t="s">
        <v>1253</v>
      </c>
    </row>
    <row r="477" spans="3:9" ht="15.75">
      <c r="C477" s="80"/>
      <c r="E477" s="81" t="s">
        <v>347</v>
      </c>
      <c r="F477" s="278"/>
      <c r="G477" s="82"/>
      <c r="H477" s="82"/>
      <c r="I477" s="83"/>
    </row>
    <row r="478" spans="1:9" ht="15.75">
      <c r="A478" s="1006"/>
      <c r="B478" s="1006"/>
      <c r="C478" s="80"/>
      <c r="E478" s="84" t="s">
        <v>348</v>
      </c>
      <c r="F478" s="84"/>
      <c r="G478" s="82"/>
      <c r="H478" s="85"/>
      <c r="I478" s="83"/>
    </row>
    <row r="479" spans="1:3" ht="15.75">
      <c r="A479" s="1"/>
      <c r="B479" s="1"/>
      <c r="C479" s="80"/>
    </row>
  </sheetData>
  <sheetProtection/>
  <mergeCells count="107">
    <mergeCell ref="K1:M1"/>
    <mergeCell ref="B468:C468"/>
    <mergeCell ref="B470:C470"/>
    <mergeCell ref="A156:C156"/>
    <mergeCell ref="B429:C429"/>
    <mergeCell ref="A441:C441"/>
    <mergeCell ref="A458:C458"/>
    <mergeCell ref="B460:C460"/>
    <mergeCell ref="A406:C406"/>
    <mergeCell ref="A407:C407"/>
    <mergeCell ref="A426:C426"/>
    <mergeCell ref="A349:C349"/>
    <mergeCell ref="B368:C368"/>
    <mergeCell ref="A427:C427"/>
    <mergeCell ref="A374:C374"/>
    <mergeCell ref="B376:C376"/>
    <mergeCell ref="A392:C392"/>
    <mergeCell ref="B404:C404"/>
    <mergeCell ref="B364:C364"/>
    <mergeCell ref="B399:C399"/>
    <mergeCell ref="B335:C335"/>
    <mergeCell ref="A338:C338"/>
    <mergeCell ref="A342:C342"/>
    <mergeCell ref="A348:C348"/>
    <mergeCell ref="A325:C325"/>
    <mergeCell ref="A326:C326"/>
    <mergeCell ref="A331:C331"/>
    <mergeCell ref="B334:C334"/>
    <mergeCell ref="B314:C314"/>
    <mergeCell ref="B322:C322"/>
    <mergeCell ref="A323:C323"/>
    <mergeCell ref="B324:C324"/>
    <mergeCell ref="A293:C293"/>
    <mergeCell ref="A312:C312"/>
    <mergeCell ref="B299:C299"/>
    <mergeCell ref="B31:C31"/>
    <mergeCell ref="A32:C32"/>
    <mergeCell ref="A36:C36"/>
    <mergeCell ref="B108:C108"/>
    <mergeCell ref="A122:C122"/>
    <mergeCell ref="A123:C123"/>
    <mergeCell ref="B60:C60"/>
    <mergeCell ref="B95:C95"/>
    <mergeCell ref="B125:C125"/>
    <mergeCell ref="A171:C171"/>
    <mergeCell ref="D10:D12"/>
    <mergeCell ref="A27:C27"/>
    <mergeCell ref="B29:C29"/>
    <mergeCell ref="B30:C30"/>
    <mergeCell ref="A10:C12"/>
    <mergeCell ref="A14:C14"/>
    <mergeCell ref="A19:C19"/>
    <mergeCell ref="B22:C22"/>
    <mergeCell ref="A13:C13"/>
    <mergeCell ref="E10:J10"/>
    <mergeCell ref="K10:M10"/>
    <mergeCell ref="K11:K12"/>
    <mergeCell ref="L11:L12"/>
    <mergeCell ref="M11:M12"/>
    <mergeCell ref="E11:F11"/>
    <mergeCell ref="G11:J11"/>
    <mergeCell ref="A478:B478"/>
    <mergeCell ref="A42:C42"/>
    <mergeCell ref="A43:C43"/>
    <mergeCell ref="B64:C64"/>
    <mergeCell ref="A70:C70"/>
    <mergeCell ref="B72:C72"/>
    <mergeCell ref="A88:C88"/>
    <mergeCell ref="B100:C100"/>
    <mergeCell ref="A102:C102"/>
    <mergeCell ref="A103:C103"/>
    <mergeCell ref="A172:C172"/>
    <mergeCell ref="A137:C137"/>
    <mergeCell ref="B158:C158"/>
    <mergeCell ref="B166:C166"/>
    <mergeCell ref="B167:C167"/>
    <mergeCell ref="A5:K5"/>
    <mergeCell ref="A6:K6"/>
    <mergeCell ref="B169:C169"/>
    <mergeCell ref="B170:C170"/>
    <mergeCell ref="B23:C23"/>
    <mergeCell ref="B187:C187"/>
    <mergeCell ref="B188:C188"/>
    <mergeCell ref="A177:C177"/>
    <mergeCell ref="B180:C180"/>
    <mergeCell ref="B181:C181"/>
    <mergeCell ref="A185:C185"/>
    <mergeCell ref="A190:C190"/>
    <mergeCell ref="A194:C194"/>
    <mergeCell ref="A200:C200"/>
    <mergeCell ref="A261:C261"/>
    <mergeCell ref="A201:C201"/>
    <mergeCell ref="B222:C222"/>
    <mergeCell ref="A228:C228"/>
    <mergeCell ref="B230:C230"/>
    <mergeCell ref="B218:C218"/>
    <mergeCell ref="B253:C253"/>
    <mergeCell ref="B447:C447"/>
    <mergeCell ref="B143:C143"/>
    <mergeCell ref="B266:C266"/>
    <mergeCell ref="A280:C280"/>
    <mergeCell ref="A281:C281"/>
    <mergeCell ref="B283:C283"/>
    <mergeCell ref="A246:C246"/>
    <mergeCell ref="B258:C258"/>
    <mergeCell ref="A260:C260"/>
    <mergeCell ref="B189:C189"/>
  </mergeCells>
  <printOptions horizontalCentered="1"/>
  <pageMargins left="0.17" right="0.15748031496062992" top="0.36" bottom="0.25"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M416"/>
  <sheetViews>
    <sheetView zoomScalePageLayoutView="0" workbookViewId="0" topLeftCell="A1">
      <selection activeCell="K2" sqref="K2"/>
    </sheetView>
  </sheetViews>
  <sheetFormatPr defaultColWidth="8.8515625" defaultRowHeight="12.75"/>
  <cols>
    <col min="1" max="1" width="4.57421875" style="635" customWidth="1"/>
    <col min="2" max="2" width="5.28125" style="635" customWidth="1"/>
    <col min="3" max="3" width="63.28125" style="635" customWidth="1"/>
    <col min="4" max="4" width="12.28125" style="635" customWidth="1"/>
    <col min="5" max="5" width="12.140625" style="635" customWidth="1"/>
    <col min="6" max="6" width="15.8515625" style="635" customWidth="1"/>
    <col min="7" max="7" width="10.140625" style="635" customWidth="1"/>
    <col min="8" max="8" width="11.8515625" style="635" customWidth="1"/>
    <col min="9" max="10" width="11.00390625" style="635" customWidth="1"/>
    <col min="11" max="11" width="12.57421875" style="635" customWidth="1"/>
    <col min="12" max="12" width="12.421875" style="635" customWidth="1"/>
    <col min="13" max="13" width="12.8515625" style="635" customWidth="1"/>
    <col min="14" max="14" width="9.140625" style="635" customWidth="1"/>
    <col min="15" max="16384" width="8.8515625" style="635" customWidth="1"/>
  </cols>
  <sheetData>
    <row r="1" spans="1:13" ht="15.75">
      <c r="A1" s="739"/>
      <c r="B1" s="739"/>
      <c r="C1" s="740"/>
      <c r="D1" s="737"/>
      <c r="E1" s="737"/>
      <c r="K1" s="1033" t="s">
        <v>1759</v>
      </c>
      <c r="L1" s="1033"/>
      <c r="M1" s="1033"/>
    </row>
    <row r="2" spans="1:4" ht="15.75">
      <c r="A2" s="642" t="s">
        <v>1726</v>
      </c>
      <c r="C2" s="645"/>
      <c r="D2" s="741"/>
    </row>
    <row r="3" spans="1:5" ht="16.5" customHeight="1">
      <c r="A3" s="740" t="s">
        <v>1104</v>
      </c>
      <c r="B3" s="739"/>
      <c r="C3" s="738"/>
      <c r="D3" s="737"/>
      <c r="E3" s="737"/>
    </row>
    <row r="4" spans="1:5" ht="15.75">
      <c r="A4" s="644"/>
      <c r="B4" s="644"/>
      <c r="C4" s="643"/>
      <c r="D4" s="644"/>
      <c r="E4" s="644"/>
    </row>
    <row r="5" spans="1:10" ht="15.75">
      <c r="A5" s="1124" t="s">
        <v>1938</v>
      </c>
      <c r="B5" s="1124"/>
      <c r="C5" s="1124"/>
      <c r="D5" s="1124"/>
      <c r="E5" s="1124"/>
      <c r="F5" s="1124"/>
      <c r="G5" s="1124"/>
      <c r="H5" s="1124"/>
      <c r="I5" s="1124"/>
      <c r="J5" s="1124"/>
    </row>
    <row r="6" spans="1:10" ht="15.75">
      <c r="A6" s="1124" t="s">
        <v>1765</v>
      </c>
      <c r="B6" s="1124"/>
      <c r="C6" s="1124"/>
      <c r="D6" s="1124"/>
      <c r="E6" s="1124"/>
      <c r="F6" s="1124"/>
      <c r="G6" s="1124"/>
      <c r="H6" s="1124"/>
      <c r="I6" s="1124"/>
      <c r="J6" s="1124"/>
    </row>
    <row r="7" spans="1:10" ht="15.75">
      <c r="A7" s="736"/>
      <c r="B7" s="736"/>
      <c r="C7" s="736"/>
      <c r="D7" s="736"/>
      <c r="E7" s="736"/>
      <c r="F7" s="736"/>
      <c r="G7" s="736"/>
      <c r="H7" s="736"/>
      <c r="I7" s="736"/>
      <c r="J7" s="736"/>
    </row>
    <row r="8" spans="1:13" ht="16.5" thickBot="1">
      <c r="A8" s="644"/>
      <c r="B8" s="644"/>
      <c r="C8" s="735"/>
      <c r="D8" s="735"/>
      <c r="E8" s="735"/>
      <c r="F8" s="645"/>
      <c r="G8" s="645"/>
      <c r="H8" s="734"/>
      <c r="I8" s="733"/>
      <c r="J8" s="732"/>
      <c r="M8" s="732" t="s">
        <v>784</v>
      </c>
    </row>
    <row r="9" spans="1:13" ht="20.25" customHeight="1">
      <c r="A9" s="1125" t="s">
        <v>1158</v>
      </c>
      <c r="B9" s="1126"/>
      <c r="C9" s="1127"/>
      <c r="D9" s="1098" t="s">
        <v>349</v>
      </c>
      <c r="E9" s="1101" t="s">
        <v>1690</v>
      </c>
      <c r="F9" s="1101"/>
      <c r="G9" s="1102"/>
      <c r="H9" s="1102"/>
      <c r="I9" s="1102"/>
      <c r="J9" s="1102"/>
      <c r="K9" s="1106" t="s">
        <v>405</v>
      </c>
      <c r="L9" s="1106"/>
      <c r="M9" s="1107"/>
    </row>
    <row r="10" spans="1:13" ht="18" customHeight="1">
      <c r="A10" s="1128"/>
      <c r="B10" s="1129"/>
      <c r="C10" s="1130"/>
      <c r="D10" s="1099"/>
      <c r="E10" s="1054" t="s">
        <v>1218</v>
      </c>
      <c r="F10" s="1054"/>
      <c r="G10" s="1108" t="s">
        <v>1219</v>
      </c>
      <c r="H10" s="1108"/>
      <c r="I10" s="1108"/>
      <c r="J10" s="1109"/>
      <c r="K10" s="1054">
        <v>2024</v>
      </c>
      <c r="L10" s="1054">
        <v>2025</v>
      </c>
      <c r="M10" s="1122">
        <v>2026</v>
      </c>
    </row>
    <row r="11" spans="1:13" ht="77.25" customHeight="1" thickBot="1">
      <c r="A11" s="1131"/>
      <c r="B11" s="1132"/>
      <c r="C11" s="1133"/>
      <c r="D11" s="1100"/>
      <c r="E11" s="14" t="s">
        <v>1220</v>
      </c>
      <c r="F11" s="731" t="s">
        <v>1221</v>
      </c>
      <c r="G11" s="731" t="s">
        <v>1222</v>
      </c>
      <c r="H11" s="731" t="s">
        <v>1223</v>
      </c>
      <c r="I11" s="731" t="s">
        <v>1224</v>
      </c>
      <c r="J11" s="730" t="s">
        <v>1225</v>
      </c>
      <c r="K11" s="1110"/>
      <c r="L11" s="1110"/>
      <c r="M11" s="1123"/>
    </row>
    <row r="12" spans="1:13" ht="22.5" customHeight="1">
      <c r="A12" s="1119" t="s">
        <v>1937</v>
      </c>
      <c r="B12" s="1120"/>
      <c r="C12" s="1121"/>
      <c r="D12" s="808"/>
      <c r="E12" s="807">
        <f aca="true" t="shared" si="0" ref="E12:E27">G12+H12+I12+J12</f>
        <v>101766.63</v>
      </c>
      <c r="F12" s="807"/>
      <c r="G12" s="807">
        <f aca="true" t="shared" si="1" ref="G12:M14">G13</f>
        <v>0</v>
      </c>
      <c r="H12" s="807">
        <f t="shared" si="1"/>
        <v>17154</v>
      </c>
      <c r="I12" s="807">
        <f t="shared" si="1"/>
        <v>0</v>
      </c>
      <c r="J12" s="807">
        <f t="shared" si="1"/>
        <v>84612.63</v>
      </c>
      <c r="K12" s="807">
        <f t="shared" si="1"/>
        <v>107840.57</v>
      </c>
      <c r="L12" s="807">
        <f t="shared" si="1"/>
        <v>107634.64</v>
      </c>
      <c r="M12" s="806">
        <f t="shared" si="1"/>
        <v>107119.58</v>
      </c>
    </row>
    <row r="13" spans="1:13" ht="18.75" customHeight="1">
      <c r="A13" s="713" t="s">
        <v>1928</v>
      </c>
      <c r="B13" s="715"/>
      <c r="C13" s="714"/>
      <c r="D13" s="805" t="s">
        <v>586</v>
      </c>
      <c r="E13" s="651">
        <f t="shared" si="0"/>
        <v>101766.63</v>
      </c>
      <c r="F13" s="772" t="s">
        <v>1764</v>
      </c>
      <c r="G13" s="651">
        <f t="shared" si="1"/>
        <v>0</v>
      </c>
      <c r="H13" s="651">
        <f t="shared" si="1"/>
        <v>17154</v>
      </c>
      <c r="I13" s="651">
        <f t="shared" si="1"/>
        <v>0</v>
      </c>
      <c r="J13" s="651">
        <f t="shared" si="1"/>
        <v>84612.63</v>
      </c>
      <c r="K13" s="651">
        <f t="shared" si="1"/>
        <v>107840.57</v>
      </c>
      <c r="L13" s="651">
        <f t="shared" si="1"/>
        <v>107634.64</v>
      </c>
      <c r="M13" s="650">
        <f t="shared" si="1"/>
        <v>107119.58</v>
      </c>
    </row>
    <row r="14" spans="1:13" ht="22.5" customHeight="1">
      <c r="A14" s="790" t="s">
        <v>1927</v>
      </c>
      <c r="B14" s="789"/>
      <c r="C14" s="789"/>
      <c r="D14" s="804" t="s">
        <v>1926</v>
      </c>
      <c r="E14" s="651">
        <f t="shared" si="0"/>
        <v>101766.63</v>
      </c>
      <c r="F14" s="803" t="s">
        <v>1764</v>
      </c>
      <c r="G14" s="707">
        <f t="shared" si="1"/>
        <v>0</v>
      </c>
      <c r="H14" s="707">
        <f t="shared" si="1"/>
        <v>17154</v>
      </c>
      <c r="I14" s="707">
        <f t="shared" si="1"/>
        <v>0</v>
      </c>
      <c r="J14" s="707">
        <f t="shared" si="1"/>
        <v>84612.63</v>
      </c>
      <c r="K14" s="707">
        <f t="shared" si="1"/>
        <v>107840.57</v>
      </c>
      <c r="L14" s="707">
        <f t="shared" si="1"/>
        <v>107634.64</v>
      </c>
      <c r="M14" s="706">
        <f t="shared" si="1"/>
        <v>107119.58</v>
      </c>
    </row>
    <row r="15" spans="1:13" ht="36" customHeight="1">
      <c r="A15" s="799"/>
      <c r="B15" s="1103" t="s">
        <v>1936</v>
      </c>
      <c r="C15" s="1104"/>
      <c r="D15" s="768" t="s">
        <v>1924</v>
      </c>
      <c r="E15" s="651">
        <f t="shared" si="0"/>
        <v>101766.63</v>
      </c>
      <c r="F15" s="802" t="s">
        <v>1764</v>
      </c>
      <c r="G15" s="801">
        <f aca="true" t="shared" si="2" ref="G15:M15">SUM(G16:G20)</f>
        <v>0</v>
      </c>
      <c r="H15" s="801">
        <f t="shared" si="2"/>
        <v>17154</v>
      </c>
      <c r="I15" s="801">
        <f t="shared" si="2"/>
        <v>0</v>
      </c>
      <c r="J15" s="801">
        <f t="shared" si="2"/>
        <v>84612.63</v>
      </c>
      <c r="K15" s="801">
        <f t="shared" si="2"/>
        <v>107840.57</v>
      </c>
      <c r="L15" s="801">
        <f t="shared" si="2"/>
        <v>107634.64</v>
      </c>
      <c r="M15" s="800">
        <f t="shared" si="2"/>
        <v>107119.58</v>
      </c>
    </row>
    <row r="16" spans="1:13" ht="15.75">
      <c r="A16" s="799"/>
      <c r="B16" s="798"/>
      <c r="C16" s="797" t="s">
        <v>1923</v>
      </c>
      <c r="D16" s="768" t="s">
        <v>1922</v>
      </c>
      <c r="E16" s="651">
        <f t="shared" si="0"/>
        <v>101766.63</v>
      </c>
      <c r="F16" s="796" t="s">
        <v>1764</v>
      </c>
      <c r="G16" s="795">
        <f aca="true" t="shared" si="3" ref="G16:M18">G31</f>
        <v>0</v>
      </c>
      <c r="H16" s="795">
        <f t="shared" si="3"/>
        <v>17154</v>
      </c>
      <c r="I16" s="795">
        <f t="shared" si="3"/>
        <v>0</v>
      </c>
      <c r="J16" s="795">
        <f t="shared" si="3"/>
        <v>84612.63</v>
      </c>
      <c r="K16" s="795">
        <f t="shared" si="3"/>
        <v>107840.57</v>
      </c>
      <c r="L16" s="795">
        <f t="shared" si="3"/>
        <v>107634.64</v>
      </c>
      <c r="M16" s="794">
        <f t="shared" si="3"/>
        <v>107119.58</v>
      </c>
    </row>
    <row r="17" spans="1:13" ht="51.75" customHeight="1">
      <c r="A17" s="771"/>
      <c r="B17" s="770"/>
      <c r="C17" s="769" t="s">
        <v>1921</v>
      </c>
      <c r="D17" s="768" t="s">
        <v>1920</v>
      </c>
      <c r="E17" s="651">
        <f t="shared" si="0"/>
        <v>0</v>
      </c>
      <c r="F17" s="772" t="s">
        <v>1764</v>
      </c>
      <c r="G17" s="651">
        <f t="shared" si="3"/>
        <v>0</v>
      </c>
      <c r="H17" s="651">
        <f t="shared" si="3"/>
        <v>0</v>
      </c>
      <c r="I17" s="651">
        <f t="shared" si="3"/>
        <v>0</v>
      </c>
      <c r="J17" s="651">
        <f t="shared" si="3"/>
        <v>0</v>
      </c>
      <c r="K17" s="651">
        <f t="shared" si="3"/>
        <v>0</v>
      </c>
      <c r="L17" s="651">
        <f t="shared" si="3"/>
        <v>0</v>
      </c>
      <c r="M17" s="650">
        <f t="shared" si="3"/>
        <v>0</v>
      </c>
    </row>
    <row r="18" spans="1:13" ht="48" customHeight="1">
      <c r="A18" s="771"/>
      <c r="B18" s="770"/>
      <c r="C18" s="769" t="s">
        <v>1919</v>
      </c>
      <c r="D18" s="768" t="s">
        <v>1918</v>
      </c>
      <c r="E18" s="651">
        <f t="shared" si="0"/>
        <v>0</v>
      </c>
      <c r="F18" s="767" t="s">
        <v>1764</v>
      </c>
      <c r="G18" s="765">
        <f t="shared" si="3"/>
        <v>0</v>
      </c>
      <c r="H18" s="765">
        <f t="shared" si="3"/>
        <v>0</v>
      </c>
      <c r="I18" s="765">
        <f t="shared" si="3"/>
        <v>0</v>
      </c>
      <c r="J18" s="765">
        <f t="shared" si="3"/>
        <v>0</v>
      </c>
      <c r="K18" s="765">
        <f t="shared" si="3"/>
        <v>0</v>
      </c>
      <c r="L18" s="765">
        <f t="shared" si="3"/>
        <v>0</v>
      </c>
      <c r="M18" s="764">
        <f t="shared" si="3"/>
        <v>0</v>
      </c>
    </row>
    <row r="19" spans="1:13" ht="15.75">
      <c r="A19" s="728"/>
      <c r="B19" s="727"/>
      <c r="C19" s="631" t="s">
        <v>1933</v>
      </c>
      <c r="D19" s="793" t="s">
        <v>1932</v>
      </c>
      <c r="E19" s="651">
        <f t="shared" si="0"/>
        <v>0</v>
      </c>
      <c r="F19" s="792" t="s">
        <v>1764</v>
      </c>
      <c r="G19" s="724">
        <f aca="true" t="shared" si="4" ref="G19:M20">G25</f>
        <v>0</v>
      </c>
      <c r="H19" s="724">
        <f t="shared" si="4"/>
        <v>0</v>
      </c>
      <c r="I19" s="724">
        <f t="shared" si="4"/>
        <v>0</v>
      </c>
      <c r="J19" s="724">
        <f t="shared" si="4"/>
        <v>0</v>
      </c>
      <c r="K19" s="724">
        <f t="shared" si="4"/>
        <v>0</v>
      </c>
      <c r="L19" s="724">
        <f t="shared" si="4"/>
        <v>0</v>
      </c>
      <c r="M19" s="723">
        <f t="shared" si="4"/>
        <v>0</v>
      </c>
    </row>
    <row r="20" spans="1:13" ht="22.5" customHeight="1" thickBot="1">
      <c r="A20" s="785"/>
      <c r="B20" s="784"/>
      <c r="C20" s="783" t="s">
        <v>1931</v>
      </c>
      <c r="D20" s="782" t="s">
        <v>1930</v>
      </c>
      <c r="E20" s="651">
        <f t="shared" si="0"/>
        <v>0</v>
      </c>
      <c r="F20" s="781" t="s">
        <v>1764</v>
      </c>
      <c r="G20" s="779">
        <f t="shared" si="4"/>
        <v>0</v>
      </c>
      <c r="H20" s="779">
        <f t="shared" si="4"/>
        <v>0</v>
      </c>
      <c r="I20" s="779">
        <f t="shared" si="4"/>
        <v>0</v>
      </c>
      <c r="J20" s="779">
        <f t="shared" si="4"/>
        <v>0</v>
      </c>
      <c r="K20" s="779">
        <f t="shared" si="4"/>
        <v>0</v>
      </c>
      <c r="L20" s="779">
        <f t="shared" si="4"/>
        <v>0</v>
      </c>
      <c r="M20" s="778">
        <f t="shared" si="4"/>
        <v>0</v>
      </c>
    </row>
    <row r="21" spans="1:13" ht="20.25" customHeight="1">
      <c r="A21" s="777" t="s">
        <v>1935</v>
      </c>
      <c r="B21" s="776"/>
      <c r="C21" s="791"/>
      <c r="D21" s="717"/>
      <c r="E21" s="716">
        <f t="shared" si="0"/>
        <v>0</v>
      </c>
      <c r="F21" s="716"/>
      <c r="G21" s="716">
        <f aca="true" t="shared" si="5" ref="G21:M23">G22</f>
        <v>0</v>
      </c>
      <c r="H21" s="716">
        <f t="shared" si="5"/>
        <v>0</v>
      </c>
      <c r="I21" s="716">
        <f t="shared" si="5"/>
        <v>0</v>
      </c>
      <c r="J21" s="716">
        <f t="shared" si="5"/>
        <v>0</v>
      </c>
      <c r="K21" s="716">
        <f t="shared" si="5"/>
        <v>0</v>
      </c>
      <c r="L21" s="716">
        <f t="shared" si="5"/>
        <v>0</v>
      </c>
      <c r="M21" s="775">
        <f t="shared" si="5"/>
        <v>0</v>
      </c>
    </row>
    <row r="22" spans="1:13" ht="15.75">
      <c r="A22" s="713" t="s">
        <v>1928</v>
      </c>
      <c r="B22" s="715"/>
      <c r="C22" s="714"/>
      <c r="D22" s="682" t="s">
        <v>586</v>
      </c>
      <c r="E22" s="651">
        <f t="shared" si="0"/>
        <v>0</v>
      </c>
      <c r="F22" s="711" t="s">
        <v>1764</v>
      </c>
      <c r="G22" s="651">
        <f t="shared" si="5"/>
        <v>0</v>
      </c>
      <c r="H22" s="651">
        <f t="shared" si="5"/>
        <v>0</v>
      </c>
      <c r="I22" s="651">
        <f t="shared" si="5"/>
        <v>0</v>
      </c>
      <c r="J22" s="651">
        <f t="shared" si="5"/>
        <v>0</v>
      </c>
      <c r="K22" s="651">
        <f t="shared" si="5"/>
        <v>0</v>
      </c>
      <c r="L22" s="651">
        <f t="shared" si="5"/>
        <v>0</v>
      </c>
      <c r="M22" s="650">
        <f t="shared" si="5"/>
        <v>0</v>
      </c>
    </row>
    <row r="23" spans="1:13" ht="15.75">
      <c r="A23" s="790" t="s">
        <v>1927</v>
      </c>
      <c r="B23" s="789"/>
      <c r="C23" s="789"/>
      <c r="D23" s="144" t="s">
        <v>1926</v>
      </c>
      <c r="E23" s="651">
        <f t="shared" si="0"/>
        <v>0</v>
      </c>
      <c r="F23" s="708" t="s">
        <v>1764</v>
      </c>
      <c r="G23" s="707">
        <f t="shared" si="5"/>
        <v>0</v>
      </c>
      <c r="H23" s="707">
        <f t="shared" si="5"/>
        <v>0</v>
      </c>
      <c r="I23" s="707">
        <f t="shared" si="5"/>
        <v>0</v>
      </c>
      <c r="J23" s="707">
        <f t="shared" si="5"/>
        <v>0</v>
      </c>
      <c r="K23" s="707">
        <f t="shared" si="5"/>
        <v>0</v>
      </c>
      <c r="L23" s="707">
        <f t="shared" si="5"/>
        <v>0</v>
      </c>
      <c r="M23" s="706">
        <f t="shared" si="5"/>
        <v>0</v>
      </c>
    </row>
    <row r="24" spans="1:13" ht="15.75">
      <c r="A24" s="728"/>
      <c r="B24" s="972" t="s">
        <v>1934</v>
      </c>
      <c r="C24" s="972"/>
      <c r="D24" s="726" t="s">
        <v>1924</v>
      </c>
      <c r="E24" s="651">
        <f t="shared" si="0"/>
        <v>0</v>
      </c>
      <c r="F24" s="725" t="s">
        <v>1764</v>
      </c>
      <c r="G24" s="724">
        <f aca="true" t="shared" si="6" ref="G24:M24">G25+G26</f>
        <v>0</v>
      </c>
      <c r="H24" s="724">
        <f t="shared" si="6"/>
        <v>0</v>
      </c>
      <c r="I24" s="724">
        <f t="shared" si="6"/>
        <v>0</v>
      </c>
      <c r="J24" s="724">
        <f t="shared" si="6"/>
        <v>0</v>
      </c>
      <c r="K24" s="724">
        <f t="shared" si="6"/>
        <v>0</v>
      </c>
      <c r="L24" s="724">
        <f t="shared" si="6"/>
        <v>0</v>
      </c>
      <c r="M24" s="723">
        <f t="shared" si="6"/>
        <v>0</v>
      </c>
    </row>
    <row r="25" spans="1:13" ht="15.75">
      <c r="A25" s="722"/>
      <c r="B25" s="721"/>
      <c r="C25" s="634" t="s">
        <v>1933</v>
      </c>
      <c r="D25" s="720" t="s">
        <v>1932</v>
      </c>
      <c r="E25" s="651">
        <f t="shared" si="0"/>
        <v>0</v>
      </c>
      <c r="F25" s="787" t="s">
        <v>1764</v>
      </c>
      <c r="G25" s="719"/>
      <c r="H25" s="787"/>
      <c r="I25" s="719"/>
      <c r="J25" s="788"/>
      <c r="K25" s="787"/>
      <c r="L25" s="787"/>
      <c r="M25" s="786"/>
    </row>
    <row r="26" spans="1:13" ht="32.25" thickBot="1">
      <c r="A26" s="785"/>
      <c r="B26" s="784"/>
      <c r="C26" s="783" t="s">
        <v>1931</v>
      </c>
      <c r="D26" s="782" t="s">
        <v>1930</v>
      </c>
      <c r="E26" s="651">
        <f t="shared" si="0"/>
        <v>0</v>
      </c>
      <c r="F26" s="781" t="s">
        <v>1764</v>
      </c>
      <c r="G26" s="779"/>
      <c r="H26" s="779"/>
      <c r="I26" s="780"/>
      <c r="J26" s="779"/>
      <c r="K26" s="779"/>
      <c r="L26" s="779"/>
      <c r="M26" s="778"/>
    </row>
    <row r="27" spans="1:13" ht="22.5" customHeight="1">
      <c r="A27" s="777" t="s">
        <v>1929</v>
      </c>
      <c r="B27" s="776"/>
      <c r="C27" s="718"/>
      <c r="D27" s="717"/>
      <c r="E27" s="716">
        <f t="shared" si="0"/>
        <v>101766.63</v>
      </c>
      <c r="F27" s="716"/>
      <c r="G27" s="716">
        <f aca="true" t="shared" si="7" ref="G27:M29">G28</f>
        <v>0</v>
      </c>
      <c r="H27" s="716">
        <f t="shared" si="7"/>
        <v>17154</v>
      </c>
      <c r="I27" s="716">
        <f t="shared" si="7"/>
        <v>0</v>
      </c>
      <c r="J27" s="716">
        <f t="shared" si="7"/>
        <v>84612.63</v>
      </c>
      <c r="K27" s="716">
        <f t="shared" si="7"/>
        <v>107840.57</v>
      </c>
      <c r="L27" s="716">
        <f t="shared" si="7"/>
        <v>107634.64</v>
      </c>
      <c r="M27" s="775">
        <f t="shared" si="7"/>
        <v>107119.58</v>
      </c>
    </row>
    <row r="28" spans="1:13" ht="22.5" customHeight="1">
      <c r="A28" s="713" t="s">
        <v>1928</v>
      </c>
      <c r="B28" s="715"/>
      <c r="C28" s="714"/>
      <c r="D28" s="682" t="s">
        <v>586</v>
      </c>
      <c r="E28" s="651"/>
      <c r="F28" s="711" t="s">
        <v>1764</v>
      </c>
      <c r="G28" s="651">
        <f t="shared" si="7"/>
        <v>0</v>
      </c>
      <c r="H28" s="651">
        <f t="shared" si="7"/>
        <v>17154</v>
      </c>
      <c r="I28" s="651">
        <f t="shared" si="7"/>
        <v>0</v>
      </c>
      <c r="J28" s="651">
        <f t="shared" si="7"/>
        <v>84612.63</v>
      </c>
      <c r="K28" s="651">
        <f t="shared" si="7"/>
        <v>107840.57</v>
      </c>
      <c r="L28" s="651">
        <f t="shared" si="7"/>
        <v>107634.64</v>
      </c>
      <c r="M28" s="650">
        <f t="shared" si="7"/>
        <v>107119.58</v>
      </c>
    </row>
    <row r="29" spans="1:13" ht="15.75">
      <c r="A29" s="713" t="s">
        <v>1927</v>
      </c>
      <c r="B29" s="712"/>
      <c r="C29" s="712"/>
      <c r="D29" s="120" t="s">
        <v>1926</v>
      </c>
      <c r="E29" s="651"/>
      <c r="F29" s="711" t="s">
        <v>1764</v>
      </c>
      <c r="G29" s="651">
        <f t="shared" si="7"/>
        <v>0</v>
      </c>
      <c r="H29" s="651">
        <f t="shared" si="7"/>
        <v>17154</v>
      </c>
      <c r="I29" s="651">
        <f t="shared" si="7"/>
        <v>0</v>
      </c>
      <c r="J29" s="651">
        <f t="shared" si="7"/>
        <v>84612.63</v>
      </c>
      <c r="K29" s="651">
        <f t="shared" si="7"/>
        <v>107840.57</v>
      </c>
      <c r="L29" s="651">
        <f t="shared" si="7"/>
        <v>107634.64</v>
      </c>
      <c r="M29" s="650">
        <f t="shared" si="7"/>
        <v>107119.58</v>
      </c>
    </row>
    <row r="30" spans="1:13" ht="15.75">
      <c r="A30" s="710"/>
      <c r="B30" s="1105" t="s">
        <v>1925</v>
      </c>
      <c r="C30" s="1064"/>
      <c r="D30" s="709" t="s">
        <v>1924</v>
      </c>
      <c r="E30" s="707"/>
      <c r="F30" s="708" t="s">
        <v>1764</v>
      </c>
      <c r="G30" s="707">
        <f aca="true" t="shared" si="8" ref="G30:M30">G31+G32+G33</f>
        <v>0</v>
      </c>
      <c r="H30" s="707">
        <f t="shared" si="8"/>
        <v>17154</v>
      </c>
      <c r="I30" s="707">
        <f t="shared" si="8"/>
        <v>0</v>
      </c>
      <c r="J30" s="707">
        <f t="shared" si="8"/>
        <v>84612.63</v>
      </c>
      <c r="K30" s="707">
        <f t="shared" si="8"/>
        <v>107840.57</v>
      </c>
      <c r="L30" s="707">
        <f t="shared" si="8"/>
        <v>107634.64</v>
      </c>
      <c r="M30" s="706">
        <f t="shared" si="8"/>
        <v>107119.58</v>
      </c>
    </row>
    <row r="31" spans="1:13" ht="15.75">
      <c r="A31" s="728"/>
      <c r="B31" s="727"/>
      <c r="C31" s="631" t="s">
        <v>1923</v>
      </c>
      <c r="D31" s="726" t="s">
        <v>1922</v>
      </c>
      <c r="E31" s="724"/>
      <c r="F31" s="725" t="s">
        <v>1764</v>
      </c>
      <c r="G31" s="724">
        <v>0</v>
      </c>
      <c r="H31" s="774">
        <v>17154</v>
      </c>
      <c r="I31" s="774">
        <v>0</v>
      </c>
      <c r="J31" s="774">
        <v>84612.63</v>
      </c>
      <c r="K31" s="774">
        <v>107840.57</v>
      </c>
      <c r="L31" s="774">
        <v>107634.64</v>
      </c>
      <c r="M31" s="773">
        <v>107119.58</v>
      </c>
    </row>
    <row r="32" spans="1:13" ht="47.25">
      <c r="A32" s="771"/>
      <c r="B32" s="770"/>
      <c r="C32" s="769" t="s">
        <v>1921</v>
      </c>
      <c r="D32" s="768" t="s">
        <v>1920</v>
      </c>
      <c r="E32" s="651"/>
      <c r="F32" s="772" t="s">
        <v>1764</v>
      </c>
      <c r="G32" s="651"/>
      <c r="H32" s="711"/>
      <c r="I32" s="651"/>
      <c r="J32" s="711"/>
      <c r="K32" s="651"/>
      <c r="L32" s="651"/>
      <c r="M32" s="650"/>
    </row>
    <row r="33" spans="1:13" ht="55.5" customHeight="1" thickBot="1">
      <c r="A33" s="771"/>
      <c r="B33" s="770"/>
      <c r="C33" s="769" t="s">
        <v>1919</v>
      </c>
      <c r="D33" s="768" t="s">
        <v>1918</v>
      </c>
      <c r="E33" s="651"/>
      <c r="F33" s="767" t="s">
        <v>1764</v>
      </c>
      <c r="G33" s="765"/>
      <c r="H33" s="766"/>
      <c r="I33" s="765"/>
      <c r="J33" s="766"/>
      <c r="K33" s="765"/>
      <c r="L33" s="765"/>
      <c r="M33" s="764"/>
    </row>
    <row r="34" spans="1:13" ht="23.25" customHeight="1">
      <c r="A34" s="1088" t="s">
        <v>1917</v>
      </c>
      <c r="B34" s="1089"/>
      <c r="C34" s="1090"/>
      <c r="D34" s="763"/>
      <c r="E34" s="762">
        <f>G34+H34+I34+J34</f>
        <v>101766.63</v>
      </c>
      <c r="F34" s="762">
        <f aca="true" t="shared" si="9" ref="F34:M34">F35+F43+F53+F106+F126</f>
        <v>0</v>
      </c>
      <c r="G34" s="762">
        <f t="shared" si="9"/>
        <v>0</v>
      </c>
      <c r="H34" s="762">
        <f t="shared" si="9"/>
        <v>15920.8</v>
      </c>
      <c r="I34" s="762">
        <f t="shared" si="9"/>
        <v>2000.24</v>
      </c>
      <c r="J34" s="762">
        <f t="shared" si="9"/>
        <v>83845.59</v>
      </c>
      <c r="K34" s="762">
        <f t="shared" si="9"/>
        <v>107840.56999999999</v>
      </c>
      <c r="L34" s="762">
        <f t="shared" si="9"/>
        <v>107634.58</v>
      </c>
      <c r="M34" s="761">
        <f t="shared" si="9"/>
        <v>107119.57999999999</v>
      </c>
    </row>
    <row r="35" spans="1:13" ht="15.75">
      <c r="A35" s="1091" t="s">
        <v>1913</v>
      </c>
      <c r="B35" s="1092"/>
      <c r="C35" s="1092"/>
      <c r="D35" s="663">
        <v>50.07</v>
      </c>
      <c r="E35" s="651">
        <f>G35+H35+I35+J35</f>
        <v>928.69</v>
      </c>
      <c r="F35" s="651">
        <f aca="true" t="shared" si="10" ref="F35:M35">F36+F40</f>
        <v>0</v>
      </c>
      <c r="G35" s="651">
        <f t="shared" si="10"/>
        <v>0</v>
      </c>
      <c r="H35" s="651">
        <f t="shared" si="10"/>
        <v>-1232.96</v>
      </c>
      <c r="I35" s="651">
        <f t="shared" si="10"/>
        <v>0</v>
      </c>
      <c r="J35" s="651">
        <f t="shared" si="10"/>
        <v>2161.65</v>
      </c>
      <c r="K35" s="651">
        <f t="shared" si="10"/>
        <v>2263.25</v>
      </c>
      <c r="L35" s="651">
        <f t="shared" si="10"/>
        <v>2258.92</v>
      </c>
      <c r="M35" s="650">
        <f t="shared" si="10"/>
        <v>2248.12</v>
      </c>
    </row>
    <row r="36" spans="1:13" ht="15.75">
      <c r="A36" s="668" t="s">
        <v>1912</v>
      </c>
      <c r="B36" s="666"/>
      <c r="C36" s="667"/>
      <c r="D36" s="664" t="s">
        <v>1911</v>
      </c>
      <c r="E36" s="651">
        <f>G36+H36+I36+J36</f>
        <v>928.69</v>
      </c>
      <c r="F36" s="651">
        <f aca="true" t="shared" si="11" ref="F36:M36">F38</f>
        <v>0</v>
      </c>
      <c r="G36" s="651">
        <f t="shared" si="11"/>
        <v>0</v>
      </c>
      <c r="H36" s="651">
        <f t="shared" si="11"/>
        <v>-1232.96</v>
      </c>
      <c r="I36" s="651">
        <f t="shared" si="11"/>
        <v>0</v>
      </c>
      <c r="J36" s="651">
        <f t="shared" si="11"/>
        <v>2161.65</v>
      </c>
      <c r="K36" s="651">
        <f t="shared" si="11"/>
        <v>2263.25</v>
      </c>
      <c r="L36" s="651">
        <f t="shared" si="11"/>
        <v>2258.92</v>
      </c>
      <c r="M36" s="650">
        <f t="shared" si="11"/>
        <v>2248.12</v>
      </c>
    </row>
    <row r="37" spans="1:13" ht="15.75">
      <c r="A37" s="657" t="s">
        <v>736</v>
      </c>
      <c r="B37" s="666"/>
      <c r="C37" s="665"/>
      <c r="D37" s="664"/>
      <c r="E37" s="651"/>
      <c r="F37" s="651"/>
      <c r="G37" s="651"/>
      <c r="H37" s="651"/>
      <c r="I37" s="651"/>
      <c r="J37" s="654"/>
      <c r="K37" s="651"/>
      <c r="L37" s="651"/>
      <c r="M37" s="650"/>
    </row>
    <row r="38" spans="1:13" ht="15.75">
      <c r="A38" s="689"/>
      <c r="B38" s="700" t="s">
        <v>1910</v>
      </c>
      <c r="C38" s="665"/>
      <c r="D38" s="664" t="s">
        <v>1909</v>
      </c>
      <c r="E38" s="651">
        <f aca="true" t="shared" si="12" ref="E38:E44">G38+H38+I38+J38</f>
        <v>928.69</v>
      </c>
      <c r="F38" s="651">
        <f aca="true" t="shared" si="13" ref="F38:M38">F39</f>
        <v>0</v>
      </c>
      <c r="G38" s="651">
        <f t="shared" si="13"/>
        <v>0</v>
      </c>
      <c r="H38" s="651">
        <f t="shared" si="13"/>
        <v>-1232.96</v>
      </c>
      <c r="I38" s="651">
        <f t="shared" si="13"/>
        <v>0</v>
      </c>
      <c r="J38" s="651">
        <f t="shared" si="13"/>
        <v>2161.65</v>
      </c>
      <c r="K38" s="651">
        <f t="shared" si="13"/>
        <v>2263.25</v>
      </c>
      <c r="L38" s="651">
        <f t="shared" si="13"/>
        <v>2258.92</v>
      </c>
      <c r="M38" s="650">
        <f t="shared" si="13"/>
        <v>2248.12</v>
      </c>
    </row>
    <row r="39" spans="1:13" s="669" customFormat="1" ht="15.75">
      <c r="A39" s="698"/>
      <c r="B39" s="693"/>
      <c r="C39" s="677" t="s">
        <v>131</v>
      </c>
      <c r="D39" s="664" t="s">
        <v>1908</v>
      </c>
      <c r="E39" s="651">
        <f t="shared" si="12"/>
        <v>928.69</v>
      </c>
      <c r="F39" s="671">
        <f aca="true" t="shared" si="14" ref="F39:M39">F165+F291</f>
        <v>0</v>
      </c>
      <c r="G39" s="671">
        <f t="shared" si="14"/>
        <v>0</v>
      </c>
      <c r="H39" s="671">
        <f t="shared" si="14"/>
        <v>-1232.96</v>
      </c>
      <c r="I39" s="671">
        <f t="shared" si="14"/>
        <v>0</v>
      </c>
      <c r="J39" s="671">
        <f t="shared" si="14"/>
        <v>2161.65</v>
      </c>
      <c r="K39" s="671">
        <f t="shared" si="14"/>
        <v>2263.25</v>
      </c>
      <c r="L39" s="671">
        <f t="shared" si="14"/>
        <v>2258.92</v>
      </c>
      <c r="M39" s="670">
        <f t="shared" si="14"/>
        <v>2248.12</v>
      </c>
    </row>
    <row r="40" spans="1:13" s="669" customFormat="1" ht="15.75">
      <c r="A40" s="683" t="s">
        <v>1907</v>
      </c>
      <c r="B40" s="705"/>
      <c r="C40" s="702"/>
      <c r="D40" s="682" t="s">
        <v>1906</v>
      </c>
      <c r="E40" s="651">
        <f t="shared" si="12"/>
        <v>0</v>
      </c>
      <c r="F40" s="671">
        <f aca="true" t="shared" si="15" ref="F40:M40">F41+F42</f>
        <v>0</v>
      </c>
      <c r="G40" s="671">
        <f t="shared" si="15"/>
        <v>0</v>
      </c>
      <c r="H40" s="671">
        <f t="shared" si="15"/>
        <v>0</v>
      </c>
      <c r="I40" s="671">
        <f t="shared" si="15"/>
        <v>0</v>
      </c>
      <c r="J40" s="671">
        <f t="shared" si="15"/>
        <v>0</v>
      </c>
      <c r="K40" s="671">
        <f t="shared" si="15"/>
        <v>0</v>
      </c>
      <c r="L40" s="671">
        <f t="shared" si="15"/>
        <v>0</v>
      </c>
      <c r="M40" s="670">
        <f t="shared" si="15"/>
        <v>0</v>
      </c>
    </row>
    <row r="41" spans="1:13" s="669" customFormat="1" ht="15.75">
      <c r="A41" s="704"/>
      <c r="B41" s="675" t="s">
        <v>753</v>
      </c>
      <c r="C41" s="702"/>
      <c r="D41" s="664" t="s">
        <v>1905</v>
      </c>
      <c r="E41" s="651">
        <f t="shared" si="12"/>
        <v>0</v>
      </c>
      <c r="F41" s="671">
        <f aca="true" t="shared" si="16" ref="F41:M42">F167+F293</f>
        <v>0</v>
      </c>
      <c r="G41" s="671">
        <f t="shared" si="16"/>
        <v>0</v>
      </c>
      <c r="H41" s="671">
        <f t="shared" si="16"/>
        <v>0</v>
      </c>
      <c r="I41" s="671">
        <f t="shared" si="16"/>
        <v>0</v>
      </c>
      <c r="J41" s="671">
        <f t="shared" si="16"/>
        <v>0</v>
      </c>
      <c r="K41" s="671">
        <f t="shared" si="16"/>
        <v>0</v>
      </c>
      <c r="L41" s="671">
        <f t="shared" si="16"/>
        <v>0</v>
      </c>
      <c r="M41" s="670">
        <f t="shared" si="16"/>
        <v>0</v>
      </c>
    </row>
    <row r="42" spans="1:13" s="669" customFormat="1" ht="15.75">
      <c r="A42" s="698"/>
      <c r="B42" s="693" t="s">
        <v>785</v>
      </c>
      <c r="C42" s="703"/>
      <c r="D42" s="664" t="s">
        <v>1904</v>
      </c>
      <c r="E42" s="651">
        <f t="shared" si="12"/>
        <v>0</v>
      </c>
      <c r="F42" s="671">
        <f t="shared" si="16"/>
        <v>0</v>
      </c>
      <c r="G42" s="671">
        <f t="shared" si="16"/>
        <v>0</v>
      </c>
      <c r="H42" s="671">
        <f t="shared" si="16"/>
        <v>0</v>
      </c>
      <c r="I42" s="671">
        <f t="shared" si="16"/>
        <v>0</v>
      </c>
      <c r="J42" s="671">
        <f t="shared" si="16"/>
        <v>0</v>
      </c>
      <c r="K42" s="671">
        <f t="shared" si="16"/>
        <v>0</v>
      </c>
      <c r="L42" s="671">
        <f t="shared" si="16"/>
        <v>0</v>
      </c>
      <c r="M42" s="670">
        <f t="shared" si="16"/>
        <v>0</v>
      </c>
    </row>
    <row r="43" spans="1:13" s="669" customFormat="1" ht="31.5" customHeight="1">
      <c r="A43" s="1093" t="s">
        <v>1903</v>
      </c>
      <c r="B43" s="1094"/>
      <c r="C43" s="1095"/>
      <c r="D43" s="682">
        <v>59.07</v>
      </c>
      <c r="E43" s="651">
        <f t="shared" si="12"/>
        <v>0</v>
      </c>
      <c r="F43" s="695">
        <f aca="true" t="shared" si="17" ref="F43:M43">F44+F47</f>
        <v>0</v>
      </c>
      <c r="G43" s="695">
        <f t="shared" si="17"/>
        <v>0</v>
      </c>
      <c r="H43" s="695">
        <f t="shared" si="17"/>
        <v>0</v>
      </c>
      <c r="I43" s="695">
        <f t="shared" si="17"/>
        <v>0</v>
      </c>
      <c r="J43" s="695">
        <f t="shared" si="17"/>
        <v>0</v>
      </c>
      <c r="K43" s="695">
        <f t="shared" si="17"/>
        <v>0</v>
      </c>
      <c r="L43" s="695">
        <f t="shared" si="17"/>
        <v>0</v>
      </c>
      <c r="M43" s="694">
        <f t="shared" si="17"/>
        <v>0</v>
      </c>
    </row>
    <row r="44" spans="1:13" s="669" customFormat="1" ht="15.75">
      <c r="A44" s="704" t="s">
        <v>1902</v>
      </c>
      <c r="B44" s="753"/>
      <c r="C44" s="678"/>
      <c r="D44" s="682">
        <v>60.07</v>
      </c>
      <c r="E44" s="651">
        <f t="shared" si="12"/>
        <v>0</v>
      </c>
      <c r="F44" s="671">
        <f aca="true" t="shared" si="18" ref="F44:M44">F46</f>
        <v>0</v>
      </c>
      <c r="G44" s="671">
        <f t="shared" si="18"/>
        <v>0</v>
      </c>
      <c r="H44" s="671">
        <f t="shared" si="18"/>
        <v>0</v>
      </c>
      <c r="I44" s="671">
        <f t="shared" si="18"/>
        <v>0</v>
      </c>
      <c r="J44" s="671">
        <f t="shared" si="18"/>
        <v>0</v>
      </c>
      <c r="K44" s="671">
        <f t="shared" si="18"/>
        <v>0</v>
      </c>
      <c r="L44" s="671">
        <f t="shared" si="18"/>
        <v>0</v>
      </c>
      <c r="M44" s="670">
        <f t="shared" si="18"/>
        <v>0</v>
      </c>
    </row>
    <row r="45" spans="1:13" s="669" customFormat="1" ht="18" customHeight="1">
      <c r="A45" s="681" t="s">
        <v>736</v>
      </c>
      <c r="B45" s="680"/>
      <c r="C45" s="679"/>
      <c r="D45" s="664"/>
      <c r="E45" s="651"/>
      <c r="F45" s="671"/>
      <c r="G45" s="671"/>
      <c r="H45" s="671"/>
      <c r="I45" s="671"/>
      <c r="J45" s="672"/>
      <c r="K45" s="671"/>
      <c r="L45" s="671"/>
      <c r="M45" s="670"/>
    </row>
    <row r="46" spans="1:13" s="669" customFormat="1" ht="15.75">
      <c r="A46" s="698"/>
      <c r="B46" s="693" t="s">
        <v>786</v>
      </c>
      <c r="C46" s="702"/>
      <c r="D46" s="664" t="s">
        <v>1901</v>
      </c>
      <c r="E46" s="651">
        <f>G46+H46+I46+J46</f>
        <v>0</v>
      </c>
      <c r="F46" s="671">
        <f aca="true" t="shared" si="19" ref="F46:M46">F172+F298</f>
        <v>0</v>
      </c>
      <c r="G46" s="671">
        <f t="shared" si="19"/>
        <v>0</v>
      </c>
      <c r="H46" s="671">
        <f t="shared" si="19"/>
        <v>0</v>
      </c>
      <c r="I46" s="671">
        <f t="shared" si="19"/>
        <v>0</v>
      </c>
      <c r="J46" s="671">
        <f t="shared" si="19"/>
        <v>0</v>
      </c>
      <c r="K46" s="671">
        <f t="shared" si="19"/>
        <v>0</v>
      </c>
      <c r="L46" s="671">
        <f t="shared" si="19"/>
        <v>0</v>
      </c>
      <c r="M46" s="670">
        <f t="shared" si="19"/>
        <v>0</v>
      </c>
    </row>
    <row r="47" spans="1:13" s="669" customFormat="1" ht="29.25" customHeight="1">
      <c r="A47" s="1093" t="s">
        <v>1900</v>
      </c>
      <c r="B47" s="1094"/>
      <c r="C47" s="1095"/>
      <c r="D47" s="682">
        <v>61.07</v>
      </c>
      <c r="E47" s="651">
        <f>G47+H47+I47+J47</f>
        <v>0</v>
      </c>
      <c r="F47" s="671">
        <f aca="true" t="shared" si="20" ref="F47:M47">F49+F51+F52</f>
        <v>0</v>
      </c>
      <c r="G47" s="671">
        <f t="shared" si="20"/>
        <v>0</v>
      </c>
      <c r="H47" s="671">
        <f t="shared" si="20"/>
        <v>0</v>
      </c>
      <c r="I47" s="671">
        <f t="shared" si="20"/>
        <v>0</v>
      </c>
      <c r="J47" s="671">
        <f t="shared" si="20"/>
        <v>0</v>
      </c>
      <c r="K47" s="671">
        <f t="shared" si="20"/>
        <v>0</v>
      </c>
      <c r="L47" s="671">
        <f t="shared" si="20"/>
        <v>0</v>
      </c>
      <c r="M47" s="670">
        <f t="shared" si="20"/>
        <v>0</v>
      </c>
    </row>
    <row r="48" spans="1:13" s="669" customFormat="1" ht="14.25" customHeight="1">
      <c r="A48" s="681" t="s">
        <v>736</v>
      </c>
      <c r="B48" s="680"/>
      <c r="C48" s="679"/>
      <c r="D48" s="664"/>
      <c r="E48" s="651"/>
      <c r="F48" s="671"/>
      <c r="G48" s="671"/>
      <c r="H48" s="671"/>
      <c r="I48" s="671"/>
      <c r="J48" s="672"/>
      <c r="K48" s="671"/>
      <c r="L48" s="671"/>
      <c r="M48" s="670"/>
    </row>
    <row r="49" spans="1:13" s="669" customFormat="1" ht="15.75" customHeight="1">
      <c r="A49" s="698"/>
      <c r="B49" s="701" t="s">
        <v>1899</v>
      </c>
      <c r="C49" s="702"/>
      <c r="D49" s="664" t="s">
        <v>1898</v>
      </c>
      <c r="E49" s="651">
        <f aca="true" t="shared" si="21" ref="E49:E54">G49+H49+I49+J49</f>
        <v>0</v>
      </c>
      <c r="F49" s="671">
        <f aca="true" t="shared" si="22" ref="F49:M49">F50</f>
        <v>0</v>
      </c>
      <c r="G49" s="671">
        <f t="shared" si="22"/>
        <v>0</v>
      </c>
      <c r="H49" s="671">
        <f t="shared" si="22"/>
        <v>0</v>
      </c>
      <c r="I49" s="671">
        <f t="shared" si="22"/>
        <v>0</v>
      </c>
      <c r="J49" s="671">
        <f t="shared" si="22"/>
        <v>0</v>
      </c>
      <c r="K49" s="671">
        <f t="shared" si="22"/>
        <v>0</v>
      </c>
      <c r="L49" s="671">
        <f t="shared" si="22"/>
        <v>0</v>
      </c>
      <c r="M49" s="670">
        <f t="shared" si="22"/>
        <v>0</v>
      </c>
    </row>
    <row r="50" spans="1:13" s="669" customFormat="1" ht="14.25" customHeight="1">
      <c r="A50" s="698"/>
      <c r="B50" s="701"/>
      <c r="C50" s="677" t="s">
        <v>485</v>
      </c>
      <c r="D50" s="664" t="s">
        <v>1897</v>
      </c>
      <c r="E50" s="651">
        <f t="shared" si="21"/>
        <v>0</v>
      </c>
      <c r="F50" s="671">
        <f aca="true" t="shared" si="23" ref="F50:M52">F176+F302</f>
        <v>0</v>
      </c>
      <c r="G50" s="671">
        <f t="shared" si="23"/>
        <v>0</v>
      </c>
      <c r="H50" s="671">
        <f t="shared" si="23"/>
        <v>0</v>
      </c>
      <c r="I50" s="671">
        <f t="shared" si="23"/>
        <v>0</v>
      </c>
      <c r="J50" s="671">
        <f t="shared" si="23"/>
        <v>0</v>
      </c>
      <c r="K50" s="671">
        <f t="shared" si="23"/>
        <v>0</v>
      </c>
      <c r="L50" s="671">
        <f t="shared" si="23"/>
        <v>0</v>
      </c>
      <c r="M50" s="670">
        <f t="shared" si="23"/>
        <v>0</v>
      </c>
    </row>
    <row r="51" spans="1:13" s="669" customFormat="1" ht="18" customHeight="1">
      <c r="A51" s="698"/>
      <c r="B51" s="701" t="s">
        <v>654</v>
      </c>
      <c r="C51" s="702"/>
      <c r="D51" s="664" t="s">
        <v>1896</v>
      </c>
      <c r="E51" s="651">
        <f t="shared" si="21"/>
        <v>0</v>
      </c>
      <c r="F51" s="671">
        <f t="shared" si="23"/>
        <v>0</v>
      </c>
      <c r="G51" s="671">
        <f t="shared" si="23"/>
        <v>0</v>
      </c>
      <c r="H51" s="671">
        <f t="shared" si="23"/>
        <v>0</v>
      </c>
      <c r="I51" s="671">
        <f t="shared" si="23"/>
        <v>0</v>
      </c>
      <c r="J51" s="671">
        <f t="shared" si="23"/>
        <v>0</v>
      </c>
      <c r="K51" s="671">
        <f t="shared" si="23"/>
        <v>0</v>
      </c>
      <c r="L51" s="671">
        <f t="shared" si="23"/>
        <v>0</v>
      </c>
      <c r="M51" s="670">
        <f t="shared" si="23"/>
        <v>0</v>
      </c>
    </row>
    <row r="52" spans="1:13" s="669" customFormat="1" ht="18" customHeight="1">
      <c r="A52" s="698"/>
      <c r="B52" s="701" t="s">
        <v>56</v>
      </c>
      <c r="C52" s="702"/>
      <c r="D52" s="664" t="s">
        <v>1895</v>
      </c>
      <c r="E52" s="651">
        <f t="shared" si="21"/>
        <v>0</v>
      </c>
      <c r="F52" s="671">
        <f t="shared" si="23"/>
        <v>0</v>
      </c>
      <c r="G52" s="671">
        <f t="shared" si="23"/>
        <v>0</v>
      </c>
      <c r="H52" s="671">
        <f t="shared" si="23"/>
        <v>0</v>
      </c>
      <c r="I52" s="671">
        <f t="shared" si="23"/>
        <v>0</v>
      </c>
      <c r="J52" s="671">
        <f t="shared" si="23"/>
        <v>0</v>
      </c>
      <c r="K52" s="671">
        <f t="shared" si="23"/>
        <v>0</v>
      </c>
      <c r="L52" s="671">
        <f t="shared" si="23"/>
        <v>0</v>
      </c>
      <c r="M52" s="670">
        <f t="shared" si="23"/>
        <v>0</v>
      </c>
    </row>
    <row r="53" spans="1:13" s="637" customFormat="1" ht="30.75" customHeight="1">
      <c r="A53" s="1077" t="s">
        <v>1894</v>
      </c>
      <c r="B53" s="1078"/>
      <c r="C53" s="1079"/>
      <c r="D53" s="699" t="s">
        <v>1893</v>
      </c>
      <c r="E53" s="651">
        <f t="shared" si="21"/>
        <v>7073.45</v>
      </c>
      <c r="F53" s="688">
        <f aca="true" t="shared" si="24" ref="F53:M53">F54+F70+F78+F95</f>
        <v>0</v>
      </c>
      <c r="G53" s="688">
        <f t="shared" si="24"/>
        <v>0</v>
      </c>
      <c r="H53" s="688">
        <f t="shared" si="24"/>
        <v>0</v>
      </c>
      <c r="I53" s="688">
        <f t="shared" si="24"/>
        <v>0</v>
      </c>
      <c r="J53" s="688">
        <f t="shared" si="24"/>
        <v>7073.45</v>
      </c>
      <c r="K53" s="688">
        <f t="shared" si="24"/>
        <v>7405.9</v>
      </c>
      <c r="L53" s="688">
        <f t="shared" si="24"/>
        <v>7391.76</v>
      </c>
      <c r="M53" s="687">
        <f t="shared" si="24"/>
        <v>7356.39</v>
      </c>
    </row>
    <row r="54" spans="1:13" ht="15.75">
      <c r="A54" s="1077" t="s">
        <v>1892</v>
      </c>
      <c r="B54" s="1078"/>
      <c r="C54" s="1079"/>
      <c r="D54" s="664" t="s">
        <v>1891</v>
      </c>
      <c r="E54" s="651">
        <f t="shared" si="21"/>
        <v>0</v>
      </c>
      <c r="F54" s="651">
        <f aca="true" t="shared" si="25" ref="F54:M54">F56+F59+F63+F64+F66+F69</f>
        <v>0</v>
      </c>
      <c r="G54" s="651">
        <f t="shared" si="25"/>
        <v>0</v>
      </c>
      <c r="H54" s="651">
        <f t="shared" si="25"/>
        <v>0</v>
      </c>
      <c r="I54" s="651">
        <f t="shared" si="25"/>
        <v>0</v>
      </c>
      <c r="J54" s="651">
        <f t="shared" si="25"/>
        <v>0</v>
      </c>
      <c r="K54" s="651">
        <f t="shared" si="25"/>
        <v>0</v>
      </c>
      <c r="L54" s="651">
        <f t="shared" si="25"/>
        <v>0</v>
      </c>
      <c r="M54" s="650">
        <f t="shared" si="25"/>
        <v>0</v>
      </c>
    </row>
    <row r="55" spans="1:13" ht="15.75">
      <c r="A55" s="657" t="s">
        <v>736</v>
      </c>
      <c r="B55" s="666"/>
      <c r="C55" s="665"/>
      <c r="D55" s="664"/>
      <c r="E55" s="651"/>
      <c r="F55" s="651"/>
      <c r="G55" s="651"/>
      <c r="H55" s="651"/>
      <c r="I55" s="651"/>
      <c r="J55" s="654"/>
      <c r="K55" s="651"/>
      <c r="L55" s="651"/>
      <c r="M55" s="650"/>
    </row>
    <row r="56" spans="1:13" ht="15.75">
      <c r="A56" s="657"/>
      <c r="B56" s="656" t="s">
        <v>1890</v>
      </c>
      <c r="C56" s="633"/>
      <c r="D56" s="655" t="s">
        <v>1889</v>
      </c>
      <c r="E56" s="651">
        <f aca="true" t="shared" si="26" ref="E56:E70">G56+H56+I56+J56</f>
        <v>0</v>
      </c>
      <c r="F56" s="651">
        <f aca="true" t="shared" si="27" ref="F56:M56">F57+F58</f>
        <v>0</v>
      </c>
      <c r="G56" s="651">
        <f t="shared" si="27"/>
        <v>0</v>
      </c>
      <c r="H56" s="651">
        <f t="shared" si="27"/>
        <v>0</v>
      </c>
      <c r="I56" s="651">
        <f t="shared" si="27"/>
        <v>0</v>
      </c>
      <c r="J56" s="651">
        <f t="shared" si="27"/>
        <v>0</v>
      </c>
      <c r="K56" s="651">
        <f t="shared" si="27"/>
        <v>0</v>
      </c>
      <c r="L56" s="651">
        <f t="shared" si="27"/>
        <v>0</v>
      </c>
      <c r="M56" s="650">
        <f t="shared" si="27"/>
        <v>0</v>
      </c>
    </row>
    <row r="57" spans="1:13" ht="15.75">
      <c r="A57" s="657"/>
      <c r="B57" s="656"/>
      <c r="C57" s="658" t="s">
        <v>439</v>
      </c>
      <c r="D57" s="655" t="s">
        <v>1888</v>
      </c>
      <c r="E57" s="651">
        <f t="shared" si="26"/>
        <v>0</v>
      </c>
      <c r="F57" s="651">
        <f aca="true" t="shared" si="28" ref="F57:M58">F183+F309</f>
        <v>0</v>
      </c>
      <c r="G57" s="651">
        <f t="shared" si="28"/>
        <v>0</v>
      </c>
      <c r="H57" s="651">
        <f t="shared" si="28"/>
        <v>0</v>
      </c>
      <c r="I57" s="651">
        <f t="shared" si="28"/>
        <v>0</v>
      </c>
      <c r="J57" s="651">
        <f t="shared" si="28"/>
        <v>0</v>
      </c>
      <c r="K57" s="651">
        <f t="shared" si="28"/>
        <v>0</v>
      </c>
      <c r="L57" s="651">
        <f t="shared" si="28"/>
        <v>0</v>
      </c>
      <c r="M57" s="650">
        <f t="shared" si="28"/>
        <v>0</v>
      </c>
    </row>
    <row r="58" spans="1:13" ht="15.75">
      <c r="A58" s="657"/>
      <c r="B58" s="656"/>
      <c r="C58" s="658" t="s">
        <v>440</v>
      </c>
      <c r="D58" s="655" t="s">
        <v>1887</v>
      </c>
      <c r="E58" s="651">
        <f t="shared" si="26"/>
        <v>0</v>
      </c>
      <c r="F58" s="651">
        <f t="shared" si="28"/>
        <v>0</v>
      </c>
      <c r="G58" s="651">
        <f t="shared" si="28"/>
        <v>0</v>
      </c>
      <c r="H58" s="651">
        <f t="shared" si="28"/>
        <v>0</v>
      </c>
      <c r="I58" s="651">
        <f t="shared" si="28"/>
        <v>0</v>
      </c>
      <c r="J58" s="651">
        <f t="shared" si="28"/>
        <v>0</v>
      </c>
      <c r="K58" s="651">
        <f t="shared" si="28"/>
        <v>0</v>
      </c>
      <c r="L58" s="651">
        <f t="shared" si="28"/>
        <v>0</v>
      </c>
      <c r="M58" s="650">
        <f t="shared" si="28"/>
        <v>0</v>
      </c>
    </row>
    <row r="59" spans="1:13" ht="15.75">
      <c r="A59" s="657"/>
      <c r="B59" s="1072" t="s">
        <v>1886</v>
      </c>
      <c r="C59" s="1073"/>
      <c r="D59" s="655" t="s">
        <v>1885</v>
      </c>
      <c r="E59" s="651">
        <f t="shared" si="26"/>
        <v>0</v>
      </c>
      <c r="F59" s="651">
        <f aca="true" t="shared" si="29" ref="F59:M59">F60+F61+F62</f>
        <v>0</v>
      </c>
      <c r="G59" s="651">
        <f t="shared" si="29"/>
        <v>0</v>
      </c>
      <c r="H59" s="651">
        <f t="shared" si="29"/>
        <v>0</v>
      </c>
      <c r="I59" s="651">
        <f t="shared" si="29"/>
        <v>0</v>
      </c>
      <c r="J59" s="651">
        <f t="shared" si="29"/>
        <v>0</v>
      </c>
      <c r="K59" s="651">
        <f t="shared" si="29"/>
        <v>0</v>
      </c>
      <c r="L59" s="651">
        <f t="shared" si="29"/>
        <v>0</v>
      </c>
      <c r="M59" s="650">
        <f t="shared" si="29"/>
        <v>0</v>
      </c>
    </row>
    <row r="60" spans="1:13" ht="15.75">
      <c r="A60" s="657"/>
      <c r="B60" s="656"/>
      <c r="C60" s="658" t="s">
        <v>449</v>
      </c>
      <c r="D60" s="655" t="s">
        <v>1884</v>
      </c>
      <c r="E60" s="651">
        <f t="shared" si="26"/>
        <v>0</v>
      </c>
      <c r="F60" s="651">
        <f aca="true" t="shared" si="30" ref="F60:M63">F186+F312</f>
        <v>0</v>
      </c>
      <c r="G60" s="651">
        <f t="shared" si="30"/>
        <v>0</v>
      </c>
      <c r="H60" s="651">
        <f t="shared" si="30"/>
        <v>0</v>
      </c>
      <c r="I60" s="651">
        <f t="shared" si="30"/>
        <v>0</v>
      </c>
      <c r="J60" s="651">
        <f t="shared" si="30"/>
        <v>0</v>
      </c>
      <c r="K60" s="651">
        <f t="shared" si="30"/>
        <v>0</v>
      </c>
      <c r="L60" s="651">
        <f t="shared" si="30"/>
        <v>0</v>
      </c>
      <c r="M60" s="650">
        <f t="shared" si="30"/>
        <v>0</v>
      </c>
    </row>
    <row r="61" spans="1:13" ht="15.75">
      <c r="A61" s="657"/>
      <c r="B61" s="656"/>
      <c r="C61" s="658" t="s">
        <v>1217</v>
      </c>
      <c r="D61" s="655" t="s">
        <v>1883</v>
      </c>
      <c r="E61" s="651">
        <f t="shared" si="26"/>
        <v>0</v>
      </c>
      <c r="F61" s="651">
        <f t="shared" si="30"/>
        <v>0</v>
      </c>
      <c r="G61" s="651">
        <f t="shared" si="30"/>
        <v>0</v>
      </c>
      <c r="H61" s="651">
        <f t="shared" si="30"/>
        <v>0</v>
      </c>
      <c r="I61" s="651">
        <f t="shared" si="30"/>
        <v>0</v>
      </c>
      <c r="J61" s="651">
        <f t="shared" si="30"/>
        <v>0</v>
      </c>
      <c r="K61" s="651">
        <f t="shared" si="30"/>
        <v>0</v>
      </c>
      <c r="L61" s="651">
        <f t="shared" si="30"/>
        <v>0</v>
      </c>
      <c r="M61" s="650">
        <f t="shared" si="30"/>
        <v>0</v>
      </c>
    </row>
    <row r="62" spans="1:13" ht="15.75">
      <c r="A62" s="657"/>
      <c r="B62" s="656"/>
      <c r="C62" s="662" t="s">
        <v>959</v>
      </c>
      <c r="D62" s="655" t="s">
        <v>1882</v>
      </c>
      <c r="E62" s="651">
        <f t="shared" si="26"/>
        <v>0</v>
      </c>
      <c r="F62" s="651">
        <f t="shared" si="30"/>
        <v>0</v>
      </c>
      <c r="G62" s="651">
        <f t="shared" si="30"/>
        <v>0</v>
      </c>
      <c r="H62" s="651">
        <f t="shared" si="30"/>
        <v>0</v>
      </c>
      <c r="I62" s="651">
        <f t="shared" si="30"/>
        <v>0</v>
      </c>
      <c r="J62" s="651">
        <f t="shared" si="30"/>
        <v>0</v>
      </c>
      <c r="K62" s="651">
        <f t="shared" si="30"/>
        <v>0</v>
      </c>
      <c r="L62" s="651">
        <f t="shared" si="30"/>
        <v>0</v>
      </c>
      <c r="M62" s="650">
        <f t="shared" si="30"/>
        <v>0</v>
      </c>
    </row>
    <row r="63" spans="1:13" ht="15.75">
      <c r="A63" s="657"/>
      <c r="B63" s="656" t="s">
        <v>1881</v>
      </c>
      <c r="C63" s="662"/>
      <c r="D63" s="655" t="s">
        <v>1880</v>
      </c>
      <c r="E63" s="651">
        <f t="shared" si="26"/>
        <v>0</v>
      </c>
      <c r="F63" s="651">
        <f t="shared" si="30"/>
        <v>0</v>
      </c>
      <c r="G63" s="651">
        <f t="shared" si="30"/>
        <v>0</v>
      </c>
      <c r="H63" s="651">
        <f t="shared" si="30"/>
        <v>0</v>
      </c>
      <c r="I63" s="651">
        <f t="shared" si="30"/>
        <v>0</v>
      </c>
      <c r="J63" s="651">
        <f t="shared" si="30"/>
        <v>0</v>
      </c>
      <c r="K63" s="651">
        <f t="shared" si="30"/>
        <v>0</v>
      </c>
      <c r="L63" s="651">
        <f t="shared" si="30"/>
        <v>0</v>
      </c>
      <c r="M63" s="650">
        <f t="shared" si="30"/>
        <v>0</v>
      </c>
    </row>
    <row r="64" spans="1:13" ht="15.75">
      <c r="A64" s="657"/>
      <c r="B64" s="656" t="s">
        <v>1879</v>
      </c>
      <c r="C64" s="633"/>
      <c r="D64" s="655" t="s">
        <v>1878</v>
      </c>
      <c r="E64" s="651">
        <f t="shared" si="26"/>
        <v>0</v>
      </c>
      <c r="F64" s="651">
        <f aca="true" t="shared" si="31" ref="F64:M64">F65</f>
        <v>0</v>
      </c>
      <c r="G64" s="651">
        <f t="shared" si="31"/>
        <v>0</v>
      </c>
      <c r="H64" s="651">
        <f t="shared" si="31"/>
        <v>0</v>
      </c>
      <c r="I64" s="651">
        <f t="shared" si="31"/>
        <v>0</v>
      </c>
      <c r="J64" s="651">
        <f t="shared" si="31"/>
        <v>0</v>
      </c>
      <c r="K64" s="651">
        <f t="shared" si="31"/>
        <v>0</v>
      </c>
      <c r="L64" s="651">
        <f t="shared" si="31"/>
        <v>0</v>
      </c>
      <c r="M64" s="650">
        <f t="shared" si="31"/>
        <v>0</v>
      </c>
    </row>
    <row r="65" spans="1:13" ht="15.75">
      <c r="A65" s="657"/>
      <c r="B65" s="656"/>
      <c r="C65" s="658" t="s">
        <v>41</v>
      </c>
      <c r="D65" s="655" t="s">
        <v>1877</v>
      </c>
      <c r="E65" s="651">
        <f t="shared" si="26"/>
        <v>0</v>
      </c>
      <c r="F65" s="651">
        <f aca="true" t="shared" si="32" ref="F65:M65">F191+F317</f>
        <v>0</v>
      </c>
      <c r="G65" s="651">
        <f t="shared" si="32"/>
        <v>0</v>
      </c>
      <c r="H65" s="651">
        <f t="shared" si="32"/>
        <v>0</v>
      </c>
      <c r="I65" s="651">
        <f t="shared" si="32"/>
        <v>0</v>
      </c>
      <c r="J65" s="651">
        <f t="shared" si="32"/>
        <v>0</v>
      </c>
      <c r="K65" s="651">
        <f t="shared" si="32"/>
        <v>0</v>
      </c>
      <c r="L65" s="651">
        <f t="shared" si="32"/>
        <v>0</v>
      </c>
      <c r="M65" s="650">
        <f t="shared" si="32"/>
        <v>0</v>
      </c>
    </row>
    <row r="66" spans="1:13" s="669" customFormat="1" ht="15.75" customHeight="1">
      <c r="A66" s="698"/>
      <c r="B66" s="693" t="s">
        <v>1876</v>
      </c>
      <c r="C66" s="677"/>
      <c r="D66" s="664" t="s">
        <v>1875</v>
      </c>
      <c r="E66" s="651">
        <f t="shared" si="26"/>
        <v>0</v>
      </c>
      <c r="F66" s="671">
        <f aca="true" t="shared" si="33" ref="F66:M66">F67+F68</f>
        <v>0</v>
      </c>
      <c r="G66" s="671">
        <f t="shared" si="33"/>
        <v>0</v>
      </c>
      <c r="H66" s="671">
        <f t="shared" si="33"/>
        <v>0</v>
      </c>
      <c r="I66" s="671">
        <f t="shared" si="33"/>
        <v>0</v>
      </c>
      <c r="J66" s="671">
        <f t="shared" si="33"/>
        <v>0</v>
      </c>
      <c r="K66" s="671">
        <f t="shared" si="33"/>
        <v>0</v>
      </c>
      <c r="L66" s="671">
        <f t="shared" si="33"/>
        <v>0</v>
      </c>
      <c r="M66" s="670">
        <f t="shared" si="33"/>
        <v>0</v>
      </c>
    </row>
    <row r="67" spans="1:13" s="669" customFormat="1" ht="15" customHeight="1">
      <c r="A67" s="698"/>
      <c r="B67" s="693"/>
      <c r="C67" s="677" t="s">
        <v>42</v>
      </c>
      <c r="D67" s="664" t="s">
        <v>1874</v>
      </c>
      <c r="E67" s="651">
        <f t="shared" si="26"/>
        <v>0</v>
      </c>
      <c r="F67" s="671">
        <f aca="true" t="shared" si="34" ref="F67:M69">F193+F319</f>
        <v>0</v>
      </c>
      <c r="G67" s="671">
        <f t="shared" si="34"/>
        <v>0</v>
      </c>
      <c r="H67" s="671">
        <f t="shared" si="34"/>
        <v>0</v>
      </c>
      <c r="I67" s="671">
        <f t="shared" si="34"/>
        <v>0</v>
      </c>
      <c r="J67" s="671">
        <f t="shared" si="34"/>
        <v>0</v>
      </c>
      <c r="K67" s="671">
        <f t="shared" si="34"/>
        <v>0</v>
      </c>
      <c r="L67" s="671">
        <f t="shared" si="34"/>
        <v>0</v>
      </c>
      <c r="M67" s="670">
        <f t="shared" si="34"/>
        <v>0</v>
      </c>
    </row>
    <row r="68" spans="1:13" s="669" customFormat="1" ht="14.25" customHeight="1">
      <c r="A68" s="698"/>
      <c r="B68" s="693"/>
      <c r="C68" s="677" t="s">
        <v>450</v>
      </c>
      <c r="D68" s="664" t="s">
        <v>1873</v>
      </c>
      <c r="E68" s="651">
        <f t="shared" si="26"/>
        <v>0</v>
      </c>
      <c r="F68" s="671">
        <f t="shared" si="34"/>
        <v>0</v>
      </c>
      <c r="G68" s="671">
        <f t="shared" si="34"/>
        <v>0</v>
      </c>
      <c r="H68" s="671">
        <f t="shared" si="34"/>
        <v>0</v>
      </c>
      <c r="I68" s="671">
        <f t="shared" si="34"/>
        <v>0</v>
      </c>
      <c r="J68" s="671">
        <f t="shared" si="34"/>
        <v>0</v>
      </c>
      <c r="K68" s="671">
        <f t="shared" si="34"/>
        <v>0</v>
      </c>
      <c r="L68" s="671">
        <f t="shared" si="34"/>
        <v>0</v>
      </c>
      <c r="M68" s="670">
        <f t="shared" si="34"/>
        <v>0</v>
      </c>
    </row>
    <row r="69" spans="1:13" ht="15.75">
      <c r="A69" s="657"/>
      <c r="B69" s="686" t="s">
        <v>788</v>
      </c>
      <c r="C69" s="662"/>
      <c r="D69" s="655" t="s">
        <v>1872</v>
      </c>
      <c r="E69" s="651">
        <f t="shared" si="26"/>
        <v>0</v>
      </c>
      <c r="F69" s="671">
        <f t="shared" si="34"/>
        <v>0</v>
      </c>
      <c r="G69" s="671">
        <f t="shared" si="34"/>
        <v>0</v>
      </c>
      <c r="H69" s="671">
        <f t="shared" si="34"/>
        <v>0</v>
      </c>
      <c r="I69" s="671">
        <f t="shared" si="34"/>
        <v>0</v>
      </c>
      <c r="J69" s="671">
        <f t="shared" si="34"/>
        <v>0</v>
      </c>
      <c r="K69" s="671">
        <f t="shared" si="34"/>
        <v>0</v>
      </c>
      <c r="L69" s="671">
        <f t="shared" si="34"/>
        <v>0</v>
      </c>
      <c r="M69" s="670">
        <f t="shared" si="34"/>
        <v>0</v>
      </c>
    </row>
    <row r="70" spans="1:13" ht="15.75">
      <c r="A70" s="653" t="s">
        <v>1871</v>
      </c>
      <c r="B70" s="686"/>
      <c r="C70" s="662"/>
      <c r="D70" s="655" t="s">
        <v>1870</v>
      </c>
      <c r="E70" s="651">
        <f t="shared" si="26"/>
        <v>0</v>
      </c>
      <c r="F70" s="651">
        <f aca="true" t="shared" si="35" ref="F70:M70">F72+F75+F76</f>
        <v>0</v>
      </c>
      <c r="G70" s="651">
        <f t="shared" si="35"/>
        <v>0</v>
      </c>
      <c r="H70" s="651">
        <f t="shared" si="35"/>
        <v>0</v>
      </c>
      <c r="I70" s="651">
        <f t="shared" si="35"/>
        <v>0</v>
      </c>
      <c r="J70" s="651">
        <f t="shared" si="35"/>
        <v>0</v>
      </c>
      <c r="K70" s="651">
        <f t="shared" si="35"/>
        <v>0</v>
      </c>
      <c r="L70" s="651">
        <f t="shared" si="35"/>
        <v>0</v>
      </c>
      <c r="M70" s="650">
        <f t="shared" si="35"/>
        <v>0</v>
      </c>
    </row>
    <row r="71" spans="1:13" ht="15.75">
      <c r="A71" s="657" t="s">
        <v>736</v>
      </c>
      <c r="B71" s="686"/>
      <c r="C71" s="662"/>
      <c r="D71" s="655"/>
      <c r="E71" s="651"/>
      <c r="F71" s="651"/>
      <c r="G71" s="651"/>
      <c r="H71" s="651"/>
      <c r="I71" s="651"/>
      <c r="J71" s="654"/>
      <c r="K71" s="651"/>
      <c r="L71" s="651"/>
      <c r="M71" s="650"/>
    </row>
    <row r="72" spans="1:13" ht="15.75">
      <c r="A72" s="657"/>
      <c r="B72" s="1072" t="s">
        <v>1869</v>
      </c>
      <c r="C72" s="1073"/>
      <c r="D72" s="655" t="s">
        <v>1868</v>
      </c>
      <c r="E72" s="651">
        <f aca="true" t="shared" si="36" ref="E72:E78">G72+H72+I72+J72</f>
        <v>0</v>
      </c>
      <c r="F72" s="651">
        <f aca="true" t="shared" si="37" ref="F72:M72">F73+F74</f>
        <v>0</v>
      </c>
      <c r="G72" s="651">
        <f t="shared" si="37"/>
        <v>0</v>
      </c>
      <c r="H72" s="651">
        <f t="shared" si="37"/>
        <v>0</v>
      </c>
      <c r="I72" s="651">
        <f t="shared" si="37"/>
        <v>0</v>
      </c>
      <c r="J72" s="651">
        <f t="shared" si="37"/>
        <v>0</v>
      </c>
      <c r="K72" s="651">
        <f t="shared" si="37"/>
        <v>0</v>
      </c>
      <c r="L72" s="651">
        <f t="shared" si="37"/>
        <v>0</v>
      </c>
      <c r="M72" s="650">
        <f t="shared" si="37"/>
        <v>0</v>
      </c>
    </row>
    <row r="73" spans="1:13" ht="15.75">
      <c r="A73" s="657"/>
      <c r="B73" s="686"/>
      <c r="C73" s="662" t="s">
        <v>1266</v>
      </c>
      <c r="D73" s="655" t="s">
        <v>1867</v>
      </c>
      <c r="E73" s="651">
        <f t="shared" si="36"/>
        <v>0</v>
      </c>
      <c r="F73" s="651">
        <f aca="true" t="shared" si="38" ref="F73:M75">F199+F325</f>
        <v>0</v>
      </c>
      <c r="G73" s="651">
        <f t="shared" si="38"/>
        <v>0</v>
      </c>
      <c r="H73" s="651">
        <f t="shared" si="38"/>
        <v>0</v>
      </c>
      <c r="I73" s="651">
        <f t="shared" si="38"/>
        <v>0</v>
      </c>
      <c r="J73" s="651">
        <f t="shared" si="38"/>
        <v>0</v>
      </c>
      <c r="K73" s="651">
        <f t="shared" si="38"/>
        <v>0</v>
      </c>
      <c r="L73" s="651">
        <f t="shared" si="38"/>
        <v>0</v>
      </c>
      <c r="M73" s="650">
        <f t="shared" si="38"/>
        <v>0</v>
      </c>
    </row>
    <row r="74" spans="1:13" s="669" customFormat="1" ht="12" customHeight="1">
      <c r="A74" s="676"/>
      <c r="B74" s="675"/>
      <c r="C74" s="674" t="s">
        <v>566</v>
      </c>
      <c r="D74" s="664" t="s">
        <v>1866</v>
      </c>
      <c r="E74" s="651">
        <f t="shared" si="36"/>
        <v>0</v>
      </c>
      <c r="F74" s="651">
        <f t="shared" si="38"/>
        <v>0</v>
      </c>
      <c r="G74" s="651">
        <f t="shared" si="38"/>
        <v>0</v>
      </c>
      <c r="H74" s="651">
        <f t="shared" si="38"/>
        <v>0</v>
      </c>
      <c r="I74" s="651">
        <f t="shared" si="38"/>
        <v>0</v>
      </c>
      <c r="J74" s="651">
        <f t="shared" si="38"/>
        <v>0</v>
      </c>
      <c r="K74" s="651">
        <f t="shared" si="38"/>
        <v>0</v>
      </c>
      <c r="L74" s="651">
        <f t="shared" si="38"/>
        <v>0</v>
      </c>
      <c r="M74" s="650">
        <f t="shared" si="38"/>
        <v>0</v>
      </c>
    </row>
    <row r="75" spans="1:13" s="669" customFormat="1" ht="12.75" customHeight="1">
      <c r="A75" s="676"/>
      <c r="B75" s="675" t="s">
        <v>1061</v>
      </c>
      <c r="C75" s="674"/>
      <c r="D75" s="664" t="s">
        <v>1865</v>
      </c>
      <c r="E75" s="651">
        <f t="shared" si="36"/>
        <v>0</v>
      </c>
      <c r="F75" s="651">
        <f t="shared" si="38"/>
        <v>0</v>
      </c>
      <c r="G75" s="651">
        <f t="shared" si="38"/>
        <v>0</v>
      </c>
      <c r="H75" s="651">
        <f t="shared" si="38"/>
        <v>0</v>
      </c>
      <c r="I75" s="651">
        <f t="shared" si="38"/>
        <v>0</v>
      </c>
      <c r="J75" s="651">
        <f t="shared" si="38"/>
        <v>0</v>
      </c>
      <c r="K75" s="651">
        <f t="shared" si="38"/>
        <v>0</v>
      </c>
      <c r="L75" s="651">
        <f t="shared" si="38"/>
        <v>0</v>
      </c>
      <c r="M75" s="650">
        <f t="shared" si="38"/>
        <v>0</v>
      </c>
    </row>
    <row r="76" spans="1:13" ht="15.75">
      <c r="A76" s="657"/>
      <c r="B76" s="686" t="s">
        <v>1864</v>
      </c>
      <c r="C76" s="662"/>
      <c r="D76" s="655" t="s">
        <v>1863</v>
      </c>
      <c r="E76" s="651">
        <f t="shared" si="36"/>
        <v>0</v>
      </c>
      <c r="F76" s="651">
        <f aca="true" t="shared" si="39" ref="F76:M76">F77</f>
        <v>0</v>
      </c>
      <c r="G76" s="651">
        <f t="shared" si="39"/>
        <v>0</v>
      </c>
      <c r="H76" s="651">
        <f t="shared" si="39"/>
        <v>0</v>
      </c>
      <c r="I76" s="651">
        <f t="shared" si="39"/>
        <v>0</v>
      </c>
      <c r="J76" s="651">
        <f t="shared" si="39"/>
        <v>0</v>
      </c>
      <c r="K76" s="651">
        <f t="shared" si="39"/>
        <v>0</v>
      </c>
      <c r="L76" s="651">
        <f t="shared" si="39"/>
        <v>0</v>
      </c>
      <c r="M76" s="650">
        <f t="shared" si="39"/>
        <v>0</v>
      </c>
    </row>
    <row r="77" spans="1:13" ht="15.75">
      <c r="A77" s="657"/>
      <c r="B77" s="686"/>
      <c r="C77" s="662" t="s">
        <v>910</v>
      </c>
      <c r="D77" s="655" t="s">
        <v>1862</v>
      </c>
      <c r="E77" s="651">
        <f t="shared" si="36"/>
        <v>0</v>
      </c>
      <c r="F77" s="651">
        <f aca="true" t="shared" si="40" ref="F77:M77">F203+F329</f>
        <v>0</v>
      </c>
      <c r="G77" s="651">
        <f t="shared" si="40"/>
        <v>0</v>
      </c>
      <c r="H77" s="651">
        <f t="shared" si="40"/>
        <v>0</v>
      </c>
      <c r="I77" s="651">
        <f t="shared" si="40"/>
        <v>0</v>
      </c>
      <c r="J77" s="651">
        <f t="shared" si="40"/>
        <v>0</v>
      </c>
      <c r="K77" s="651">
        <f t="shared" si="40"/>
        <v>0</v>
      </c>
      <c r="L77" s="651">
        <f t="shared" si="40"/>
        <v>0</v>
      </c>
      <c r="M77" s="650">
        <f t="shared" si="40"/>
        <v>0</v>
      </c>
    </row>
    <row r="78" spans="1:13" ht="15.75">
      <c r="A78" s="1077" t="s">
        <v>1861</v>
      </c>
      <c r="B78" s="1078"/>
      <c r="C78" s="1079"/>
      <c r="D78" s="655" t="s">
        <v>1860</v>
      </c>
      <c r="E78" s="651">
        <f t="shared" si="36"/>
        <v>7073.45</v>
      </c>
      <c r="F78" s="651">
        <f aca="true" t="shared" si="41" ref="F78:M78">F80+F90+F94</f>
        <v>0</v>
      </c>
      <c r="G78" s="651">
        <f t="shared" si="41"/>
        <v>0</v>
      </c>
      <c r="H78" s="651">
        <f t="shared" si="41"/>
        <v>0</v>
      </c>
      <c r="I78" s="651">
        <f t="shared" si="41"/>
        <v>0</v>
      </c>
      <c r="J78" s="651">
        <f t="shared" si="41"/>
        <v>7073.45</v>
      </c>
      <c r="K78" s="651">
        <f t="shared" si="41"/>
        <v>7405.9</v>
      </c>
      <c r="L78" s="651">
        <f t="shared" si="41"/>
        <v>7391.76</v>
      </c>
      <c r="M78" s="650">
        <f t="shared" si="41"/>
        <v>7356.39</v>
      </c>
    </row>
    <row r="79" spans="1:13" ht="15.75">
      <c r="A79" s="657" t="s">
        <v>736</v>
      </c>
      <c r="B79" s="666"/>
      <c r="C79" s="665"/>
      <c r="D79" s="664"/>
      <c r="E79" s="651"/>
      <c r="F79" s="651"/>
      <c r="G79" s="651"/>
      <c r="H79" s="651"/>
      <c r="I79" s="651"/>
      <c r="J79" s="654"/>
      <c r="K79" s="651"/>
      <c r="L79" s="651"/>
      <c r="M79" s="650"/>
    </row>
    <row r="80" spans="1:13" ht="30" customHeight="1">
      <c r="A80" s="657"/>
      <c r="B80" s="1096" t="s">
        <v>1859</v>
      </c>
      <c r="C80" s="1097"/>
      <c r="D80" s="664" t="s">
        <v>1858</v>
      </c>
      <c r="E80" s="651">
        <f aca="true" t="shared" si="42" ref="E80:E95">G80+H80+I80+J80</f>
        <v>7073.45</v>
      </c>
      <c r="F80" s="651">
        <f aca="true" t="shared" si="43" ref="F80:M80">SUM(F81:F89)</f>
        <v>0</v>
      </c>
      <c r="G80" s="651">
        <f t="shared" si="43"/>
        <v>0</v>
      </c>
      <c r="H80" s="651">
        <f t="shared" si="43"/>
        <v>0</v>
      </c>
      <c r="I80" s="651">
        <f t="shared" si="43"/>
        <v>0</v>
      </c>
      <c r="J80" s="651">
        <f t="shared" si="43"/>
        <v>7073.45</v>
      </c>
      <c r="K80" s="651">
        <f t="shared" si="43"/>
        <v>7405.9</v>
      </c>
      <c r="L80" s="651">
        <f t="shared" si="43"/>
        <v>7391.76</v>
      </c>
      <c r="M80" s="650">
        <f t="shared" si="43"/>
        <v>7356.39</v>
      </c>
    </row>
    <row r="81" spans="1:13" ht="15.75">
      <c r="A81" s="657"/>
      <c r="B81" s="666"/>
      <c r="C81" s="665" t="s">
        <v>912</v>
      </c>
      <c r="D81" s="664" t="s">
        <v>1857</v>
      </c>
      <c r="E81" s="651">
        <f t="shared" si="42"/>
        <v>0</v>
      </c>
      <c r="F81" s="651">
        <f aca="true" t="shared" si="44" ref="F81:M89">F207+F333</f>
        <v>0</v>
      </c>
      <c r="G81" s="651">
        <f t="shared" si="44"/>
        <v>0</v>
      </c>
      <c r="H81" s="651">
        <f t="shared" si="44"/>
        <v>0</v>
      </c>
      <c r="I81" s="651">
        <f t="shared" si="44"/>
        <v>0</v>
      </c>
      <c r="J81" s="651">
        <f t="shared" si="44"/>
        <v>0</v>
      </c>
      <c r="K81" s="651">
        <f t="shared" si="44"/>
        <v>0</v>
      </c>
      <c r="L81" s="651">
        <f t="shared" si="44"/>
        <v>0</v>
      </c>
      <c r="M81" s="650">
        <f t="shared" si="44"/>
        <v>0</v>
      </c>
    </row>
    <row r="82" spans="1:13" ht="15.75">
      <c r="A82" s="657"/>
      <c r="B82" s="666"/>
      <c r="C82" s="665" t="s">
        <v>913</v>
      </c>
      <c r="D82" s="664" t="s">
        <v>1856</v>
      </c>
      <c r="E82" s="651">
        <f t="shared" si="42"/>
        <v>0</v>
      </c>
      <c r="F82" s="651">
        <f t="shared" si="44"/>
        <v>0</v>
      </c>
      <c r="G82" s="651">
        <f t="shared" si="44"/>
        <v>0</v>
      </c>
      <c r="H82" s="651">
        <f t="shared" si="44"/>
        <v>0</v>
      </c>
      <c r="I82" s="651">
        <f t="shared" si="44"/>
        <v>0</v>
      </c>
      <c r="J82" s="651">
        <f t="shared" si="44"/>
        <v>0</v>
      </c>
      <c r="K82" s="651">
        <f t="shared" si="44"/>
        <v>0</v>
      </c>
      <c r="L82" s="651">
        <f t="shared" si="44"/>
        <v>0</v>
      </c>
      <c r="M82" s="650">
        <f t="shared" si="44"/>
        <v>0</v>
      </c>
    </row>
    <row r="83" spans="1:13" ht="15.75">
      <c r="A83" s="657"/>
      <c r="B83" s="666"/>
      <c r="C83" s="665" t="s">
        <v>1042</v>
      </c>
      <c r="D83" s="664" t="s">
        <v>1855</v>
      </c>
      <c r="E83" s="651">
        <f t="shared" si="42"/>
        <v>7073.45</v>
      </c>
      <c r="F83" s="651">
        <f t="shared" si="44"/>
        <v>0</v>
      </c>
      <c r="G83" s="651">
        <f t="shared" si="44"/>
        <v>0</v>
      </c>
      <c r="H83" s="651">
        <f t="shared" si="44"/>
        <v>0</v>
      </c>
      <c r="I83" s="651">
        <f t="shared" si="44"/>
        <v>0</v>
      </c>
      <c r="J83" s="651">
        <f t="shared" si="44"/>
        <v>7073.45</v>
      </c>
      <c r="K83" s="651">
        <f t="shared" si="44"/>
        <v>7405.9</v>
      </c>
      <c r="L83" s="651">
        <f t="shared" si="44"/>
        <v>7391.76</v>
      </c>
      <c r="M83" s="650">
        <f t="shared" si="44"/>
        <v>7356.39</v>
      </c>
    </row>
    <row r="84" spans="1:13" ht="15.75">
      <c r="A84" s="657"/>
      <c r="B84" s="666"/>
      <c r="C84" s="665" t="s">
        <v>1043</v>
      </c>
      <c r="D84" s="664" t="s">
        <v>1854</v>
      </c>
      <c r="E84" s="651">
        <f t="shared" si="42"/>
        <v>0</v>
      </c>
      <c r="F84" s="651">
        <f t="shared" si="44"/>
        <v>0</v>
      </c>
      <c r="G84" s="651">
        <f t="shared" si="44"/>
        <v>0</v>
      </c>
      <c r="H84" s="651">
        <f t="shared" si="44"/>
        <v>0</v>
      </c>
      <c r="I84" s="651">
        <f t="shared" si="44"/>
        <v>0</v>
      </c>
      <c r="J84" s="651">
        <f t="shared" si="44"/>
        <v>0</v>
      </c>
      <c r="K84" s="651">
        <f t="shared" si="44"/>
        <v>0</v>
      </c>
      <c r="L84" s="651">
        <f t="shared" si="44"/>
        <v>0</v>
      </c>
      <c r="M84" s="650">
        <f t="shared" si="44"/>
        <v>0</v>
      </c>
    </row>
    <row r="85" spans="1:13" ht="15.75">
      <c r="A85" s="661"/>
      <c r="B85" s="697"/>
      <c r="C85" s="696" t="s">
        <v>1044</v>
      </c>
      <c r="D85" s="664" t="s">
        <v>1853</v>
      </c>
      <c r="E85" s="651">
        <f t="shared" si="42"/>
        <v>0</v>
      </c>
      <c r="F85" s="651">
        <f t="shared" si="44"/>
        <v>0</v>
      </c>
      <c r="G85" s="651">
        <f t="shared" si="44"/>
        <v>0</v>
      </c>
      <c r="H85" s="651">
        <f t="shared" si="44"/>
        <v>0</v>
      </c>
      <c r="I85" s="651">
        <f t="shared" si="44"/>
        <v>0</v>
      </c>
      <c r="J85" s="651">
        <f t="shared" si="44"/>
        <v>0</v>
      </c>
      <c r="K85" s="651">
        <f t="shared" si="44"/>
        <v>0</v>
      </c>
      <c r="L85" s="651">
        <f t="shared" si="44"/>
        <v>0</v>
      </c>
      <c r="M85" s="650">
        <f t="shared" si="44"/>
        <v>0</v>
      </c>
    </row>
    <row r="86" spans="1:13" ht="15.75">
      <c r="A86" s="657"/>
      <c r="B86" s="666"/>
      <c r="C86" s="665" t="s">
        <v>1045</v>
      </c>
      <c r="D86" s="664" t="s">
        <v>1852</v>
      </c>
      <c r="E86" s="651">
        <f t="shared" si="42"/>
        <v>0</v>
      </c>
      <c r="F86" s="651">
        <f t="shared" si="44"/>
        <v>0</v>
      </c>
      <c r="G86" s="651">
        <f t="shared" si="44"/>
        <v>0</v>
      </c>
      <c r="H86" s="651">
        <f t="shared" si="44"/>
        <v>0</v>
      </c>
      <c r="I86" s="651">
        <f t="shared" si="44"/>
        <v>0</v>
      </c>
      <c r="J86" s="651">
        <f t="shared" si="44"/>
        <v>0</v>
      </c>
      <c r="K86" s="651">
        <f t="shared" si="44"/>
        <v>0</v>
      </c>
      <c r="L86" s="651">
        <f t="shared" si="44"/>
        <v>0</v>
      </c>
      <c r="M86" s="650">
        <f t="shared" si="44"/>
        <v>0</v>
      </c>
    </row>
    <row r="87" spans="1:13" ht="27.75" customHeight="1">
      <c r="A87" s="657"/>
      <c r="B87" s="666"/>
      <c r="C87" s="752" t="s">
        <v>1763</v>
      </c>
      <c r="D87" s="664" t="s">
        <v>1851</v>
      </c>
      <c r="E87" s="651">
        <f t="shared" si="42"/>
        <v>0</v>
      </c>
      <c r="F87" s="651">
        <f t="shared" si="44"/>
        <v>0</v>
      </c>
      <c r="G87" s="651">
        <f t="shared" si="44"/>
        <v>0</v>
      </c>
      <c r="H87" s="651">
        <f t="shared" si="44"/>
        <v>0</v>
      </c>
      <c r="I87" s="651">
        <f t="shared" si="44"/>
        <v>0</v>
      </c>
      <c r="J87" s="651">
        <f t="shared" si="44"/>
        <v>0</v>
      </c>
      <c r="K87" s="651">
        <f t="shared" si="44"/>
        <v>0</v>
      </c>
      <c r="L87" s="651">
        <f t="shared" si="44"/>
        <v>0</v>
      </c>
      <c r="M87" s="650">
        <f t="shared" si="44"/>
        <v>0</v>
      </c>
    </row>
    <row r="88" spans="1:13" ht="15.75">
      <c r="A88" s="657"/>
      <c r="B88" s="666"/>
      <c r="C88" s="665" t="s">
        <v>296</v>
      </c>
      <c r="D88" s="664" t="s">
        <v>1850</v>
      </c>
      <c r="E88" s="651">
        <f t="shared" si="42"/>
        <v>0</v>
      </c>
      <c r="F88" s="651">
        <f t="shared" si="44"/>
        <v>0</v>
      </c>
      <c r="G88" s="651">
        <f t="shared" si="44"/>
        <v>0</v>
      </c>
      <c r="H88" s="651">
        <f t="shared" si="44"/>
        <v>0</v>
      </c>
      <c r="I88" s="651">
        <f t="shared" si="44"/>
        <v>0</v>
      </c>
      <c r="J88" s="651">
        <f t="shared" si="44"/>
        <v>0</v>
      </c>
      <c r="K88" s="651">
        <f t="shared" si="44"/>
        <v>0</v>
      </c>
      <c r="L88" s="651">
        <f t="shared" si="44"/>
        <v>0</v>
      </c>
      <c r="M88" s="650">
        <f t="shared" si="44"/>
        <v>0</v>
      </c>
    </row>
    <row r="89" spans="1:13" ht="15.75">
      <c r="A89" s="657"/>
      <c r="B89" s="666"/>
      <c r="C89" s="665" t="s">
        <v>297</v>
      </c>
      <c r="D89" s="664" t="s">
        <v>1849</v>
      </c>
      <c r="E89" s="651">
        <f t="shared" si="42"/>
        <v>0</v>
      </c>
      <c r="F89" s="651">
        <f t="shared" si="44"/>
        <v>0</v>
      </c>
      <c r="G89" s="651">
        <f t="shared" si="44"/>
        <v>0</v>
      </c>
      <c r="H89" s="651">
        <f t="shared" si="44"/>
        <v>0</v>
      </c>
      <c r="I89" s="651">
        <f t="shared" si="44"/>
        <v>0</v>
      </c>
      <c r="J89" s="651">
        <f t="shared" si="44"/>
        <v>0</v>
      </c>
      <c r="K89" s="651">
        <f t="shared" si="44"/>
        <v>0</v>
      </c>
      <c r="L89" s="651">
        <f t="shared" si="44"/>
        <v>0</v>
      </c>
      <c r="M89" s="650">
        <f t="shared" si="44"/>
        <v>0</v>
      </c>
    </row>
    <row r="90" spans="1:13" s="669" customFormat="1" ht="15.75">
      <c r="A90" s="676"/>
      <c r="B90" s="1072" t="s">
        <v>1848</v>
      </c>
      <c r="C90" s="1073"/>
      <c r="D90" s="664" t="s">
        <v>1847</v>
      </c>
      <c r="E90" s="651">
        <f t="shared" si="42"/>
        <v>0</v>
      </c>
      <c r="F90" s="671">
        <f aca="true" t="shared" si="45" ref="F90:M90">SUM(F91:F93)</f>
        <v>0</v>
      </c>
      <c r="G90" s="671">
        <f t="shared" si="45"/>
        <v>0</v>
      </c>
      <c r="H90" s="671">
        <f t="shared" si="45"/>
        <v>0</v>
      </c>
      <c r="I90" s="671">
        <f t="shared" si="45"/>
        <v>0</v>
      </c>
      <c r="J90" s="671">
        <f t="shared" si="45"/>
        <v>0</v>
      </c>
      <c r="K90" s="671">
        <f t="shared" si="45"/>
        <v>0</v>
      </c>
      <c r="L90" s="671">
        <f t="shared" si="45"/>
        <v>0</v>
      </c>
      <c r="M90" s="670">
        <f t="shared" si="45"/>
        <v>0</v>
      </c>
    </row>
    <row r="91" spans="1:13" s="669" customFormat="1" ht="15.75">
      <c r="A91" s="676"/>
      <c r="B91" s="693"/>
      <c r="C91" s="674" t="s">
        <v>64</v>
      </c>
      <c r="D91" s="673" t="s">
        <v>1846</v>
      </c>
      <c r="E91" s="651">
        <f t="shared" si="42"/>
        <v>0</v>
      </c>
      <c r="F91" s="671">
        <f aca="true" t="shared" si="46" ref="F91:M94">F217+F343</f>
        <v>0</v>
      </c>
      <c r="G91" s="671">
        <f t="shared" si="46"/>
        <v>0</v>
      </c>
      <c r="H91" s="671">
        <f t="shared" si="46"/>
        <v>0</v>
      </c>
      <c r="I91" s="671">
        <f t="shared" si="46"/>
        <v>0</v>
      </c>
      <c r="J91" s="671">
        <f t="shared" si="46"/>
        <v>0</v>
      </c>
      <c r="K91" s="671">
        <f t="shared" si="46"/>
        <v>0</v>
      </c>
      <c r="L91" s="671">
        <f t="shared" si="46"/>
        <v>0</v>
      </c>
      <c r="M91" s="670">
        <f t="shared" si="46"/>
        <v>0</v>
      </c>
    </row>
    <row r="92" spans="1:13" s="669" customFormat="1" ht="15.75">
      <c r="A92" s="676"/>
      <c r="B92" s="693"/>
      <c r="C92" s="674" t="s">
        <v>65</v>
      </c>
      <c r="D92" s="673" t="s">
        <v>1845</v>
      </c>
      <c r="E92" s="651">
        <f t="shared" si="42"/>
        <v>0</v>
      </c>
      <c r="F92" s="671">
        <f t="shared" si="46"/>
        <v>0</v>
      </c>
      <c r="G92" s="671">
        <f t="shared" si="46"/>
        <v>0</v>
      </c>
      <c r="H92" s="671">
        <f t="shared" si="46"/>
        <v>0</v>
      </c>
      <c r="I92" s="671">
        <f t="shared" si="46"/>
        <v>0</v>
      </c>
      <c r="J92" s="671">
        <f t="shared" si="46"/>
        <v>0</v>
      </c>
      <c r="K92" s="671">
        <f t="shared" si="46"/>
        <v>0</v>
      </c>
      <c r="L92" s="671">
        <f t="shared" si="46"/>
        <v>0</v>
      </c>
      <c r="M92" s="670">
        <f t="shared" si="46"/>
        <v>0</v>
      </c>
    </row>
    <row r="93" spans="1:13" s="669" customFormat="1" ht="26.25" customHeight="1">
      <c r="A93" s="676"/>
      <c r="B93" s="693"/>
      <c r="C93" s="632" t="s">
        <v>66</v>
      </c>
      <c r="D93" s="673" t="s">
        <v>1844</v>
      </c>
      <c r="E93" s="651">
        <f t="shared" si="42"/>
        <v>0</v>
      </c>
      <c r="F93" s="671">
        <f t="shared" si="46"/>
        <v>0</v>
      </c>
      <c r="G93" s="671">
        <f t="shared" si="46"/>
        <v>0</v>
      </c>
      <c r="H93" s="671">
        <f t="shared" si="46"/>
        <v>0</v>
      </c>
      <c r="I93" s="671">
        <f t="shared" si="46"/>
        <v>0</v>
      </c>
      <c r="J93" s="671">
        <f t="shared" si="46"/>
        <v>0</v>
      </c>
      <c r="K93" s="671">
        <f t="shared" si="46"/>
        <v>0</v>
      </c>
      <c r="L93" s="671">
        <f t="shared" si="46"/>
        <v>0</v>
      </c>
      <c r="M93" s="670">
        <f t="shared" si="46"/>
        <v>0</v>
      </c>
    </row>
    <row r="94" spans="1:13" ht="15.75">
      <c r="A94" s="689"/>
      <c r="B94" s="656" t="s">
        <v>155</v>
      </c>
      <c r="C94" s="663"/>
      <c r="D94" s="655" t="s">
        <v>1843</v>
      </c>
      <c r="E94" s="651">
        <f t="shared" si="42"/>
        <v>0</v>
      </c>
      <c r="F94" s="671">
        <f t="shared" si="46"/>
        <v>0</v>
      </c>
      <c r="G94" s="671">
        <f t="shared" si="46"/>
        <v>0</v>
      </c>
      <c r="H94" s="671">
        <f t="shared" si="46"/>
        <v>0</v>
      </c>
      <c r="I94" s="671">
        <f t="shared" si="46"/>
        <v>0</v>
      </c>
      <c r="J94" s="671">
        <f t="shared" si="46"/>
        <v>0</v>
      </c>
      <c r="K94" s="671">
        <f t="shared" si="46"/>
        <v>0</v>
      </c>
      <c r="L94" s="671">
        <f t="shared" si="46"/>
        <v>0</v>
      </c>
      <c r="M94" s="670">
        <f t="shared" si="46"/>
        <v>0</v>
      </c>
    </row>
    <row r="95" spans="1:13" ht="30.75" customHeight="1">
      <c r="A95" s="1111" t="s">
        <v>1842</v>
      </c>
      <c r="B95" s="1112"/>
      <c r="C95" s="1113"/>
      <c r="D95" s="652" t="s">
        <v>1841</v>
      </c>
      <c r="E95" s="651">
        <f t="shared" si="42"/>
        <v>0</v>
      </c>
      <c r="F95" s="651">
        <f aca="true" t="shared" si="47" ref="F95:M95">F97+F98+F99+F100+F101+F104</f>
        <v>0</v>
      </c>
      <c r="G95" s="651">
        <f t="shared" si="47"/>
        <v>0</v>
      </c>
      <c r="H95" s="651">
        <f t="shared" si="47"/>
        <v>0</v>
      </c>
      <c r="I95" s="651">
        <f t="shared" si="47"/>
        <v>0</v>
      </c>
      <c r="J95" s="651">
        <f t="shared" si="47"/>
        <v>0</v>
      </c>
      <c r="K95" s="651">
        <f t="shared" si="47"/>
        <v>0</v>
      </c>
      <c r="L95" s="651">
        <f t="shared" si="47"/>
        <v>0</v>
      </c>
      <c r="M95" s="650">
        <f t="shared" si="47"/>
        <v>0</v>
      </c>
    </row>
    <row r="96" spans="1:13" ht="15.75">
      <c r="A96" s="657" t="s">
        <v>736</v>
      </c>
      <c r="B96" s="666"/>
      <c r="C96" s="665"/>
      <c r="D96" s="652"/>
      <c r="E96" s="651"/>
      <c r="F96" s="651"/>
      <c r="G96" s="651"/>
      <c r="H96" s="651"/>
      <c r="I96" s="651"/>
      <c r="J96" s="654"/>
      <c r="K96" s="651"/>
      <c r="L96" s="651"/>
      <c r="M96" s="650"/>
    </row>
    <row r="97" spans="1:13" ht="15.75">
      <c r="A97" s="689"/>
      <c r="B97" s="666" t="s">
        <v>1126</v>
      </c>
      <c r="C97" s="690"/>
      <c r="D97" s="652" t="s">
        <v>1840</v>
      </c>
      <c r="E97" s="651">
        <f aca="true" t="shared" si="48" ref="E97:E107">G97+H97+I97+J97</f>
        <v>0</v>
      </c>
      <c r="F97" s="651">
        <f aca="true" t="shared" si="49" ref="F97:M100">F223+F349</f>
        <v>0</v>
      </c>
      <c r="G97" s="651">
        <f t="shared" si="49"/>
        <v>0</v>
      </c>
      <c r="H97" s="651">
        <f t="shared" si="49"/>
        <v>0</v>
      </c>
      <c r="I97" s="651">
        <f t="shared" si="49"/>
        <v>0</v>
      </c>
      <c r="J97" s="651">
        <f t="shared" si="49"/>
        <v>0</v>
      </c>
      <c r="K97" s="651">
        <f t="shared" si="49"/>
        <v>0</v>
      </c>
      <c r="L97" s="651">
        <f t="shared" si="49"/>
        <v>0</v>
      </c>
      <c r="M97" s="650">
        <f t="shared" si="49"/>
        <v>0</v>
      </c>
    </row>
    <row r="98" spans="1:13" ht="15.75">
      <c r="A98" s="689"/>
      <c r="B98" s="666" t="s">
        <v>430</v>
      </c>
      <c r="C98" s="690"/>
      <c r="D98" s="652" t="s">
        <v>1839</v>
      </c>
      <c r="E98" s="651">
        <f t="shared" si="48"/>
        <v>0</v>
      </c>
      <c r="F98" s="651">
        <f t="shared" si="49"/>
        <v>0</v>
      </c>
      <c r="G98" s="651">
        <f t="shared" si="49"/>
        <v>0</v>
      </c>
      <c r="H98" s="651">
        <f t="shared" si="49"/>
        <v>0</v>
      </c>
      <c r="I98" s="651">
        <f t="shared" si="49"/>
        <v>0</v>
      </c>
      <c r="J98" s="651">
        <f t="shared" si="49"/>
        <v>0</v>
      </c>
      <c r="K98" s="651">
        <f t="shared" si="49"/>
        <v>0</v>
      </c>
      <c r="L98" s="651">
        <f t="shared" si="49"/>
        <v>0</v>
      </c>
      <c r="M98" s="650">
        <f t="shared" si="49"/>
        <v>0</v>
      </c>
    </row>
    <row r="99" spans="1:13" s="669" customFormat="1" ht="12" customHeight="1">
      <c r="A99" s="676"/>
      <c r="B99" s="675" t="s">
        <v>1762</v>
      </c>
      <c r="C99" s="674"/>
      <c r="D99" s="664" t="s">
        <v>1838</v>
      </c>
      <c r="E99" s="651">
        <f t="shared" si="48"/>
        <v>0</v>
      </c>
      <c r="F99" s="651">
        <f t="shared" si="49"/>
        <v>0</v>
      </c>
      <c r="G99" s="651">
        <f t="shared" si="49"/>
        <v>0</v>
      </c>
      <c r="H99" s="651">
        <f t="shared" si="49"/>
        <v>0</v>
      </c>
      <c r="I99" s="651">
        <f t="shared" si="49"/>
        <v>0</v>
      </c>
      <c r="J99" s="651">
        <f t="shared" si="49"/>
        <v>0</v>
      </c>
      <c r="K99" s="651">
        <f t="shared" si="49"/>
        <v>0</v>
      </c>
      <c r="L99" s="651">
        <f t="shared" si="49"/>
        <v>0</v>
      </c>
      <c r="M99" s="650">
        <f t="shared" si="49"/>
        <v>0</v>
      </c>
    </row>
    <row r="100" spans="1:13" s="669" customFormat="1" ht="18" customHeight="1">
      <c r="A100" s="676"/>
      <c r="B100" s="675" t="s">
        <v>1226</v>
      </c>
      <c r="C100" s="675"/>
      <c r="D100" s="664" t="s">
        <v>1837</v>
      </c>
      <c r="E100" s="651">
        <f t="shared" si="48"/>
        <v>0</v>
      </c>
      <c r="F100" s="651">
        <f t="shared" si="49"/>
        <v>0</v>
      </c>
      <c r="G100" s="651">
        <f t="shared" si="49"/>
        <v>0</v>
      </c>
      <c r="H100" s="651">
        <f t="shared" si="49"/>
        <v>0</v>
      </c>
      <c r="I100" s="651">
        <f t="shared" si="49"/>
        <v>0</v>
      </c>
      <c r="J100" s="651">
        <f t="shared" si="49"/>
        <v>0</v>
      </c>
      <c r="K100" s="651">
        <f t="shared" si="49"/>
        <v>0</v>
      </c>
      <c r="L100" s="651">
        <f t="shared" si="49"/>
        <v>0</v>
      </c>
      <c r="M100" s="650">
        <f t="shared" si="49"/>
        <v>0</v>
      </c>
    </row>
    <row r="101" spans="1:13" ht="15.75">
      <c r="A101" s="689"/>
      <c r="B101" s="666" t="s">
        <v>1836</v>
      </c>
      <c r="C101" s="690"/>
      <c r="D101" s="652" t="s">
        <v>1835</v>
      </c>
      <c r="E101" s="651">
        <f t="shared" si="48"/>
        <v>0</v>
      </c>
      <c r="F101" s="651">
        <f aca="true" t="shared" si="50" ref="F101:M101">SUM(F102:F103)</f>
        <v>0</v>
      </c>
      <c r="G101" s="651">
        <f t="shared" si="50"/>
        <v>0</v>
      </c>
      <c r="H101" s="651">
        <f t="shared" si="50"/>
        <v>0</v>
      </c>
      <c r="I101" s="651">
        <f t="shared" si="50"/>
        <v>0</v>
      </c>
      <c r="J101" s="651">
        <f t="shared" si="50"/>
        <v>0</v>
      </c>
      <c r="K101" s="651">
        <f t="shared" si="50"/>
        <v>0</v>
      </c>
      <c r="L101" s="651">
        <f t="shared" si="50"/>
        <v>0</v>
      </c>
      <c r="M101" s="650">
        <f t="shared" si="50"/>
        <v>0</v>
      </c>
    </row>
    <row r="102" spans="1:13" ht="15.75">
      <c r="A102" s="689"/>
      <c r="B102" s="666"/>
      <c r="C102" s="665" t="s">
        <v>369</v>
      </c>
      <c r="D102" s="652" t="s">
        <v>1834</v>
      </c>
      <c r="E102" s="651">
        <f t="shared" si="48"/>
        <v>0</v>
      </c>
      <c r="F102" s="651">
        <f aca="true" t="shared" si="51" ref="F102:M103">F228+F354</f>
        <v>0</v>
      </c>
      <c r="G102" s="651">
        <f t="shared" si="51"/>
        <v>0</v>
      </c>
      <c r="H102" s="651">
        <f t="shared" si="51"/>
        <v>0</v>
      </c>
      <c r="I102" s="651">
        <f t="shared" si="51"/>
        <v>0</v>
      </c>
      <c r="J102" s="651">
        <f t="shared" si="51"/>
        <v>0</v>
      </c>
      <c r="K102" s="651">
        <f t="shared" si="51"/>
        <v>0</v>
      </c>
      <c r="L102" s="651">
        <f t="shared" si="51"/>
        <v>0</v>
      </c>
      <c r="M102" s="650">
        <f t="shared" si="51"/>
        <v>0</v>
      </c>
    </row>
    <row r="103" spans="1:13" ht="15.75">
      <c r="A103" s="689"/>
      <c r="B103" s="666"/>
      <c r="C103" s="665" t="s">
        <v>1761</v>
      </c>
      <c r="D103" s="652" t="s">
        <v>1833</v>
      </c>
      <c r="E103" s="651">
        <f t="shared" si="48"/>
        <v>0</v>
      </c>
      <c r="F103" s="651">
        <f t="shared" si="51"/>
        <v>0</v>
      </c>
      <c r="G103" s="651">
        <f t="shared" si="51"/>
        <v>0</v>
      </c>
      <c r="H103" s="651">
        <f t="shared" si="51"/>
        <v>0</v>
      </c>
      <c r="I103" s="651">
        <f t="shared" si="51"/>
        <v>0</v>
      </c>
      <c r="J103" s="651">
        <f t="shared" si="51"/>
        <v>0</v>
      </c>
      <c r="K103" s="651">
        <f t="shared" si="51"/>
        <v>0</v>
      </c>
      <c r="L103" s="651">
        <f t="shared" si="51"/>
        <v>0</v>
      </c>
      <c r="M103" s="650">
        <f t="shared" si="51"/>
        <v>0</v>
      </c>
    </row>
    <row r="104" spans="1:13" s="669" customFormat="1" ht="18" customHeight="1">
      <c r="A104" s="698"/>
      <c r="B104" s="693" t="s">
        <v>1832</v>
      </c>
      <c r="C104" s="674"/>
      <c r="D104" s="664" t="s">
        <v>1831</v>
      </c>
      <c r="E104" s="651">
        <f t="shared" si="48"/>
        <v>0</v>
      </c>
      <c r="F104" s="671">
        <f aca="true" t="shared" si="52" ref="F104:M104">F105</f>
        <v>0</v>
      </c>
      <c r="G104" s="671">
        <f t="shared" si="52"/>
        <v>0</v>
      </c>
      <c r="H104" s="671">
        <f t="shared" si="52"/>
        <v>0</v>
      </c>
      <c r="I104" s="671">
        <f t="shared" si="52"/>
        <v>0</v>
      </c>
      <c r="J104" s="671">
        <f t="shared" si="52"/>
        <v>0</v>
      </c>
      <c r="K104" s="671">
        <f t="shared" si="52"/>
        <v>0</v>
      </c>
      <c r="L104" s="671">
        <f t="shared" si="52"/>
        <v>0</v>
      </c>
      <c r="M104" s="670">
        <f t="shared" si="52"/>
        <v>0</v>
      </c>
    </row>
    <row r="105" spans="1:13" s="669" customFormat="1" ht="15" customHeight="1">
      <c r="A105" s="698"/>
      <c r="B105" s="693"/>
      <c r="C105" s="674" t="s">
        <v>168</v>
      </c>
      <c r="D105" s="664" t="s">
        <v>1830</v>
      </c>
      <c r="E105" s="651">
        <f t="shared" si="48"/>
        <v>0</v>
      </c>
      <c r="F105" s="746">
        <f aca="true" t="shared" si="53" ref="F105:M105">F231+F357</f>
        <v>0</v>
      </c>
      <c r="G105" s="746">
        <f t="shared" si="53"/>
        <v>0</v>
      </c>
      <c r="H105" s="746">
        <f t="shared" si="53"/>
        <v>0</v>
      </c>
      <c r="I105" s="746">
        <f t="shared" si="53"/>
        <v>0</v>
      </c>
      <c r="J105" s="746">
        <f t="shared" si="53"/>
        <v>0</v>
      </c>
      <c r="K105" s="746">
        <f t="shared" si="53"/>
        <v>0</v>
      </c>
      <c r="L105" s="746">
        <f t="shared" si="53"/>
        <v>0</v>
      </c>
      <c r="M105" s="755">
        <f t="shared" si="53"/>
        <v>0</v>
      </c>
    </row>
    <row r="106" spans="1:13" ht="29.25" customHeight="1">
      <c r="A106" s="1077" t="s">
        <v>1829</v>
      </c>
      <c r="B106" s="1078"/>
      <c r="C106" s="1079"/>
      <c r="D106" s="652"/>
      <c r="E106" s="651">
        <f t="shared" si="48"/>
        <v>69895.25</v>
      </c>
      <c r="F106" s="651">
        <f aca="true" t="shared" si="54" ref="F106:M106">F107+F118</f>
        <v>0</v>
      </c>
      <c r="G106" s="651">
        <f t="shared" si="54"/>
        <v>0</v>
      </c>
      <c r="H106" s="651">
        <f t="shared" si="54"/>
        <v>9984.76</v>
      </c>
      <c r="I106" s="651">
        <f t="shared" si="54"/>
        <v>0</v>
      </c>
      <c r="J106" s="651">
        <f t="shared" si="54"/>
        <v>59910.49</v>
      </c>
      <c r="K106" s="651">
        <f t="shared" si="54"/>
        <v>73180.33</v>
      </c>
      <c r="L106" s="651">
        <f t="shared" si="54"/>
        <v>73040.54</v>
      </c>
      <c r="M106" s="650">
        <f t="shared" si="54"/>
        <v>72691.06</v>
      </c>
    </row>
    <row r="107" spans="1:13" ht="33" customHeight="1">
      <c r="A107" s="1080" t="s">
        <v>1828</v>
      </c>
      <c r="B107" s="1081"/>
      <c r="C107" s="1082"/>
      <c r="D107" s="664" t="s">
        <v>1827</v>
      </c>
      <c r="E107" s="651">
        <f t="shared" si="48"/>
        <v>69895.25</v>
      </c>
      <c r="F107" s="651">
        <f aca="true" t="shared" si="55" ref="F107:M107">F109+F112+F115+F116+F117</f>
        <v>0</v>
      </c>
      <c r="G107" s="651">
        <f t="shared" si="55"/>
        <v>0</v>
      </c>
      <c r="H107" s="651">
        <f t="shared" si="55"/>
        <v>9984.76</v>
      </c>
      <c r="I107" s="651">
        <f t="shared" si="55"/>
        <v>0</v>
      </c>
      <c r="J107" s="651">
        <f t="shared" si="55"/>
        <v>59910.49</v>
      </c>
      <c r="K107" s="651">
        <f t="shared" si="55"/>
        <v>73180.33</v>
      </c>
      <c r="L107" s="651">
        <f t="shared" si="55"/>
        <v>73040.54</v>
      </c>
      <c r="M107" s="650">
        <f t="shared" si="55"/>
        <v>72691.06</v>
      </c>
    </row>
    <row r="108" spans="1:13" ht="15.75">
      <c r="A108" s="657" t="s">
        <v>736</v>
      </c>
      <c r="B108" s="666"/>
      <c r="C108" s="665"/>
      <c r="D108" s="664"/>
      <c r="E108" s="651"/>
      <c r="F108" s="651"/>
      <c r="G108" s="651"/>
      <c r="H108" s="651"/>
      <c r="I108" s="651"/>
      <c r="J108" s="654"/>
      <c r="K108" s="651"/>
      <c r="L108" s="651"/>
      <c r="M108" s="650"/>
    </row>
    <row r="109" spans="1:13" ht="15.75">
      <c r="A109" s="657"/>
      <c r="B109" s="1083" t="s">
        <v>1826</v>
      </c>
      <c r="C109" s="1084"/>
      <c r="D109" s="655" t="s">
        <v>1825</v>
      </c>
      <c r="E109" s="651">
        <f aca="true" t="shared" si="56" ref="E109:E118">G109+H109+I109+J109</f>
        <v>69895.25</v>
      </c>
      <c r="F109" s="651">
        <f aca="true" t="shared" si="57" ref="F109:M109">F110+F111</f>
        <v>0</v>
      </c>
      <c r="G109" s="651">
        <f t="shared" si="57"/>
        <v>0</v>
      </c>
      <c r="H109" s="651">
        <f t="shared" si="57"/>
        <v>9984.76</v>
      </c>
      <c r="I109" s="651">
        <f t="shared" si="57"/>
        <v>0</v>
      </c>
      <c r="J109" s="651">
        <f t="shared" si="57"/>
        <v>59910.49</v>
      </c>
      <c r="K109" s="651">
        <f t="shared" si="57"/>
        <v>73180.33</v>
      </c>
      <c r="L109" s="651">
        <f t="shared" si="57"/>
        <v>73040.54</v>
      </c>
      <c r="M109" s="650">
        <f t="shared" si="57"/>
        <v>72691.06</v>
      </c>
    </row>
    <row r="110" spans="1:13" ht="15.75">
      <c r="A110" s="657"/>
      <c r="B110" s="656"/>
      <c r="C110" s="662" t="s">
        <v>237</v>
      </c>
      <c r="D110" s="655" t="s">
        <v>1824</v>
      </c>
      <c r="E110" s="651">
        <f t="shared" si="56"/>
        <v>0</v>
      </c>
      <c r="F110" s="651">
        <f aca="true" t="shared" si="58" ref="F110:M111">F236+F362</f>
        <v>0</v>
      </c>
      <c r="G110" s="651">
        <f t="shared" si="58"/>
        <v>0</v>
      </c>
      <c r="H110" s="651">
        <f t="shared" si="58"/>
        <v>0</v>
      </c>
      <c r="I110" s="651">
        <f t="shared" si="58"/>
        <v>0</v>
      </c>
      <c r="J110" s="651">
        <f t="shared" si="58"/>
        <v>0</v>
      </c>
      <c r="K110" s="651">
        <f t="shared" si="58"/>
        <v>0</v>
      </c>
      <c r="L110" s="651">
        <f t="shared" si="58"/>
        <v>0</v>
      </c>
      <c r="M110" s="650">
        <f t="shared" si="58"/>
        <v>0</v>
      </c>
    </row>
    <row r="111" spans="1:13" ht="15.75">
      <c r="A111" s="657"/>
      <c r="B111" s="656"/>
      <c r="C111" s="633" t="s">
        <v>689</v>
      </c>
      <c r="D111" s="655" t="s">
        <v>1823</v>
      </c>
      <c r="E111" s="651">
        <f t="shared" si="56"/>
        <v>69895.25</v>
      </c>
      <c r="F111" s="651">
        <f t="shared" si="58"/>
        <v>0</v>
      </c>
      <c r="G111" s="651">
        <f t="shared" si="58"/>
        <v>0</v>
      </c>
      <c r="H111" s="651">
        <f t="shared" si="58"/>
        <v>9984.76</v>
      </c>
      <c r="I111" s="651">
        <f t="shared" si="58"/>
        <v>0</v>
      </c>
      <c r="J111" s="651">
        <f t="shared" si="58"/>
        <v>59910.49</v>
      </c>
      <c r="K111" s="651">
        <f t="shared" si="58"/>
        <v>73180.33</v>
      </c>
      <c r="L111" s="651">
        <f t="shared" si="58"/>
        <v>73040.54</v>
      </c>
      <c r="M111" s="650">
        <f t="shared" si="58"/>
        <v>72691.06</v>
      </c>
    </row>
    <row r="112" spans="1:13" ht="15.75">
      <c r="A112" s="657"/>
      <c r="B112" s="1072" t="s">
        <v>1822</v>
      </c>
      <c r="C112" s="1073"/>
      <c r="D112" s="655" t="s">
        <v>1821</v>
      </c>
      <c r="E112" s="651">
        <f t="shared" si="56"/>
        <v>0</v>
      </c>
      <c r="F112" s="651">
        <f aca="true" t="shared" si="59" ref="F112:M112">F113+F114</f>
        <v>0</v>
      </c>
      <c r="G112" s="651">
        <f t="shared" si="59"/>
        <v>0</v>
      </c>
      <c r="H112" s="651">
        <f t="shared" si="59"/>
        <v>0</v>
      </c>
      <c r="I112" s="651">
        <f t="shared" si="59"/>
        <v>0</v>
      </c>
      <c r="J112" s="651">
        <f t="shared" si="59"/>
        <v>0</v>
      </c>
      <c r="K112" s="651">
        <f t="shared" si="59"/>
        <v>0</v>
      </c>
      <c r="L112" s="651">
        <f t="shared" si="59"/>
        <v>0</v>
      </c>
      <c r="M112" s="650">
        <f t="shared" si="59"/>
        <v>0</v>
      </c>
    </row>
    <row r="113" spans="1:13" ht="15.75">
      <c r="A113" s="657"/>
      <c r="B113" s="686"/>
      <c r="C113" s="658" t="s">
        <v>690</v>
      </c>
      <c r="D113" s="655" t="s">
        <v>1820</v>
      </c>
      <c r="E113" s="651">
        <f t="shared" si="56"/>
        <v>0</v>
      </c>
      <c r="F113" s="651">
        <f aca="true" t="shared" si="60" ref="F113:M117">F239+F365</f>
        <v>0</v>
      </c>
      <c r="G113" s="651">
        <f t="shared" si="60"/>
        <v>0</v>
      </c>
      <c r="H113" s="651">
        <f t="shared" si="60"/>
        <v>0</v>
      </c>
      <c r="I113" s="651">
        <f t="shared" si="60"/>
        <v>0</v>
      </c>
      <c r="J113" s="651">
        <f t="shared" si="60"/>
        <v>0</v>
      </c>
      <c r="K113" s="651">
        <f t="shared" si="60"/>
        <v>0</v>
      </c>
      <c r="L113" s="651">
        <f t="shared" si="60"/>
        <v>0</v>
      </c>
      <c r="M113" s="650">
        <f t="shared" si="60"/>
        <v>0</v>
      </c>
    </row>
    <row r="114" spans="1:13" ht="15.75">
      <c r="A114" s="657"/>
      <c r="B114" s="686"/>
      <c r="C114" s="658" t="s">
        <v>691</v>
      </c>
      <c r="D114" s="655" t="s">
        <v>1819</v>
      </c>
      <c r="E114" s="651">
        <f t="shared" si="56"/>
        <v>0</v>
      </c>
      <c r="F114" s="651">
        <f t="shared" si="60"/>
        <v>0</v>
      </c>
      <c r="G114" s="651">
        <f t="shared" si="60"/>
        <v>0</v>
      </c>
      <c r="H114" s="651">
        <f t="shared" si="60"/>
        <v>0</v>
      </c>
      <c r="I114" s="651">
        <f t="shared" si="60"/>
        <v>0</v>
      </c>
      <c r="J114" s="651">
        <f t="shared" si="60"/>
        <v>0</v>
      </c>
      <c r="K114" s="651">
        <f t="shared" si="60"/>
        <v>0</v>
      </c>
      <c r="L114" s="651">
        <f t="shared" si="60"/>
        <v>0</v>
      </c>
      <c r="M114" s="650">
        <f t="shared" si="60"/>
        <v>0</v>
      </c>
    </row>
    <row r="115" spans="1:13" ht="15.75">
      <c r="A115" s="657"/>
      <c r="B115" s="656" t="s">
        <v>1076</v>
      </c>
      <c r="C115" s="658"/>
      <c r="D115" s="655" t="s">
        <v>1818</v>
      </c>
      <c r="E115" s="651">
        <f t="shared" si="56"/>
        <v>0</v>
      </c>
      <c r="F115" s="651">
        <f t="shared" si="60"/>
        <v>0</v>
      </c>
      <c r="G115" s="651">
        <f t="shared" si="60"/>
        <v>0</v>
      </c>
      <c r="H115" s="651">
        <f t="shared" si="60"/>
        <v>0</v>
      </c>
      <c r="I115" s="651">
        <f t="shared" si="60"/>
        <v>0</v>
      </c>
      <c r="J115" s="651">
        <f t="shared" si="60"/>
        <v>0</v>
      </c>
      <c r="K115" s="651">
        <f t="shared" si="60"/>
        <v>0</v>
      </c>
      <c r="L115" s="651">
        <f t="shared" si="60"/>
        <v>0</v>
      </c>
      <c r="M115" s="650">
        <f t="shared" si="60"/>
        <v>0</v>
      </c>
    </row>
    <row r="116" spans="1:13" ht="15.75">
      <c r="A116" s="657"/>
      <c r="B116" s="656" t="s">
        <v>783</v>
      </c>
      <c r="C116" s="658"/>
      <c r="D116" s="655" t="s">
        <v>1817</v>
      </c>
      <c r="E116" s="651">
        <f t="shared" si="56"/>
        <v>0</v>
      </c>
      <c r="F116" s="651">
        <f t="shared" si="60"/>
        <v>0</v>
      </c>
      <c r="G116" s="651">
        <f t="shared" si="60"/>
        <v>0</v>
      </c>
      <c r="H116" s="651">
        <f t="shared" si="60"/>
        <v>0</v>
      </c>
      <c r="I116" s="651">
        <f t="shared" si="60"/>
        <v>0</v>
      </c>
      <c r="J116" s="651">
        <f t="shared" si="60"/>
        <v>0</v>
      </c>
      <c r="K116" s="651">
        <f t="shared" si="60"/>
        <v>0</v>
      </c>
      <c r="L116" s="651">
        <f t="shared" si="60"/>
        <v>0</v>
      </c>
      <c r="M116" s="650">
        <f t="shared" si="60"/>
        <v>0</v>
      </c>
    </row>
    <row r="117" spans="1:13" ht="15.75">
      <c r="A117" s="657"/>
      <c r="B117" s="1072" t="s">
        <v>406</v>
      </c>
      <c r="C117" s="1073"/>
      <c r="D117" s="655" t="s">
        <v>1816</v>
      </c>
      <c r="E117" s="651">
        <f t="shared" si="56"/>
        <v>0</v>
      </c>
      <c r="F117" s="651">
        <f t="shared" si="60"/>
        <v>0</v>
      </c>
      <c r="G117" s="651">
        <f t="shared" si="60"/>
        <v>0</v>
      </c>
      <c r="H117" s="651">
        <f t="shared" si="60"/>
        <v>0</v>
      </c>
      <c r="I117" s="651">
        <f t="shared" si="60"/>
        <v>0</v>
      </c>
      <c r="J117" s="651">
        <f t="shared" si="60"/>
        <v>0</v>
      </c>
      <c r="K117" s="651">
        <f t="shared" si="60"/>
        <v>0</v>
      </c>
      <c r="L117" s="651">
        <f t="shared" si="60"/>
        <v>0</v>
      </c>
      <c r="M117" s="650">
        <f t="shared" si="60"/>
        <v>0</v>
      </c>
    </row>
    <row r="118" spans="1:13" ht="18" customHeight="1">
      <c r="A118" s="668" t="s">
        <v>1815</v>
      </c>
      <c r="B118" s="666"/>
      <c r="C118" s="667"/>
      <c r="D118" s="664" t="s">
        <v>1814</v>
      </c>
      <c r="E118" s="651">
        <f t="shared" si="56"/>
        <v>0</v>
      </c>
      <c r="F118" s="651">
        <f aca="true" t="shared" si="61" ref="F118:M118">F120+F121+F124+F125</f>
        <v>0</v>
      </c>
      <c r="G118" s="651">
        <f t="shared" si="61"/>
        <v>0</v>
      </c>
      <c r="H118" s="651">
        <f t="shared" si="61"/>
        <v>0</v>
      </c>
      <c r="I118" s="651">
        <f t="shared" si="61"/>
        <v>0</v>
      </c>
      <c r="J118" s="651">
        <f t="shared" si="61"/>
        <v>0</v>
      </c>
      <c r="K118" s="651">
        <f t="shared" si="61"/>
        <v>0</v>
      </c>
      <c r="L118" s="651">
        <f t="shared" si="61"/>
        <v>0</v>
      </c>
      <c r="M118" s="650">
        <f t="shared" si="61"/>
        <v>0</v>
      </c>
    </row>
    <row r="119" spans="1:13" ht="14.25" customHeight="1">
      <c r="A119" s="657" t="s">
        <v>736</v>
      </c>
      <c r="B119" s="666"/>
      <c r="C119" s="665"/>
      <c r="D119" s="664"/>
      <c r="E119" s="651"/>
      <c r="F119" s="651"/>
      <c r="G119" s="651"/>
      <c r="H119" s="651"/>
      <c r="I119" s="651"/>
      <c r="J119" s="654"/>
      <c r="K119" s="651"/>
      <c r="L119" s="651"/>
      <c r="M119" s="650"/>
    </row>
    <row r="120" spans="1:13" s="669" customFormat="1" ht="15.75">
      <c r="A120" s="681"/>
      <c r="B120" s="685" t="s">
        <v>372</v>
      </c>
      <c r="C120" s="679"/>
      <c r="D120" s="664" t="s">
        <v>1813</v>
      </c>
      <c r="E120" s="651">
        <f aca="true" t="shared" si="62" ref="E120:E127">G120+H120+I120+J120</f>
        <v>0</v>
      </c>
      <c r="F120" s="671">
        <f aca="true" t="shared" si="63" ref="F120:M120">F246+F372</f>
        <v>0</v>
      </c>
      <c r="G120" s="671">
        <f t="shared" si="63"/>
        <v>0</v>
      </c>
      <c r="H120" s="671">
        <f t="shared" si="63"/>
        <v>0</v>
      </c>
      <c r="I120" s="671">
        <f t="shared" si="63"/>
        <v>0</v>
      </c>
      <c r="J120" s="671">
        <f t="shared" si="63"/>
        <v>0</v>
      </c>
      <c r="K120" s="671">
        <f t="shared" si="63"/>
        <v>0</v>
      </c>
      <c r="L120" s="671">
        <f t="shared" si="63"/>
        <v>0</v>
      </c>
      <c r="M120" s="670">
        <f t="shared" si="63"/>
        <v>0</v>
      </c>
    </row>
    <row r="121" spans="1:13" ht="15.75">
      <c r="A121" s="657"/>
      <c r="B121" s="1072" t="s">
        <v>1812</v>
      </c>
      <c r="C121" s="1073"/>
      <c r="D121" s="655" t="s">
        <v>1811</v>
      </c>
      <c r="E121" s="651">
        <f t="shared" si="62"/>
        <v>0</v>
      </c>
      <c r="F121" s="651">
        <f aca="true" t="shared" si="64" ref="F121:M121">SUM(F122:F123)</f>
        <v>0</v>
      </c>
      <c r="G121" s="651">
        <f t="shared" si="64"/>
        <v>0</v>
      </c>
      <c r="H121" s="651">
        <f t="shared" si="64"/>
        <v>0</v>
      </c>
      <c r="I121" s="651">
        <f t="shared" si="64"/>
        <v>0</v>
      </c>
      <c r="J121" s="651">
        <f t="shared" si="64"/>
        <v>0</v>
      </c>
      <c r="K121" s="651">
        <f t="shared" si="64"/>
        <v>0</v>
      </c>
      <c r="L121" s="651">
        <f t="shared" si="64"/>
        <v>0</v>
      </c>
      <c r="M121" s="650">
        <f t="shared" si="64"/>
        <v>0</v>
      </c>
    </row>
    <row r="122" spans="1:13" ht="15.75">
      <c r="A122" s="657"/>
      <c r="B122" s="656"/>
      <c r="C122" s="658" t="s">
        <v>692</v>
      </c>
      <c r="D122" s="655" t="s">
        <v>1810</v>
      </c>
      <c r="E122" s="651">
        <f t="shared" si="62"/>
        <v>0</v>
      </c>
      <c r="F122" s="651">
        <f aca="true" t="shared" si="65" ref="F122:M125">F248+F374</f>
        <v>0</v>
      </c>
      <c r="G122" s="651">
        <f t="shared" si="65"/>
        <v>0</v>
      </c>
      <c r="H122" s="651">
        <f t="shared" si="65"/>
        <v>0</v>
      </c>
      <c r="I122" s="651">
        <f t="shared" si="65"/>
        <v>0</v>
      </c>
      <c r="J122" s="651">
        <f t="shared" si="65"/>
        <v>0</v>
      </c>
      <c r="K122" s="651">
        <f t="shared" si="65"/>
        <v>0</v>
      </c>
      <c r="L122" s="651">
        <f t="shared" si="65"/>
        <v>0</v>
      </c>
      <c r="M122" s="650">
        <f t="shared" si="65"/>
        <v>0</v>
      </c>
    </row>
    <row r="123" spans="1:13" ht="15.75">
      <c r="A123" s="657"/>
      <c r="B123" s="656"/>
      <c r="C123" s="658" t="s">
        <v>1166</v>
      </c>
      <c r="D123" s="655" t="s">
        <v>1809</v>
      </c>
      <c r="E123" s="651">
        <f t="shared" si="62"/>
        <v>0</v>
      </c>
      <c r="F123" s="651">
        <f t="shared" si="65"/>
        <v>0</v>
      </c>
      <c r="G123" s="651">
        <f t="shared" si="65"/>
        <v>0</v>
      </c>
      <c r="H123" s="651">
        <f t="shared" si="65"/>
        <v>0</v>
      </c>
      <c r="I123" s="651">
        <f t="shared" si="65"/>
        <v>0</v>
      </c>
      <c r="J123" s="651">
        <f t="shared" si="65"/>
        <v>0</v>
      </c>
      <c r="K123" s="651">
        <f t="shared" si="65"/>
        <v>0</v>
      </c>
      <c r="L123" s="651">
        <f t="shared" si="65"/>
        <v>0</v>
      </c>
      <c r="M123" s="650">
        <f t="shared" si="65"/>
        <v>0</v>
      </c>
    </row>
    <row r="124" spans="1:13" ht="15.75">
      <c r="A124" s="657"/>
      <c r="B124" s="656" t="s">
        <v>229</v>
      </c>
      <c r="C124" s="658"/>
      <c r="D124" s="655" t="s">
        <v>1808</v>
      </c>
      <c r="E124" s="651">
        <f t="shared" si="62"/>
        <v>0</v>
      </c>
      <c r="F124" s="651">
        <f t="shared" si="65"/>
        <v>0</v>
      </c>
      <c r="G124" s="651">
        <f t="shared" si="65"/>
        <v>0</v>
      </c>
      <c r="H124" s="651">
        <f t="shared" si="65"/>
        <v>0</v>
      </c>
      <c r="I124" s="651">
        <f t="shared" si="65"/>
        <v>0</v>
      </c>
      <c r="J124" s="651">
        <f t="shared" si="65"/>
        <v>0</v>
      </c>
      <c r="K124" s="651">
        <f t="shared" si="65"/>
        <v>0</v>
      </c>
      <c r="L124" s="651">
        <f t="shared" si="65"/>
        <v>0</v>
      </c>
      <c r="M124" s="650">
        <f t="shared" si="65"/>
        <v>0</v>
      </c>
    </row>
    <row r="125" spans="1:13" ht="15.75">
      <c r="A125" s="657"/>
      <c r="B125" s="656" t="s">
        <v>194</v>
      </c>
      <c r="C125" s="658"/>
      <c r="D125" s="655" t="s">
        <v>1807</v>
      </c>
      <c r="E125" s="651">
        <f t="shared" si="62"/>
        <v>0</v>
      </c>
      <c r="F125" s="651">
        <f t="shared" si="65"/>
        <v>0</v>
      </c>
      <c r="G125" s="651">
        <f t="shared" si="65"/>
        <v>0</v>
      </c>
      <c r="H125" s="651">
        <f t="shared" si="65"/>
        <v>0</v>
      </c>
      <c r="I125" s="651">
        <f t="shared" si="65"/>
        <v>0</v>
      </c>
      <c r="J125" s="651">
        <f t="shared" si="65"/>
        <v>0</v>
      </c>
      <c r="K125" s="651">
        <f t="shared" si="65"/>
        <v>0</v>
      </c>
      <c r="L125" s="651">
        <f t="shared" si="65"/>
        <v>0</v>
      </c>
      <c r="M125" s="650">
        <f t="shared" si="65"/>
        <v>0</v>
      </c>
    </row>
    <row r="126" spans="1:13" ht="15.75">
      <c r="A126" s="653" t="s">
        <v>1806</v>
      </c>
      <c r="B126" s="751"/>
      <c r="C126" s="663"/>
      <c r="D126" s="699">
        <v>79.07</v>
      </c>
      <c r="E126" s="651">
        <f t="shared" si="62"/>
        <v>23869.239999999998</v>
      </c>
      <c r="F126" s="651">
        <f aca="true" t="shared" si="66" ref="F126:M126">F127+F133+F138+F144+F153</f>
        <v>0</v>
      </c>
      <c r="G126" s="651">
        <f t="shared" si="66"/>
        <v>0</v>
      </c>
      <c r="H126" s="651">
        <f t="shared" si="66"/>
        <v>7169</v>
      </c>
      <c r="I126" s="651">
        <f t="shared" si="66"/>
        <v>2000.24</v>
      </c>
      <c r="J126" s="651">
        <f t="shared" si="66"/>
        <v>14700</v>
      </c>
      <c r="K126" s="651">
        <f t="shared" si="66"/>
        <v>24991.09</v>
      </c>
      <c r="L126" s="651">
        <f t="shared" si="66"/>
        <v>24943.36</v>
      </c>
      <c r="M126" s="650">
        <f t="shared" si="66"/>
        <v>24824.01</v>
      </c>
    </row>
    <row r="127" spans="1:13" ht="15.75">
      <c r="A127" s="1074" t="s">
        <v>1805</v>
      </c>
      <c r="B127" s="1075"/>
      <c r="C127" s="1076"/>
      <c r="D127" s="664" t="s">
        <v>1804</v>
      </c>
      <c r="E127" s="651">
        <f t="shared" si="62"/>
        <v>0</v>
      </c>
      <c r="F127" s="651">
        <f aca="true" t="shared" si="67" ref="F127:M127">F129</f>
        <v>0</v>
      </c>
      <c r="G127" s="651">
        <f t="shared" si="67"/>
        <v>0</v>
      </c>
      <c r="H127" s="651">
        <f t="shared" si="67"/>
        <v>0</v>
      </c>
      <c r="I127" s="651">
        <f t="shared" si="67"/>
        <v>0</v>
      </c>
      <c r="J127" s="651">
        <f t="shared" si="67"/>
        <v>0</v>
      </c>
      <c r="K127" s="651">
        <f t="shared" si="67"/>
        <v>0</v>
      </c>
      <c r="L127" s="651">
        <f t="shared" si="67"/>
        <v>0</v>
      </c>
      <c r="M127" s="650">
        <f t="shared" si="67"/>
        <v>0</v>
      </c>
    </row>
    <row r="128" spans="1:13" ht="15.75">
      <c r="A128" s="657" t="s">
        <v>736</v>
      </c>
      <c r="B128" s="666"/>
      <c r="C128" s="665"/>
      <c r="D128" s="664"/>
      <c r="E128" s="651"/>
      <c r="F128" s="651"/>
      <c r="G128" s="651"/>
      <c r="H128" s="651"/>
      <c r="I128" s="651"/>
      <c r="J128" s="654"/>
      <c r="K128" s="651"/>
      <c r="L128" s="651"/>
      <c r="M128" s="650"/>
    </row>
    <row r="129" spans="1:13" ht="33" customHeight="1">
      <c r="A129" s="653"/>
      <c r="B129" s="1070" t="s">
        <v>1803</v>
      </c>
      <c r="C129" s="1071"/>
      <c r="D129" s="664" t="s">
        <v>1802</v>
      </c>
      <c r="E129" s="651">
        <f>G129+H129+I129+J129</f>
        <v>0</v>
      </c>
      <c r="F129" s="651">
        <f aca="true" t="shared" si="68" ref="F129:M129">SUM(F130:F132)</f>
        <v>0</v>
      </c>
      <c r="G129" s="651">
        <f t="shared" si="68"/>
        <v>0</v>
      </c>
      <c r="H129" s="651">
        <f t="shared" si="68"/>
        <v>0</v>
      </c>
      <c r="I129" s="651">
        <f t="shared" si="68"/>
        <v>0</v>
      </c>
      <c r="J129" s="651">
        <f t="shared" si="68"/>
        <v>0</v>
      </c>
      <c r="K129" s="651">
        <f t="shared" si="68"/>
        <v>0</v>
      </c>
      <c r="L129" s="651">
        <f t="shared" si="68"/>
        <v>0</v>
      </c>
      <c r="M129" s="650">
        <f t="shared" si="68"/>
        <v>0</v>
      </c>
    </row>
    <row r="130" spans="1:13" ht="15.75">
      <c r="A130" s="653"/>
      <c r="B130" s="666"/>
      <c r="C130" s="665" t="s">
        <v>593</v>
      </c>
      <c r="D130" s="664" t="s">
        <v>1801</v>
      </c>
      <c r="E130" s="651">
        <f>G130+H130+I130+J130</f>
        <v>0</v>
      </c>
      <c r="F130" s="651">
        <f aca="true" t="shared" si="69" ref="F130:M132">F256+F382</f>
        <v>0</v>
      </c>
      <c r="G130" s="651">
        <f t="shared" si="69"/>
        <v>0</v>
      </c>
      <c r="H130" s="651">
        <f t="shared" si="69"/>
        <v>0</v>
      </c>
      <c r="I130" s="651">
        <f t="shared" si="69"/>
        <v>0</v>
      </c>
      <c r="J130" s="651">
        <f t="shared" si="69"/>
        <v>0</v>
      </c>
      <c r="K130" s="651">
        <f t="shared" si="69"/>
        <v>0</v>
      </c>
      <c r="L130" s="651">
        <f t="shared" si="69"/>
        <v>0</v>
      </c>
      <c r="M130" s="650">
        <f t="shared" si="69"/>
        <v>0</v>
      </c>
    </row>
    <row r="131" spans="1:13" ht="15.75">
      <c r="A131" s="653"/>
      <c r="B131" s="666"/>
      <c r="C131" s="665" t="s">
        <v>1800</v>
      </c>
      <c r="D131" s="664" t="s">
        <v>1799</v>
      </c>
      <c r="E131" s="651">
        <f>G131+H131+I131+J131</f>
        <v>0</v>
      </c>
      <c r="F131" s="651">
        <f t="shared" si="69"/>
        <v>0</v>
      </c>
      <c r="G131" s="651">
        <f t="shared" si="69"/>
        <v>0</v>
      </c>
      <c r="H131" s="651">
        <f t="shared" si="69"/>
        <v>0</v>
      </c>
      <c r="I131" s="651">
        <f t="shared" si="69"/>
        <v>0</v>
      </c>
      <c r="J131" s="651">
        <f t="shared" si="69"/>
        <v>0</v>
      </c>
      <c r="K131" s="651">
        <f t="shared" si="69"/>
        <v>0</v>
      </c>
      <c r="L131" s="651">
        <f t="shared" si="69"/>
        <v>0</v>
      </c>
      <c r="M131" s="650">
        <f t="shared" si="69"/>
        <v>0</v>
      </c>
    </row>
    <row r="132" spans="1:13" ht="15.75">
      <c r="A132" s="653"/>
      <c r="B132" s="666"/>
      <c r="C132" s="665" t="s">
        <v>1038</v>
      </c>
      <c r="D132" s="664" t="s">
        <v>1798</v>
      </c>
      <c r="E132" s="651">
        <f>G132+H132+I132+J132</f>
        <v>0</v>
      </c>
      <c r="F132" s="651">
        <f t="shared" si="69"/>
        <v>0</v>
      </c>
      <c r="G132" s="651">
        <f t="shared" si="69"/>
        <v>0</v>
      </c>
      <c r="H132" s="651">
        <f t="shared" si="69"/>
        <v>0</v>
      </c>
      <c r="I132" s="651">
        <f t="shared" si="69"/>
        <v>0</v>
      </c>
      <c r="J132" s="651">
        <f t="shared" si="69"/>
        <v>0</v>
      </c>
      <c r="K132" s="651">
        <f t="shared" si="69"/>
        <v>0</v>
      </c>
      <c r="L132" s="651">
        <f t="shared" si="69"/>
        <v>0</v>
      </c>
      <c r="M132" s="650">
        <f t="shared" si="69"/>
        <v>0</v>
      </c>
    </row>
    <row r="133" spans="1:13" ht="15.75">
      <c r="A133" s="653" t="s">
        <v>1797</v>
      </c>
      <c r="B133" s="666"/>
      <c r="C133" s="665"/>
      <c r="D133" s="664" t="s">
        <v>1796</v>
      </c>
      <c r="E133" s="651">
        <f>G133+H133+I133+J133</f>
        <v>0</v>
      </c>
      <c r="F133" s="651">
        <f aca="true" t="shared" si="70" ref="F133:M133">F135+F136+F137</f>
        <v>0</v>
      </c>
      <c r="G133" s="651">
        <f t="shared" si="70"/>
        <v>0</v>
      </c>
      <c r="H133" s="651">
        <f t="shared" si="70"/>
        <v>0</v>
      </c>
      <c r="I133" s="651">
        <f t="shared" si="70"/>
        <v>0</v>
      </c>
      <c r="J133" s="651">
        <f t="shared" si="70"/>
        <v>0</v>
      </c>
      <c r="K133" s="651">
        <f t="shared" si="70"/>
        <v>0</v>
      </c>
      <c r="L133" s="651">
        <f t="shared" si="70"/>
        <v>0</v>
      </c>
      <c r="M133" s="650">
        <f t="shared" si="70"/>
        <v>0</v>
      </c>
    </row>
    <row r="134" spans="1:13" ht="15.75">
      <c r="A134" s="657" t="s">
        <v>736</v>
      </c>
      <c r="B134" s="666"/>
      <c r="C134" s="665"/>
      <c r="D134" s="664"/>
      <c r="E134" s="651"/>
      <c r="F134" s="651"/>
      <c r="G134" s="651"/>
      <c r="H134" s="651"/>
      <c r="I134" s="651"/>
      <c r="J134" s="654"/>
      <c r="K134" s="651"/>
      <c r="L134" s="651"/>
      <c r="M134" s="650"/>
    </row>
    <row r="135" spans="1:13" ht="15.75">
      <c r="A135" s="653"/>
      <c r="B135" s="666" t="s">
        <v>1795</v>
      </c>
      <c r="C135" s="665"/>
      <c r="D135" s="664" t="s">
        <v>1794</v>
      </c>
      <c r="E135" s="651">
        <f>G135+H135+I135+J135</f>
        <v>0</v>
      </c>
      <c r="F135" s="651">
        <f aca="true" t="shared" si="71" ref="F135:M137">F261+F387</f>
        <v>0</v>
      </c>
      <c r="G135" s="651">
        <f t="shared" si="71"/>
        <v>0</v>
      </c>
      <c r="H135" s="651">
        <f t="shared" si="71"/>
        <v>0</v>
      </c>
      <c r="I135" s="651">
        <f t="shared" si="71"/>
        <v>0</v>
      </c>
      <c r="J135" s="651">
        <f t="shared" si="71"/>
        <v>0</v>
      </c>
      <c r="K135" s="651">
        <f t="shared" si="71"/>
        <v>0</v>
      </c>
      <c r="L135" s="651">
        <f t="shared" si="71"/>
        <v>0</v>
      </c>
      <c r="M135" s="650">
        <f t="shared" si="71"/>
        <v>0</v>
      </c>
    </row>
    <row r="136" spans="1:13" s="669" customFormat="1" ht="18" customHeight="1">
      <c r="A136" s="704"/>
      <c r="B136" s="693" t="s">
        <v>836</v>
      </c>
      <c r="C136" s="674"/>
      <c r="D136" s="664" t="s">
        <v>1793</v>
      </c>
      <c r="E136" s="651">
        <f>G136+H136+I136+J136</f>
        <v>0</v>
      </c>
      <c r="F136" s="651">
        <f t="shared" si="71"/>
        <v>0</v>
      </c>
      <c r="G136" s="651">
        <f t="shared" si="71"/>
        <v>0</v>
      </c>
      <c r="H136" s="651">
        <f t="shared" si="71"/>
        <v>0</v>
      </c>
      <c r="I136" s="651">
        <f t="shared" si="71"/>
        <v>0</v>
      </c>
      <c r="J136" s="651">
        <f t="shared" si="71"/>
        <v>0</v>
      </c>
      <c r="K136" s="651">
        <f t="shared" si="71"/>
        <v>0</v>
      </c>
      <c r="L136" s="651">
        <f t="shared" si="71"/>
        <v>0</v>
      </c>
      <c r="M136" s="650">
        <f t="shared" si="71"/>
        <v>0</v>
      </c>
    </row>
    <row r="137" spans="1:13" s="669" customFormat="1" ht="18" customHeight="1">
      <c r="A137" s="704"/>
      <c r="B137" s="675" t="s">
        <v>551</v>
      </c>
      <c r="C137" s="674"/>
      <c r="D137" s="664" t="s">
        <v>1792</v>
      </c>
      <c r="E137" s="651">
        <f>G137+H137+I137+J137</f>
        <v>0</v>
      </c>
      <c r="F137" s="651">
        <f t="shared" si="71"/>
        <v>0</v>
      </c>
      <c r="G137" s="651">
        <f t="shared" si="71"/>
        <v>0</v>
      </c>
      <c r="H137" s="651">
        <f t="shared" si="71"/>
        <v>0</v>
      </c>
      <c r="I137" s="651">
        <f t="shared" si="71"/>
        <v>0</v>
      </c>
      <c r="J137" s="651">
        <f t="shared" si="71"/>
        <v>0</v>
      </c>
      <c r="K137" s="651">
        <f t="shared" si="71"/>
        <v>0</v>
      </c>
      <c r="L137" s="651">
        <f t="shared" si="71"/>
        <v>0</v>
      </c>
      <c r="M137" s="650">
        <f t="shared" si="71"/>
        <v>0</v>
      </c>
    </row>
    <row r="138" spans="1:13" s="669" customFormat="1" ht="15.75">
      <c r="A138" s="683" t="s">
        <v>1791</v>
      </c>
      <c r="B138" s="675"/>
      <c r="C138" s="678"/>
      <c r="D138" s="682">
        <v>83.07</v>
      </c>
      <c r="E138" s="651">
        <f>G138+H138+I138+J138</f>
        <v>0</v>
      </c>
      <c r="F138" s="671">
        <f aca="true" t="shared" si="72" ref="F138:M138">F140</f>
        <v>0</v>
      </c>
      <c r="G138" s="671">
        <f t="shared" si="72"/>
        <v>0</v>
      </c>
      <c r="H138" s="671">
        <f t="shared" si="72"/>
        <v>0</v>
      </c>
      <c r="I138" s="671">
        <f t="shared" si="72"/>
        <v>0</v>
      </c>
      <c r="J138" s="671">
        <f t="shared" si="72"/>
        <v>0</v>
      </c>
      <c r="K138" s="671">
        <f t="shared" si="72"/>
        <v>0</v>
      </c>
      <c r="L138" s="671">
        <f t="shared" si="72"/>
        <v>0</v>
      </c>
      <c r="M138" s="670">
        <f t="shared" si="72"/>
        <v>0</v>
      </c>
    </row>
    <row r="139" spans="1:13" s="669" customFormat="1" ht="15.75">
      <c r="A139" s="681" t="s">
        <v>736</v>
      </c>
      <c r="B139" s="680"/>
      <c r="C139" s="679"/>
      <c r="D139" s="664"/>
      <c r="E139" s="651"/>
      <c r="F139" s="671"/>
      <c r="G139" s="671"/>
      <c r="H139" s="671"/>
      <c r="I139" s="671"/>
      <c r="J139" s="672"/>
      <c r="K139" s="671"/>
      <c r="L139" s="671"/>
      <c r="M139" s="670"/>
    </row>
    <row r="140" spans="1:13" s="669" customFormat="1" ht="18" customHeight="1">
      <c r="A140" s="676"/>
      <c r="B140" s="675" t="s">
        <v>1790</v>
      </c>
      <c r="C140" s="678"/>
      <c r="D140" s="664" t="s">
        <v>1789</v>
      </c>
      <c r="E140" s="651">
        <f>G140+H140+I140+J140</f>
        <v>0</v>
      </c>
      <c r="F140" s="671">
        <f aca="true" t="shared" si="73" ref="F140:M140">SUM(F141:F143)</f>
        <v>0</v>
      </c>
      <c r="G140" s="671">
        <f t="shared" si="73"/>
        <v>0</v>
      </c>
      <c r="H140" s="671">
        <f t="shared" si="73"/>
        <v>0</v>
      </c>
      <c r="I140" s="671">
        <f t="shared" si="73"/>
        <v>0</v>
      </c>
      <c r="J140" s="671">
        <f t="shared" si="73"/>
        <v>0</v>
      </c>
      <c r="K140" s="671">
        <f t="shared" si="73"/>
        <v>0</v>
      </c>
      <c r="L140" s="671">
        <f t="shared" si="73"/>
        <v>0</v>
      </c>
      <c r="M140" s="670">
        <f t="shared" si="73"/>
        <v>0</v>
      </c>
    </row>
    <row r="141" spans="1:13" s="669" customFormat="1" ht="15.75">
      <c r="A141" s="676"/>
      <c r="B141" s="675"/>
      <c r="C141" s="677" t="s">
        <v>341</v>
      </c>
      <c r="D141" s="664" t="s">
        <v>1788</v>
      </c>
      <c r="E141" s="651">
        <f>G141+H141+I141+J141</f>
        <v>0</v>
      </c>
      <c r="F141" s="671">
        <f aca="true" t="shared" si="74" ref="F141:M143">F267+F393</f>
        <v>0</v>
      </c>
      <c r="G141" s="671">
        <f t="shared" si="74"/>
        <v>0</v>
      </c>
      <c r="H141" s="671">
        <f t="shared" si="74"/>
        <v>0</v>
      </c>
      <c r="I141" s="671">
        <f t="shared" si="74"/>
        <v>0</v>
      </c>
      <c r="J141" s="671">
        <f t="shared" si="74"/>
        <v>0</v>
      </c>
      <c r="K141" s="671">
        <f t="shared" si="74"/>
        <v>0</v>
      </c>
      <c r="L141" s="671">
        <f t="shared" si="74"/>
        <v>0</v>
      </c>
      <c r="M141" s="670">
        <f t="shared" si="74"/>
        <v>0</v>
      </c>
    </row>
    <row r="142" spans="1:13" s="669" customFormat="1" ht="15" customHeight="1">
      <c r="A142" s="676"/>
      <c r="B142" s="675"/>
      <c r="C142" s="677" t="s">
        <v>15</v>
      </c>
      <c r="D142" s="664" t="s">
        <v>1787</v>
      </c>
      <c r="E142" s="651">
        <f>G142+H142+I142+J142</f>
        <v>0</v>
      </c>
      <c r="F142" s="671">
        <f t="shared" si="74"/>
        <v>0</v>
      </c>
      <c r="G142" s="671">
        <f t="shared" si="74"/>
        <v>0</v>
      </c>
      <c r="H142" s="671">
        <f t="shared" si="74"/>
        <v>0</v>
      </c>
      <c r="I142" s="671">
        <f t="shared" si="74"/>
        <v>0</v>
      </c>
      <c r="J142" s="671">
        <f t="shared" si="74"/>
        <v>0</v>
      </c>
      <c r="K142" s="671">
        <f t="shared" si="74"/>
        <v>0</v>
      </c>
      <c r="L142" s="671">
        <f t="shared" si="74"/>
        <v>0</v>
      </c>
      <c r="M142" s="670">
        <f t="shared" si="74"/>
        <v>0</v>
      </c>
    </row>
    <row r="143" spans="1:13" s="669" customFormat="1" ht="12.75" customHeight="1">
      <c r="A143" s="676"/>
      <c r="B143" s="675"/>
      <c r="C143" s="674" t="s">
        <v>988</v>
      </c>
      <c r="D143" s="673" t="s">
        <v>1786</v>
      </c>
      <c r="E143" s="651">
        <f>G143+H143+I143+J143</f>
        <v>0</v>
      </c>
      <c r="F143" s="671">
        <f t="shared" si="74"/>
        <v>0</v>
      </c>
      <c r="G143" s="671">
        <f t="shared" si="74"/>
        <v>0</v>
      </c>
      <c r="H143" s="671">
        <f t="shared" si="74"/>
        <v>0</v>
      </c>
      <c r="I143" s="671">
        <f t="shared" si="74"/>
        <v>0</v>
      </c>
      <c r="J143" s="671">
        <f t="shared" si="74"/>
        <v>0</v>
      </c>
      <c r="K143" s="671">
        <f t="shared" si="74"/>
        <v>0</v>
      </c>
      <c r="L143" s="671">
        <f t="shared" si="74"/>
        <v>0</v>
      </c>
      <c r="M143" s="670">
        <f t="shared" si="74"/>
        <v>0</v>
      </c>
    </row>
    <row r="144" spans="1:13" ht="15.75">
      <c r="A144" s="653" t="s">
        <v>1785</v>
      </c>
      <c r="B144" s="666"/>
      <c r="C144" s="665"/>
      <c r="D144" s="664" t="s">
        <v>1784</v>
      </c>
      <c r="E144" s="651">
        <f>G144+H144+I144+J144</f>
        <v>23869.239999999998</v>
      </c>
      <c r="F144" s="651">
        <f aca="true" t="shared" si="75" ref="F144:M144">F146+F150+F152</f>
        <v>0</v>
      </c>
      <c r="G144" s="651">
        <f t="shared" si="75"/>
        <v>0</v>
      </c>
      <c r="H144" s="651">
        <f t="shared" si="75"/>
        <v>7169</v>
      </c>
      <c r="I144" s="651">
        <f t="shared" si="75"/>
        <v>2000.24</v>
      </c>
      <c r="J144" s="651">
        <f t="shared" si="75"/>
        <v>14700</v>
      </c>
      <c r="K144" s="651">
        <f t="shared" si="75"/>
        <v>24991.09</v>
      </c>
      <c r="L144" s="651">
        <f t="shared" si="75"/>
        <v>24943.36</v>
      </c>
      <c r="M144" s="650">
        <f t="shared" si="75"/>
        <v>24824.01</v>
      </c>
    </row>
    <row r="145" spans="1:13" ht="12" customHeight="1">
      <c r="A145" s="657" t="s">
        <v>736</v>
      </c>
      <c r="B145" s="666"/>
      <c r="C145" s="665"/>
      <c r="D145" s="664"/>
      <c r="E145" s="651"/>
      <c r="F145" s="651"/>
      <c r="G145" s="651"/>
      <c r="H145" s="651"/>
      <c r="I145" s="651"/>
      <c r="J145" s="654"/>
      <c r="K145" s="651"/>
      <c r="L145" s="651"/>
      <c r="M145" s="650"/>
    </row>
    <row r="146" spans="1:13" ht="15.75">
      <c r="A146" s="657"/>
      <c r="B146" s="656" t="s">
        <v>1783</v>
      </c>
      <c r="C146" s="663"/>
      <c r="D146" s="655" t="s">
        <v>1782</v>
      </c>
      <c r="E146" s="651">
        <f aca="true" t="shared" si="76" ref="E146:E153">G146+H146+I146+J146</f>
        <v>23869.239999999998</v>
      </c>
      <c r="F146" s="651">
        <f aca="true" t="shared" si="77" ref="F146:M146">SUM(F147:F149)</f>
        <v>0</v>
      </c>
      <c r="G146" s="651">
        <f t="shared" si="77"/>
        <v>0</v>
      </c>
      <c r="H146" s="651">
        <f t="shared" si="77"/>
        <v>7169</v>
      </c>
      <c r="I146" s="651">
        <f t="shared" si="77"/>
        <v>2000.24</v>
      </c>
      <c r="J146" s="651">
        <f t="shared" si="77"/>
        <v>14700</v>
      </c>
      <c r="K146" s="651">
        <f t="shared" si="77"/>
        <v>24991.09</v>
      </c>
      <c r="L146" s="651">
        <f t="shared" si="77"/>
        <v>24943.36</v>
      </c>
      <c r="M146" s="650">
        <f t="shared" si="77"/>
        <v>24824.01</v>
      </c>
    </row>
    <row r="147" spans="1:13" ht="15" customHeight="1">
      <c r="A147" s="661"/>
      <c r="B147" s="660"/>
      <c r="C147" s="659" t="s">
        <v>846</v>
      </c>
      <c r="D147" s="750" t="s">
        <v>1781</v>
      </c>
      <c r="E147" s="651">
        <f t="shared" si="76"/>
        <v>0</v>
      </c>
      <c r="F147" s="651">
        <f aca="true" t="shared" si="78" ref="F147:M149">F273+F399</f>
        <v>0</v>
      </c>
      <c r="G147" s="651">
        <f t="shared" si="78"/>
        <v>0</v>
      </c>
      <c r="H147" s="651">
        <f t="shared" si="78"/>
        <v>0</v>
      </c>
      <c r="I147" s="651">
        <f t="shared" si="78"/>
        <v>0</v>
      </c>
      <c r="J147" s="651">
        <f t="shared" si="78"/>
        <v>0</v>
      </c>
      <c r="K147" s="651">
        <f t="shared" si="78"/>
        <v>0</v>
      </c>
      <c r="L147" s="651">
        <f t="shared" si="78"/>
        <v>0</v>
      </c>
      <c r="M147" s="650">
        <f t="shared" si="78"/>
        <v>0</v>
      </c>
    </row>
    <row r="148" spans="1:13" ht="15.75">
      <c r="A148" s="661"/>
      <c r="B148" s="660"/>
      <c r="C148" s="659" t="s">
        <v>847</v>
      </c>
      <c r="D148" s="750" t="s">
        <v>1780</v>
      </c>
      <c r="E148" s="651">
        <f t="shared" si="76"/>
        <v>0</v>
      </c>
      <c r="F148" s="651">
        <f t="shared" si="78"/>
        <v>0</v>
      </c>
      <c r="G148" s="651">
        <f t="shared" si="78"/>
        <v>0</v>
      </c>
      <c r="H148" s="651">
        <f t="shared" si="78"/>
        <v>0</v>
      </c>
      <c r="I148" s="651">
        <f t="shared" si="78"/>
        <v>0</v>
      </c>
      <c r="J148" s="651">
        <f t="shared" si="78"/>
        <v>0</v>
      </c>
      <c r="K148" s="651">
        <f t="shared" si="78"/>
        <v>0</v>
      </c>
      <c r="L148" s="651">
        <f t="shared" si="78"/>
        <v>0</v>
      </c>
      <c r="M148" s="650">
        <f t="shared" si="78"/>
        <v>0</v>
      </c>
    </row>
    <row r="149" spans="1:13" ht="15.75">
      <c r="A149" s="657"/>
      <c r="B149" s="656"/>
      <c r="C149" s="658" t="s">
        <v>848</v>
      </c>
      <c r="D149" s="750" t="s">
        <v>1779</v>
      </c>
      <c r="E149" s="651">
        <f t="shared" si="76"/>
        <v>23869.239999999998</v>
      </c>
      <c r="F149" s="651">
        <f t="shared" si="78"/>
        <v>0</v>
      </c>
      <c r="G149" s="651">
        <f t="shared" si="78"/>
        <v>0</v>
      </c>
      <c r="H149" s="651">
        <f t="shared" si="78"/>
        <v>7169</v>
      </c>
      <c r="I149" s="651">
        <f t="shared" si="78"/>
        <v>2000.24</v>
      </c>
      <c r="J149" s="651">
        <f t="shared" si="78"/>
        <v>14700</v>
      </c>
      <c r="K149" s="651">
        <f t="shared" si="78"/>
        <v>24991.09</v>
      </c>
      <c r="L149" s="651">
        <f t="shared" si="78"/>
        <v>24943.36</v>
      </c>
      <c r="M149" s="650">
        <f t="shared" si="78"/>
        <v>24824.01</v>
      </c>
    </row>
    <row r="150" spans="1:13" ht="15.75">
      <c r="A150" s="657"/>
      <c r="B150" s="656" t="s">
        <v>1778</v>
      </c>
      <c r="C150" s="658"/>
      <c r="D150" s="655" t="s">
        <v>1777</v>
      </c>
      <c r="E150" s="651">
        <f t="shared" si="76"/>
        <v>0</v>
      </c>
      <c r="F150" s="651">
        <f aca="true" t="shared" si="79" ref="F150:M150">F151</f>
        <v>0</v>
      </c>
      <c r="G150" s="651">
        <f t="shared" si="79"/>
        <v>0</v>
      </c>
      <c r="H150" s="651">
        <f t="shared" si="79"/>
        <v>0</v>
      </c>
      <c r="I150" s="651">
        <f t="shared" si="79"/>
        <v>0</v>
      </c>
      <c r="J150" s="651">
        <f t="shared" si="79"/>
        <v>0</v>
      </c>
      <c r="K150" s="651">
        <f t="shared" si="79"/>
        <v>0</v>
      </c>
      <c r="L150" s="651">
        <f t="shared" si="79"/>
        <v>0</v>
      </c>
      <c r="M150" s="650">
        <f t="shared" si="79"/>
        <v>0</v>
      </c>
    </row>
    <row r="151" spans="1:13" ht="14.25" customHeight="1">
      <c r="A151" s="657"/>
      <c r="B151" s="656"/>
      <c r="C151" s="658" t="s">
        <v>435</v>
      </c>
      <c r="D151" s="655" t="s">
        <v>1776</v>
      </c>
      <c r="E151" s="651">
        <f t="shared" si="76"/>
        <v>0</v>
      </c>
      <c r="F151" s="651">
        <f aca="true" t="shared" si="80" ref="F151:M152">F277+F403</f>
        <v>0</v>
      </c>
      <c r="G151" s="651">
        <f t="shared" si="80"/>
        <v>0</v>
      </c>
      <c r="H151" s="651">
        <f t="shared" si="80"/>
        <v>0</v>
      </c>
      <c r="I151" s="651">
        <f t="shared" si="80"/>
        <v>0</v>
      </c>
      <c r="J151" s="651">
        <f t="shared" si="80"/>
        <v>0</v>
      </c>
      <c r="K151" s="651">
        <f t="shared" si="80"/>
        <v>0</v>
      </c>
      <c r="L151" s="651">
        <f t="shared" si="80"/>
        <v>0</v>
      </c>
      <c r="M151" s="650">
        <f t="shared" si="80"/>
        <v>0</v>
      </c>
    </row>
    <row r="152" spans="1:13" s="669" customFormat="1" ht="14.25" customHeight="1">
      <c r="A152" s="749"/>
      <c r="B152" s="693" t="s">
        <v>778</v>
      </c>
      <c r="C152" s="679"/>
      <c r="D152" s="664" t="s">
        <v>1775</v>
      </c>
      <c r="E152" s="651">
        <f t="shared" si="76"/>
        <v>0</v>
      </c>
      <c r="F152" s="651">
        <f t="shared" si="80"/>
        <v>0</v>
      </c>
      <c r="G152" s="651">
        <f t="shared" si="80"/>
        <v>0</v>
      </c>
      <c r="H152" s="651">
        <f t="shared" si="80"/>
        <v>0</v>
      </c>
      <c r="I152" s="651">
        <f t="shared" si="80"/>
        <v>0</v>
      </c>
      <c r="J152" s="651">
        <f t="shared" si="80"/>
        <v>0</v>
      </c>
      <c r="K152" s="651">
        <f t="shared" si="80"/>
        <v>0</v>
      </c>
      <c r="L152" s="651">
        <f t="shared" si="80"/>
        <v>0</v>
      </c>
      <c r="M152" s="650">
        <f t="shared" si="80"/>
        <v>0</v>
      </c>
    </row>
    <row r="153" spans="1:13" s="669" customFormat="1" ht="18" customHeight="1">
      <c r="A153" s="704" t="s">
        <v>1774</v>
      </c>
      <c r="B153" s="675"/>
      <c r="C153" s="674"/>
      <c r="D153" s="682">
        <v>87.07</v>
      </c>
      <c r="E153" s="651">
        <f t="shared" si="76"/>
        <v>0</v>
      </c>
      <c r="F153" s="746">
        <f aca="true" t="shared" si="81" ref="F153:M153">F155+F156+F157</f>
        <v>0</v>
      </c>
      <c r="G153" s="746">
        <f t="shared" si="81"/>
        <v>0</v>
      </c>
      <c r="H153" s="746">
        <f t="shared" si="81"/>
        <v>0</v>
      </c>
      <c r="I153" s="746">
        <f t="shared" si="81"/>
        <v>0</v>
      </c>
      <c r="J153" s="746">
        <f t="shared" si="81"/>
        <v>0</v>
      </c>
      <c r="K153" s="746">
        <f t="shared" si="81"/>
        <v>0</v>
      </c>
      <c r="L153" s="746">
        <f t="shared" si="81"/>
        <v>0</v>
      </c>
      <c r="M153" s="755">
        <f t="shared" si="81"/>
        <v>0</v>
      </c>
    </row>
    <row r="154" spans="1:13" s="669" customFormat="1" ht="15.75">
      <c r="A154" s="681" t="s">
        <v>736</v>
      </c>
      <c r="B154" s="680"/>
      <c r="C154" s="679"/>
      <c r="D154" s="664"/>
      <c r="E154" s="651"/>
      <c r="F154" s="746"/>
      <c r="G154" s="671"/>
      <c r="H154" s="671"/>
      <c r="I154" s="671"/>
      <c r="J154" s="672"/>
      <c r="K154" s="746"/>
      <c r="L154" s="671"/>
      <c r="M154" s="670"/>
    </row>
    <row r="155" spans="1:13" s="669" customFormat="1" ht="15.75">
      <c r="A155" s="704"/>
      <c r="B155" s="693" t="s">
        <v>1102</v>
      </c>
      <c r="C155" s="674"/>
      <c r="D155" s="664" t="s">
        <v>1773</v>
      </c>
      <c r="E155" s="651">
        <f aca="true" t="shared" si="82" ref="E155:E162">G155+H155+I155+J155</f>
        <v>0</v>
      </c>
      <c r="F155" s="746">
        <f aca="true" t="shared" si="83" ref="F155:M157">F281+F407</f>
        <v>0</v>
      </c>
      <c r="G155" s="746">
        <f t="shared" si="83"/>
        <v>0</v>
      </c>
      <c r="H155" s="746">
        <f t="shared" si="83"/>
        <v>0</v>
      </c>
      <c r="I155" s="746">
        <f t="shared" si="83"/>
        <v>0</v>
      </c>
      <c r="J155" s="746">
        <f t="shared" si="83"/>
        <v>0</v>
      </c>
      <c r="K155" s="746">
        <f t="shared" si="83"/>
        <v>0</v>
      </c>
      <c r="L155" s="746">
        <f t="shared" si="83"/>
        <v>0</v>
      </c>
      <c r="M155" s="755">
        <f t="shared" si="83"/>
        <v>0</v>
      </c>
    </row>
    <row r="156" spans="1:13" s="669" customFormat="1" ht="15.75" customHeight="1">
      <c r="A156" s="704"/>
      <c r="B156" s="693" t="s">
        <v>554</v>
      </c>
      <c r="C156" s="674"/>
      <c r="D156" s="664" t="s">
        <v>1772</v>
      </c>
      <c r="E156" s="651">
        <f t="shared" si="82"/>
        <v>0</v>
      </c>
      <c r="F156" s="746">
        <f t="shared" si="83"/>
        <v>0</v>
      </c>
      <c r="G156" s="746">
        <f t="shared" si="83"/>
        <v>0</v>
      </c>
      <c r="H156" s="746">
        <f t="shared" si="83"/>
        <v>0</v>
      </c>
      <c r="I156" s="746">
        <f t="shared" si="83"/>
        <v>0</v>
      </c>
      <c r="J156" s="746">
        <f t="shared" si="83"/>
        <v>0</v>
      </c>
      <c r="K156" s="746">
        <f t="shared" si="83"/>
        <v>0</v>
      </c>
      <c r="L156" s="746">
        <f t="shared" si="83"/>
        <v>0</v>
      </c>
      <c r="M156" s="755">
        <f t="shared" si="83"/>
        <v>0</v>
      </c>
    </row>
    <row r="157" spans="1:13" s="669" customFormat="1" ht="15.75" customHeight="1">
      <c r="A157" s="704"/>
      <c r="B157" s="675" t="s">
        <v>552</v>
      </c>
      <c r="C157" s="674"/>
      <c r="D157" s="664" t="s">
        <v>1771</v>
      </c>
      <c r="E157" s="651">
        <f t="shared" si="82"/>
        <v>0</v>
      </c>
      <c r="F157" s="746">
        <f t="shared" si="83"/>
        <v>0</v>
      </c>
      <c r="G157" s="746">
        <f t="shared" si="83"/>
        <v>0</v>
      </c>
      <c r="H157" s="746">
        <f t="shared" si="83"/>
        <v>0</v>
      </c>
      <c r="I157" s="746">
        <f t="shared" si="83"/>
        <v>0</v>
      </c>
      <c r="J157" s="746">
        <f t="shared" si="83"/>
        <v>0</v>
      </c>
      <c r="K157" s="746">
        <f t="shared" si="83"/>
        <v>0</v>
      </c>
      <c r="L157" s="746">
        <f t="shared" si="83"/>
        <v>0</v>
      </c>
      <c r="M157" s="755">
        <f t="shared" si="83"/>
        <v>0</v>
      </c>
    </row>
    <row r="158" spans="1:13" ht="15.75">
      <c r="A158" s="684" t="s">
        <v>1770</v>
      </c>
      <c r="B158" s="745"/>
      <c r="C158" s="745"/>
      <c r="D158" s="652" t="s">
        <v>1769</v>
      </c>
      <c r="E158" s="651">
        <f t="shared" si="82"/>
        <v>0</v>
      </c>
      <c r="F158" s="651"/>
      <c r="G158" s="651"/>
      <c r="H158" s="651"/>
      <c r="I158" s="651"/>
      <c r="J158" s="654"/>
      <c r="K158" s="651"/>
      <c r="L158" s="651"/>
      <c r="M158" s="650"/>
    </row>
    <row r="159" spans="1:13" ht="16.5" thickBot="1">
      <c r="A159" s="744" t="s">
        <v>1760</v>
      </c>
      <c r="B159" s="743"/>
      <c r="C159" s="742" t="s">
        <v>1768</v>
      </c>
      <c r="D159" s="760" t="s">
        <v>1767</v>
      </c>
      <c r="E159" s="707">
        <f t="shared" si="82"/>
        <v>0</v>
      </c>
      <c r="F159" s="707"/>
      <c r="G159" s="707"/>
      <c r="H159" s="707"/>
      <c r="I159" s="707"/>
      <c r="J159" s="759"/>
      <c r="K159" s="647"/>
      <c r="L159" s="647"/>
      <c r="M159" s="646"/>
    </row>
    <row r="160" spans="1:13" ht="31.5" customHeight="1">
      <c r="A160" s="1116" t="s">
        <v>1916</v>
      </c>
      <c r="B160" s="1117"/>
      <c r="C160" s="1118"/>
      <c r="D160" s="758"/>
      <c r="E160" s="716">
        <f t="shared" si="82"/>
        <v>0</v>
      </c>
      <c r="F160" s="716">
        <f aca="true" t="shared" si="84" ref="F160:M160">F161+F169+F179+F232+F252</f>
        <v>0</v>
      </c>
      <c r="G160" s="716">
        <f t="shared" si="84"/>
        <v>0</v>
      </c>
      <c r="H160" s="716">
        <f t="shared" si="84"/>
        <v>0</v>
      </c>
      <c r="I160" s="716">
        <f t="shared" si="84"/>
        <v>0</v>
      </c>
      <c r="J160" s="716">
        <f t="shared" si="84"/>
        <v>0</v>
      </c>
      <c r="K160" s="757">
        <f t="shared" si="84"/>
        <v>0</v>
      </c>
      <c r="L160" s="757">
        <f t="shared" si="84"/>
        <v>0</v>
      </c>
      <c r="M160" s="756">
        <f t="shared" si="84"/>
        <v>0</v>
      </c>
    </row>
    <row r="161" spans="1:13" ht="21" customHeight="1">
      <c r="A161" s="1091" t="s">
        <v>1913</v>
      </c>
      <c r="B161" s="1092"/>
      <c r="C161" s="1092"/>
      <c r="D161" s="663">
        <v>50.07</v>
      </c>
      <c r="E161" s="651">
        <f t="shared" si="82"/>
        <v>0</v>
      </c>
      <c r="F161" s="651">
        <f aca="true" t="shared" si="85" ref="F161:M161">F162+F166</f>
        <v>0</v>
      </c>
      <c r="G161" s="651">
        <f t="shared" si="85"/>
        <v>0</v>
      </c>
      <c r="H161" s="651">
        <f t="shared" si="85"/>
        <v>0</v>
      </c>
      <c r="I161" s="651">
        <f t="shared" si="85"/>
        <v>0</v>
      </c>
      <c r="J161" s="651">
        <f t="shared" si="85"/>
        <v>0</v>
      </c>
      <c r="K161" s="651">
        <f t="shared" si="85"/>
        <v>0</v>
      </c>
      <c r="L161" s="651">
        <f t="shared" si="85"/>
        <v>0</v>
      </c>
      <c r="M161" s="650">
        <f t="shared" si="85"/>
        <v>0</v>
      </c>
    </row>
    <row r="162" spans="1:13" ht="15.75">
      <c r="A162" s="668" t="s">
        <v>1912</v>
      </c>
      <c r="B162" s="666"/>
      <c r="C162" s="667"/>
      <c r="D162" s="664" t="s">
        <v>1911</v>
      </c>
      <c r="E162" s="651">
        <f t="shared" si="82"/>
        <v>0</v>
      </c>
      <c r="F162" s="651"/>
      <c r="G162" s="651"/>
      <c r="H162" s="651"/>
      <c r="I162" s="651"/>
      <c r="J162" s="654"/>
      <c r="K162" s="651"/>
      <c r="L162" s="651"/>
      <c r="M162" s="650"/>
    </row>
    <row r="163" spans="1:13" ht="15.75">
      <c r="A163" s="657" t="s">
        <v>736</v>
      </c>
      <c r="B163" s="666"/>
      <c r="C163" s="665"/>
      <c r="D163" s="664"/>
      <c r="E163" s="651"/>
      <c r="F163" s="651"/>
      <c r="G163" s="651"/>
      <c r="H163" s="651"/>
      <c r="I163" s="651"/>
      <c r="J163" s="654"/>
      <c r="K163" s="651"/>
      <c r="L163" s="651"/>
      <c r="M163" s="650"/>
    </row>
    <row r="164" spans="1:13" ht="15.75">
      <c r="A164" s="689"/>
      <c r="B164" s="700" t="s">
        <v>1910</v>
      </c>
      <c r="C164" s="665"/>
      <c r="D164" s="664" t="s">
        <v>1909</v>
      </c>
      <c r="E164" s="651">
        <f aca="true" t="shared" si="86" ref="E164:E170">G164+H164+I164+J164</f>
        <v>0</v>
      </c>
      <c r="F164" s="651">
        <f aca="true" t="shared" si="87" ref="F164:M164">F165</f>
        <v>0</v>
      </c>
      <c r="G164" s="651">
        <f t="shared" si="87"/>
        <v>0</v>
      </c>
      <c r="H164" s="651">
        <f t="shared" si="87"/>
        <v>0</v>
      </c>
      <c r="I164" s="651">
        <f t="shared" si="87"/>
        <v>0</v>
      </c>
      <c r="J164" s="651">
        <f t="shared" si="87"/>
        <v>0</v>
      </c>
      <c r="K164" s="651">
        <f t="shared" si="87"/>
        <v>0</v>
      </c>
      <c r="L164" s="651">
        <f t="shared" si="87"/>
        <v>0</v>
      </c>
      <c r="M164" s="650">
        <f t="shared" si="87"/>
        <v>0</v>
      </c>
    </row>
    <row r="165" spans="1:13" s="669" customFormat="1" ht="14.25" customHeight="1">
      <c r="A165" s="698"/>
      <c r="B165" s="693"/>
      <c r="C165" s="677" t="s">
        <v>131</v>
      </c>
      <c r="D165" s="664" t="s">
        <v>1908</v>
      </c>
      <c r="E165" s="651">
        <f t="shared" si="86"/>
        <v>0</v>
      </c>
      <c r="F165" s="671"/>
      <c r="G165" s="671"/>
      <c r="H165" s="671"/>
      <c r="I165" s="671"/>
      <c r="J165" s="672"/>
      <c r="K165" s="671"/>
      <c r="L165" s="671"/>
      <c r="M165" s="670"/>
    </row>
    <row r="166" spans="1:13" s="669" customFormat="1" ht="15.75">
      <c r="A166" s="683" t="s">
        <v>1907</v>
      </c>
      <c r="B166" s="705"/>
      <c r="C166" s="702"/>
      <c r="D166" s="682" t="s">
        <v>1906</v>
      </c>
      <c r="E166" s="651">
        <f t="shared" si="86"/>
        <v>0</v>
      </c>
      <c r="F166" s="671">
        <f aca="true" t="shared" si="88" ref="F166:M166">F167+F168</f>
        <v>0</v>
      </c>
      <c r="G166" s="671">
        <f t="shared" si="88"/>
        <v>0</v>
      </c>
      <c r="H166" s="671">
        <f t="shared" si="88"/>
        <v>0</v>
      </c>
      <c r="I166" s="671">
        <f t="shared" si="88"/>
        <v>0</v>
      </c>
      <c r="J166" s="671">
        <f t="shared" si="88"/>
        <v>0</v>
      </c>
      <c r="K166" s="671">
        <f t="shared" si="88"/>
        <v>0</v>
      </c>
      <c r="L166" s="671">
        <f t="shared" si="88"/>
        <v>0</v>
      </c>
      <c r="M166" s="670">
        <f t="shared" si="88"/>
        <v>0</v>
      </c>
    </row>
    <row r="167" spans="1:13" s="669" customFormat="1" ht="18" customHeight="1">
      <c r="A167" s="704"/>
      <c r="B167" s="675" t="s">
        <v>753</v>
      </c>
      <c r="C167" s="702"/>
      <c r="D167" s="664" t="s">
        <v>1905</v>
      </c>
      <c r="E167" s="651">
        <f t="shared" si="86"/>
        <v>0</v>
      </c>
      <c r="F167" s="671"/>
      <c r="G167" s="671"/>
      <c r="H167" s="671"/>
      <c r="I167" s="671"/>
      <c r="J167" s="672"/>
      <c r="K167" s="671"/>
      <c r="L167" s="671"/>
      <c r="M167" s="670"/>
    </row>
    <row r="168" spans="1:13" s="669" customFormat="1" ht="14.25" customHeight="1">
      <c r="A168" s="698"/>
      <c r="B168" s="693" t="s">
        <v>785</v>
      </c>
      <c r="C168" s="703"/>
      <c r="D168" s="664" t="s">
        <v>1904</v>
      </c>
      <c r="E168" s="651">
        <f t="shared" si="86"/>
        <v>0</v>
      </c>
      <c r="F168" s="671"/>
      <c r="G168" s="671"/>
      <c r="H168" s="671"/>
      <c r="I168" s="671"/>
      <c r="J168" s="672"/>
      <c r="K168" s="671"/>
      <c r="L168" s="671"/>
      <c r="M168" s="670"/>
    </row>
    <row r="169" spans="1:13" s="669" customFormat="1" ht="31.5" customHeight="1">
      <c r="A169" s="1093" t="s">
        <v>1903</v>
      </c>
      <c r="B169" s="1094"/>
      <c r="C169" s="1095"/>
      <c r="D169" s="682">
        <v>59.07</v>
      </c>
      <c r="E169" s="651">
        <f t="shared" si="86"/>
        <v>0</v>
      </c>
      <c r="F169" s="695">
        <f aca="true" t="shared" si="89" ref="F169:M169">F170+F173</f>
        <v>0</v>
      </c>
      <c r="G169" s="695">
        <f t="shared" si="89"/>
        <v>0</v>
      </c>
      <c r="H169" s="695">
        <f t="shared" si="89"/>
        <v>0</v>
      </c>
      <c r="I169" s="695">
        <f t="shared" si="89"/>
        <v>0</v>
      </c>
      <c r="J169" s="695">
        <f t="shared" si="89"/>
        <v>0</v>
      </c>
      <c r="K169" s="695">
        <f t="shared" si="89"/>
        <v>0</v>
      </c>
      <c r="L169" s="695">
        <f t="shared" si="89"/>
        <v>0</v>
      </c>
      <c r="M169" s="694">
        <f t="shared" si="89"/>
        <v>0</v>
      </c>
    </row>
    <row r="170" spans="1:13" s="669" customFormat="1" ht="12.75" customHeight="1">
      <c r="A170" s="704" t="s">
        <v>1902</v>
      </c>
      <c r="B170" s="753"/>
      <c r="C170" s="678"/>
      <c r="D170" s="682">
        <v>60.07</v>
      </c>
      <c r="E170" s="651">
        <f t="shared" si="86"/>
        <v>0</v>
      </c>
      <c r="F170" s="671">
        <f aca="true" t="shared" si="90" ref="F170:M170">F172</f>
        <v>0</v>
      </c>
      <c r="G170" s="671">
        <f t="shared" si="90"/>
        <v>0</v>
      </c>
      <c r="H170" s="671">
        <f t="shared" si="90"/>
        <v>0</v>
      </c>
      <c r="I170" s="671">
        <f t="shared" si="90"/>
        <v>0</v>
      </c>
      <c r="J170" s="671">
        <f t="shared" si="90"/>
        <v>0</v>
      </c>
      <c r="K170" s="671">
        <f t="shared" si="90"/>
        <v>0</v>
      </c>
      <c r="L170" s="671">
        <f t="shared" si="90"/>
        <v>0</v>
      </c>
      <c r="M170" s="670">
        <f t="shared" si="90"/>
        <v>0</v>
      </c>
    </row>
    <row r="171" spans="1:13" s="669" customFormat="1" ht="18" customHeight="1">
      <c r="A171" s="681" t="s">
        <v>736</v>
      </c>
      <c r="B171" s="680"/>
      <c r="C171" s="679"/>
      <c r="D171" s="664"/>
      <c r="E171" s="651"/>
      <c r="F171" s="671"/>
      <c r="G171" s="671"/>
      <c r="H171" s="671"/>
      <c r="I171" s="671"/>
      <c r="J171" s="672"/>
      <c r="K171" s="671"/>
      <c r="L171" s="671"/>
      <c r="M171" s="670"/>
    </row>
    <row r="172" spans="1:13" s="669" customFormat="1" ht="15.75">
      <c r="A172" s="698"/>
      <c r="B172" s="693" t="s">
        <v>786</v>
      </c>
      <c r="C172" s="702"/>
      <c r="D172" s="664" t="s">
        <v>1901</v>
      </c>
      <c r="E172" s="651">
        <f>G172+H172+I172+J172</f>
        <v>0</v>
      </c>
      <c r="F172" s="671"/>
      <c r="G172" s="671"/>
      <c r="H172" s="671"/>
      <c r="I172" s="671"/>
      <c r="J172" s="672"/>
      <c r="K172" s="671"/>
      <c r="L172" s="671"/>
      <c r="M172" s="670"/>
    </row>
    <row r="173" spans="1:13" s="669" customFormat="1" ht="29.25" customHeight="1">
      <c r="A173" s="1093" t="s">
        <v>1900</v>
      </c>
      <c r="B173" s="1094"/>
      <c r="C173" s="1095"/>
      <c r="D173" s="682">
        <v>61.07</v>
      </c>
      <c r="E173" s="651">
        <f>G173+H173+I173+J173</f>
        <v>0</v>
      </c>
      <c r="F173" s="695">
        <f aca="true" t="shared" si="91" ref="F173:M173">F175+F177+F178</f>
        <v>0</v>
      </c>
      <c r="G173" s="695">
        <f t="shared" si="91"/>
        <v>0</v>
      </c>
      <c r="H173" s="695">
        <f t="shared" si="91"/>
        <v>0</v>
      </c>
      <c r="I173" s="695">
        <f t="shared" si="91"/>
        <v>0</v>
      </c>
      <c r="J173" s="695">
        <f t="shared" si="91"/>
        <v>0</v>
      </c>
      <c r="K173" s="695">
        <f t="shared" si="91"/>
        <v>0</v>
      </c>
      <c r="L173" s="695">
        <f t="shared" si="91"/>
        <v>0</v>
      </c>
      <c r="M173" s="694">
        <f t="shared" si="91"/>
        <v>0</v>
      </c>
    </row>
    <row r="174" spans="1:13" s="669" customFormat="1" ht="14.25" customHeight="1">
      <c r="A174" s="681" t="s">
        <v>736</v>
      </c>
      <c r="B174" s="680"/>
      <c r="C174" s="679"/>
      <c r="D174" s="664"/>
      <c r="E174" s="651"/>
      <c r="F174" s="671"/>
      <c r="G174" s="671"/>
      <c r="H174" s="671"/>
      <c r="I174" s="671"/>
      <c r="J174" s="672"/>
      <c r="K174" s="671"/>
      <c r="L174" s="671"/>
      <c r="M174" s="670"/>
    </row>
    <row r="175" spans="1:13" s="669" customFormat="1" ht="15.75" customHeight="1">
      <c r="A175" s="698"/>
      <c r="B175" s="701" t="s">
        <v>1899</v>
      </c>
      <c r="C175" s="702"/>
      <c r="D175" s="664" t="s">
        <v>1898</v>
      </c>
      <c r="E175" s="651">
        <f aca="true" t="shared" si="92" ref="E175:E180">G175+H175+I175+J175</f>
        <v>0</v>
      </c>
      <c r="F175" s="671">
        <f aca="true" t="shared" si="93" ref="F175:M175">F176</f>
        <v>0</v>
      </c>
      <c r="G175" s="671">
        <f t="shared" si="93"/>
        <v>0</v>
      </c>
      <c r="H175" s="671">
        <f t="shared" si="93"/>
        <v>0</v>
      </c>
      <c r="I175" s="671">
        <f t="shared" si="93"/>
        <v>0</v>
      </c>
      <c r="J175" s="671">
        <f t="shared" si="93"/>
        <v>0</v>
      </c>
      <c r="K175" s="671">
        <f t="shared" si="93"/>
        <v>0</v>
      </c>
      <c r="L175" s="671">
        <f t="shared" si="93"/>
        <v>0</v>
      </c>
      <c r="M175" s="670">
        <f t="shared" si="93"/>
        <v>0</v>
      </c>
    </row>
    <row r="176" spans="1:13" s="669" customFormat="1" ht="14.25" customHeight="1">
      <c r="A176" s="698"/>
      <c r="B176" s="701"/>
      <c r="C176" s="677" t="s">
        <v>485</v>
      </c>
      <c r="D176" s="664" t="s">
        <v>1897</v>
      </c>
      <c r="E176" s="651">
        <f t="shared" si="92"/>
        <v>0</v>
      </c>
      <c r="F176" s="671"/>
      <c r="G176" s="671"/>
      <c r="H176" s="671"/>
      <c r="I176" s="671"/>
      <c r="J176" s="672"/>
      <c r="K176" s="671"/>
      <c r="L176" s="671"/>
      <c r="M176" s="670"/>
    </row>
    <row r="177" spans="1:13" s="669" customFormat="1" ht="18" customHeight="1">
      <c r="A177" s="698"/>
      <c r="B177" s="701" t="s">
        <v>654</v>
      </c>
      <c r="C177" s="702"/>
      <c r="D177" s="664" t="s">
        <v>1896</v>
      </c>
      <c r="E177" s="651">
        <f t="shared" si="92"/>
        <v>0</v>
      </c>
      <c r="F177" s="671"/>
      <c r="G177" s="671"/>
      <c r="H177" s="671"/>
      <c r="I177" s="671"/>
      <c r="J177" s="672"/>
      <c r="K177" s="671"/>
      <c r="L177" s="671"/>
      <c r="M177" s="670"/>
    </row>
    <row r="178" spans="1:13" s="669" customFormat="1" ht="18" customHeight="1">
      <c r="A178" s="698"/>
      <c r="B178" s="701" t="s">
        <v>56</v>
      </c>
      <c r="C178" s="702"/>
      <c r="D178" s="664" t="s">
        <v>1895</v>
      </c>
      <c r="E178" s="651">
        <f t="shared" si="92"/>
        <v>0</v>
      </c>
      <c r="F178" s="671"/>
      <c r="G178" s="671"/>
      <c r="H178" s="671"/>
      <c r="I178" s="671"/>
      <c r="J178" s="672"/>
      <c r="K178" s="671"/>
      <c r="L178" s="671"/>
      <c r="M178" s="670"/>
    </row>
    <row r="179" spans="1:13" s="637" customFormat="1" ht="27.75" customHeight="1">
      <c r="A179" s="1077" t="s">
        <v>1894</v>
      </c>
      <c r="B179" s="1078"/>
      <c r="C179" s="1079"/>
      <c r="D179" s="699" t="s">
        <v>1893</v>
      </c>
      <c r="E179" s="651">
        <f t="shared" si="92"/>
        <v>0</v>
      </c>
      <c r="F179" s="688">
        <f aca="true" t="shared" si="94" ref="F179:M179">F180+F196+F204+F221</f>
        <v>0</v>
      </c>
      <c r="G179" s="688">
        <f t="shared" si="94"/>
        <v>0</v>
      </c>
      <c r="H179" s="688">
        <f t="shared" si="94"/>
        <v>0</v>
      </c>
      <c r="I179" s="688">
        <f t="shared" si="94"/>
        <v>0</v>
      </c>
      <c r="J179" s="688">
        <f t="shared" si="94"/>
        <v>0</v>
      </c>
      <c r="K179" s="688">
        <f t="shared" si="94"/>
        <v>0</v>
      </c>
      <c r="L179" s="688">
        <f t="shared" si="94"/>
        <v>0</v>
      </c>
      <c r="M179" s="687">
        <f t="shared" si="94"/>
        <v>0</v>
      </c>
    </row>
    <row r="180" spans="1:13" ht="32.25" customHeight="1">
      <c r="A180" s="1077" t="s">
        <v>1892</v>
      </c>
      <c r="B180" s="1078"/>
      <c r="C180" s="1079"/>
      <c r="D180" s="664" t="s">
        <v>1891</v>
      </c>
      <c r="E180" s="651">
        <f t="shared" si="92"/>
        <v>0</v>
      </c>
      <c r="F180" s="651">
        <f aca="true" t="shared" si="95" ref="F180:M180">F182+F185+F189+F190+F192+F195</f>
        <v>0</v>
      </c>
      <c r="G180" s="651">
        <f t="shared" si="95"/>
        <v>0</v>
      </c>
      <c r="H180" s="651">
        <f t="shared" si="95"/>
        <v>0</v>
      </c>
      <c r="I180" s="651">
        <f t="shared" si="95"/>
        <v>0</v>
      </c>
      <c r="J180" s="651">
        <f t="shared" si="95"/>
        <v>0</v>
      </c>
      <c r="K180" s="651">
        <f t="shared" si="95"/>
        <v>0</v>
      </c>
      <c r="L180" s="651">
        <f t="shared" si="95"/>
        <v>0</v>
      </c>
      <c r="M180" s="650">
        <f t="shared" si="95"/>
        <v>0</v>
      </c>
    </row>
    <row r="181" spans="1:13" ht="15.75">
      <c r="A181" s="657" t="s">
        <v>736</v>
      </c>
      <c r="B181" s="666"/>
      <c r="C181" s="665"/>
      <c r="D181" s="664"/>
      <c r="E181" s="651"/>
      <c r="F181" s="651"/>
      <c r="G181" s="651"/>
      <c r="H181" s="651"/>
      <c r="I181" s="651"/>
      <c r="J181" s="654"/>
      <c r="K181" s="651"/>
      <c r="L181" s="651"/>
      <c r="M181" s="650"/>
    </row>
    <row r="182" spans="1:13" ht="15.75">
      <c r="A182" s="657"/>
      <c r="B182" s="656" t="s">
        <v>1890</v>
      </c>
      <c r="C182" s="633"/>
      <c r="D182" s="655" t="s">
        <v>1889</v>
      </c>
      <c r="E182" s="651">
        <f aca="true" t="shared" si="96" ref="E182:E196">G182+H182+I182+J182</f>
        <v>0</v>
      </c>
      <c r="F182" s="651">
        <f aca="true" t="shared" si="97" ref="F182:M182">SUM(F183:F184)</f>
        <v>0</v>
      </c>
      <c r="G182" s="651">
        <f t="shared" si="97"/>
        <v>0</v>
      </c>
      <c r="H182" s="651">
        <f t="shared" si="97"/>
        <v>0</v>
      </c>
      <c r="I182" s="651">
        <f t="shared" si="97"/>
        <v>0</v>
      </c>
      <c r="J182" s="651">
        <f t="shared" si="97"/>
        <v>0</v>
      </c>
      <c r="K182" s="651">
        <f t="shared" si="97"/>
        <v>0</v>
      </c>
      <c r="L182" s="651">
        <f t="shared" si="97"/>
        <v>0</v>
      </c>
      <c r="M182" s="650">
        <f t="shared" si="97"/>
        <v>0</v>
      </c>
    </row>
    <row r="183" spans="1:13" ht="15.75">
      <c r="A183" s="657"/>
      <c r="B183" s="656"/>
      <c r="C183" s="658" t="s">
        <v>439</v>
      </c>
      <c r="D183" s="655" t="s">
        <v>1888</v>
      </c>
      <c r="E183" s="651">
        <f t="shared" si="96"/>
        <v>0</v>
      </c>
      <c r="F183" s="651"/>
      <c r="G183" s="651"/>
      <c r="H183" s="651"/>
      <c r="I183" s="651"/>
      <c r="J183" s="654"/>
      <c r="K183" s="651"/>
      <c r="L183" s="651"/>
      <c r="M183" s="650"/>
    </row>
    <row r="184" spans="1:13" ht="15.75">
      <c r="A184" s="657"/>
      <c r="B184" s="656"/>
      <c r="C184" s="658" t="s">
        <v>440</v>
      </c>
      <c r="D184" s="655" t="s">
        <v>1887</v>
      </c>
      <c r="E184" s="651">
        <f t="shared" si="96"/>
        <v>0</v>
      </c>
      <c r="F184" s="651"/>
      <c r="G184" s="651"/>
      <c r="H184" s="651"/>
      <c r="I184" s="651"/>
      <c r="J184" s="654"/>
      <c r="K184" s="651"/>
      <c r="L184" s="651"/>
      <c r="M184" s="650"/>
    </row>
    <row r="185" spans="1:13" ht="30" customHeight="1">
      <c r="A185" s="657"/>
      <c r="B185" s="1072" t="s">
        <v>1886</v>
      </c>
      <c r="C185" s="1073"/>
      <c r="D185" s="655" t="s">
        <v>1885</v>
      </c>
      <c r="E185" s="651">
        <f t="shared" si="96"/>
        <v>0</v>
      </c>
      <c r="F185" s="651">
        <f aca="true" t="shared" si="98" ref="F185:M185">SUM(F186:F188)</f>
        <v>0</v>
      </c>
      <c r="G185" s="651">
        <f t="shared" si="98"/>
        <v>0</v>
      </c>
      <c r="H185" s="651">
        <f t="shared" si="98"/>
        <v>0</v>
      </c>
      <c r="I185" s="651">
        <f t="shared" si="98"/>
        <v>0</v>
      </c>
      <c r="J185" s="651">
        <f t="shared" si="98"/>
        <v>0</v>
      </c>
      <c r="K185" s="651">
        <f t="shared" si="98"/>
        <v>0</v>
      </c>
      <c r="L185" s="651">
        <f t="shared" si="98"/>
        <v>0</v>
      </c>
      <c r="M185" s="650">
        <f t="shared" si="98"/>
        <v>0</v>
      </c>
    </row>
    <row r="186" spans="1:13" ht="15.75">
      <c r="A186" s="657"/>
      <c r="B186" s="656"/>
      <c r="C186" s="658" t="s">
        <v>449</v>
      </c>
      <c r="D186" s="655" t="s">
        <v>1884</v>
      </c>
      <c r="E186" s="651">
        <f t="shared" si="96"/>
        <v>0</v>
      </c>
      <c r="F186" s="651"/>
      <c r="G186" s="651"/>
      <c r="H186" s="651"/>
      <c r="I186" s="651"/>
      <c r="J186" s="654"/>
      <c r="K186" s="651"/>
      <c r="L186" s="651"/>
      <c r="M186" s="650"/>
    </row>
    <row r="187" spans="1:13" ht="15.75">
      <c r="A187" s="657"/>
      <c r="B187" s="656"/>
      <c r="C187" s="658" t="s">
        <v>1217</v>
      </c>
      <c r="D187" s="655" t="s">
        <v>1883</v>
      </c>
      <c r="E187" s="651">
        <f t="shared" si="96"/>
        <v>0</v>
      </c>
      <c r="F187" s="651"/>
      <c r="G187" s="651"/>
      <c r="H187" s="651"/>
      <c r="I187" s="651"/>
      <c r="J187" s="654"/>
      <c r="K187" s="651"/>
      <c r="L187" s="651"/>
      <c r="M187" s="650"/>
    </row>
    <row r="188" spans="1:13" ht="15.75">
      <c r="A188" s="657"/>
      <c r="B188" s="656"/>
      <c r="C188" s="662" t="s">
        <v>959</v>
      </c>
      <c r="D188" s="655" t="s">
        <v>1882</v>
      </c>
      <c r="E188" s="651">
        <f t="shared" si="96"/>
        <v>0</v>
      </c>
      <c r="F188" s="651"/>
      <c r="G188" s="651"/>
      <c r="H188" s="651"/>
      <c r="I188" s="651"/>
      <c r="J188" s="654"/>
      <c r="K188" s="651"/>
      <c r="L188" s="651"/>
      <c r="M188" s="650"/>
    </row>
    <row r="189" spans="1:13" ht="15.75">
      <c r="A189" s="657"/>
      <c r="B189" s="656" t="s">
        <v>1881</v>
      </c>
      <c r="C189" s="662"/>
      <c r="D189" s="655" t="s">
        <v>1880</v>
      </c>
      <c r="E189" s="651">
        <f t="shared" si="96"/>
        <v>0</v>
      </c>
      <c r="F189" s="651"/>
      <c r="G189" s="651"/>
      <c r="H189" s="651"/>
      <c r="I189" s="651"/>
      <c r="J189" s="654"/>
      <c r="K189" s="651"/>
      <c r="L189" s="651"/>
      <c r="M189" s="650"/>
    </row>
    <row r="190" spans="1:13" ht="15.75">
      <c r="A190" s="657"/>
      <c r="B190" s="656" t="s">
        <v>1879</v>
      </c>
      <c r="C190" s="633"/>
      <c r="D190" s="655" t="s">
        <v>1878</v>
      </c>
      <c r="E190" s="651">
        <f t="shared" si="96"/>
        <v>0</v>
      </c>
      <c r="F190" s="651">
        <f aca="true" t="shared" si="99" ref="F190:M190">F191</f>
        <v>0</v>
      </c>
      <c r="G190" s="651">
        <f t="shared" si="99"/>
        <v>0</v>
      </c>
      <c r="H190" s="651">
        <f t="shared" si="99"/>
        <v>0</v>
      </c>
      <c r="I190" s="651">
        <f t="shared" si="99"/>
        <v>0</v>
      </c>
      <c r="J190" s="651">
        <f t="shared" si="99"/>
        <v>0</v>
      </c>
      <c r="K190" s="651">
        <f t="shared" si="99"/>
        <v>0</v>
      </c>
      <c r="L190" s="651">
        <f t="shared" si="99"/>
        <v>0</v>
      </c>
      <c r="M190" s="650">
        <f t="shared" si="99"/>
        <v>0</v>
      </c>
    </row>
    <row r="191" spans="1:13" ht="15.75">
      <c r="A191" s="657"/>
      <c r="B191" s="656"/>
      <c r="C191" s="658" t="s">
        <v>41</v>
      </c>
      <c r="D191" s="655" t="s">
        <v>1877</v>
      </c>
      <c r="E191" s="651">
        <f t="shared" si="96"/>
        <v>0</v>
      </c>
      <c r="F191" s="651"/>
      <c r="G191" s="651"/>
      <c r="H191" s="651"/>
      <c r="I191" s="651"/>
      <c r="J191" s="654"/>
      <c r="K191" s="651"/>
      <c r="L191" s="651"/>
      <c r="M191" s="650"/>
    </row>
    <row r="192" spans="1:13" s="669" customFormat="1" ht="15.75" customHeight="1">
      <c r="A192" s="698"/>
      <c r="B192" s="693" t="s">
        <v>1876</v>
      </c>
      <c r="C192" s="677"/>
      <c r="D192" s="664" t="s">
        <v>1875</v>
      </c>
      <c r="E192" s="651">
        <f t="shared" si="96"/>
        <v>0</v>
      </c>
      <c r="F192" s="671">
        <f aca="true" t="shared" si="100" ref="F192:M192">SUM(F193:F194)</f>
        <v>0</v>
      </c>
      <c r="G192" s="671">
        <f t="shared" si="100"/>
        <v>0</v>
      </c>
      <c r="H192" s="671">
        <f t="shared" si="100"/>
        <v>0</v>
      </c>
      <c r="I192" s="671">
        <f t="shared" si="100"/>
        <v>0</v>
      </c>
      <c r="J192" s="671">
        <f t="shared" si="100"/>
        <v>0</v>
      </c>
      <c r="K192" s="671">
        <f t="shared" si="100"/>
        <v>0</v>
      </c>
      <c r="L192" s="671">
        <f t="shared" si="100"/>
        <v>0</v>
      </c>
      <c r="M192" s="670">
        <f t="shared" si="100"/>
        <v>0</v>
      </c>
    </row>
    <row r="193" spans="1:13" s="669" customFormat="1" ht="15" customHeight="1">
      <c r="A193" s="698"/>
      <c r="B193" s="693"/>
      <c r="C193" s="677" t="s">
        <v>42</v>
      </c>
      <c r="D193" s="664" t="s">
        <v>1874</v>
      </c>
      <c r="E193" s="651">
        <f t="shared" si="96"/>
        <v>0</v>
      </c>
      <c r="F193" s="671"/>
      <c r="G193" s="671"/>
      <c r="H193" s="671"/>
      <c r="I193" s="671"/>
      <c r="J193" s="672"/>
      <c r="K193" s="671"/>
      <c r="L193" s="671"/>
      <c r="M193" s="670"/>
    </row>
    <row r="194" spans="1:13" s="669" customFormat="1" ht="14.25" customHeight="1">
      <c r="A194" s="698"/>
      <c r="B194" s="693"/>
      <c r="C194" s="677" t="s">
        <v>450</v>
      </c>
      <c r="D194" s="664" t="s">
        <v>1873</v>
      </c>
      <c r="E194" s="651">
        <f t="shared" si="96"/>
        <v>0</v>
      </c>
      <c r="F194" s="671"/>
      <c r="G194" s="671"/>
      <c r="H194" s="671"/>
      <c r="I194" s="671"/>
      <c r="J194" s="672"/>
      <c r="K194" s="671"/>
      <c r="L194" s="671"/>
      <c r="M194" s="670"/>
    </row>
    <row r="195" spans="1:13" ht="15.75">
      <c r="A195" s="657"/>
      <c r="B195" s="686" t="s">
        <v>788</v>
      </c>
      <c r="C195" s="662"/>
      <c r="D195" s="655" t="s">
        <v>1872</v>
      </c>
      <c r="E195" s="651">
        <f t="shared" si="96"/>
        <v>0</v>
      </c>
      <c r="F195" s="651"/>
      <c r="G195" s="651"/>
      <c r="H195" s="651"/>
      <c r="I195" s="651"/>
      <c r="J195" s="654"/>
      <c r="K195" s="651"/>
      <c r="L195" s="651"/>
      <c r="M195" s="650"/>
    </row>
    <row r="196" spans="1:13" ht="15.75">
      <c r="A196" s="653" t="s">
        <v>1871</v>
      </c>
      <c r="B196" s="686"/>
      <c r="C196" s="662"/>
      <c r="D196" s="655" t="s">
        <v>1870</v>
      </c>
      <c r="E196" s="651">
        <f t="shared" si="96"/>
        <v>0</v>
      </c>
      <c r="F196" s="651">
        <f aca="true" t="shared" si="101" ref="F196:M196">F198+F201+F202</f>
        <v>0</v>
      </c>
      <c r="G196" s="651">
        <f t="shared" si="101"/>
        <v>0</v>
      </c>
      <c r="H196" s="651">
        <f t="shared" si="101"/>
        <v>0</v>
      </c>
      <c r="I196" s="651">
        <f t="shared" si="101"/>
        <v>0</v>
      </c>
      <c r="J196" s="651">
        <f t="shared" si="101"/>
        <v>0</v>
      </c>
      <c r="K196" s="651">
        <f t="shared" si="101"/>
        <v>0</v>
      </c>
      <c r="L196" s="651">
        <f t="shared" si="101"/>
        <v>0</v>
      </c>
      <c r="M196" s="650">
        <f t="shared" si="101"/>
        <v>0</v>
      </c>
    </row>
    <row r="197" spans="1:13" ht="15.75">
      <c r="A197" s="657" t="s">
        <v>736</v>
      </c>
      <c r="B197" s="686"/>
      <c r="C197" s="662"/>
      <c r="D197" s="655"/>
      <c r="E197" s="651"/>
      <c r="F197" s="651"/>
      <c r="G197" s="651"/>
      <c r="H197" s="651"/>
      <c r="I197" s="651"/>
      <c r="J197" s="654"/>
      <c r="K197" s="651"/>
      <c r="L197" s="651"/>
      <c r="M197" s="650"/>
    </row>
    <row r="198" spans="1:13" ht="27.75" customHeight="1">
      <c r="A198" s="657"/>
      <c r="B198" s="1072" t="s">
        <v>1869</v>
      </c>
      <c r="C198" s="1073"/>
      <c r="D198" s="655" t="s">
        <v>1868</v>
      </c>
      <c r="E198" s="651">
        <f aca="true" t="shared" si="102" ref="E198:E204">G198+H198+I198+J198</f>
        <v>0</v>
      </c>
      <c r="F198" s="651">
        <f aca="true" t="shared" si="103" ref="F198:M198">SUM(F199:F200)</f>
        <v>0</v>
      </c>
      <c r="G198" s="651">
        <f t="shared" si="103"/>
        <v>0</v>
      </c>
      <c r="H198" s="651">
        <f t="shared" si="103"/>
        <v>0</v>
      </c>
      <c r="I198" s="651">
        <f t="shared" si="103"/>
        <v>0</v>
      </c>
      <c r="J198" s="651">
        <f t="shared" si="103"/>
        <v>0</v>
      </c>
      <c r="K198" s="651">
        <f t="shared" si="103"/>
        <v>0</v>
      </c>
      <c r="L198" s="651">
        <f t="shared" si="103"/>
        <v>0</v>
      </c>
      <c r="M198" s="650">
        <f t="shared" si="103"/>
        <v>0</v>
      </c>
    </row>
    <row r="199" spans="1:13" ht="15.75">
      <c r="A199" s="657"/>
      <c r="B199" s="686"/>
      <c r="C199" s="662" t="s">
        <v>1266</v>
      </c>
      <c r="D199" s="655" t="s">
        <v>1867</v>
      </c>
      <c r="E199" s="651">
        <f t="shared" si="102"/>
        <v>0</v>
      </c>
      <c r="F199" s="651"/>
      <c r="G199" s="651"/>
      <c r="H199" s="651"/>
      <c r="I199" s="651"/>
      <c r="J199" s="654"/>
      <c r="K199" s="651"/>
      <c r="L199" s="651"/>
      <c r="M199" s="650"/>
    </row>
    <row r="200" spans="1:13" s="669" customFormat="1" ht="12" customHeight="1">
      <c r="A200" s="676"/>
      <c r="B200" s="675"/>
      <c r="C200" s="674" t="s">
        <v>566</v>
      </c>
      <c r="D200" s="664" t="s">
        <v>1866</v>
      </c>
      <c r="E200" s="651">
        <f t="shared" si="102"/>
        <v>0</v>
      </c>
      <c r="F200" s="671"/>
      <c r="G200" s="671"/>
      <c r="H200" s="671"/>
      <c r="I200" s="671"/>
      <c r="J200" s="672"/>
      <c r="K200" s="671"/>
      <c r="L200" s="671"/>
      <c r="M200" s="670"/>
    </row>
    <row r="201" spans="1:13" s="669" customFormat="1" ht="12.75" customHeight="1">
      <c r="A201" s="676"/>
      <c r="B201" s="675" t="s">
        <v>1061</v>
      </c>
      <c r="C201" s="674"/>
      <c r="D201" s="664" t="s">
        <v>1865</v>
      </c>
      <c r="E201" s="651">
        <f t="shared" si="102"/>
        <v>0</v>
      </c>
      <c r="F201" s="671"/>
      <c r="G201" s="671"/>
      <c r="H201" s="671"/>
      <c r="I201" s="671"/>
      <c r="J201" s="672"/>
      <c r="K201" s="671"/>
      <c r="L201" s="671"/>
      <c r="M201" s="670"/>
    </row>
    <row r="202" spans="1:13" ht="15.75">
      <c r="A202" s="657"/>
      <c r="B202" s="686" t="s">
        <v>1864</v>
      </c>
      <c r="C202" s="662"/>
      <c r="D202" s="655" t="s">
        <v>1863</v>
      </c>
      <c r="E202" s="651">
        <f t="shared" si="102"/>
        <v>0</v>
      </c>
      <c r="F202" s="651">
        <f aca="true" t="shared" si="104" ref="F202:M202">F203</f>
        <v>0</v>
      </c>
      <c r="G202" s="651">
        <f t="shared" si="104"/>
        <v>0</v>
      </c>
      <c r="H202" s="651">
        <f t="shared" si="104"/>
        <v>0</v>
      </c>
      <c r="I202" s="651">
        <f t="shared" si="104"/>
        <v>0</v>
      </c>
      <c r="J202" s="651">
        <f t="shared" si="104"/>
        <v>0</v>
      </c>
      <c r="K202" s="651">
        <f t="shared" si="104"/>
        <v>0</v>
      </c>
      <c r="L202" s="651">
        <f t="shared" si="104"/>
        <v>0</v>
      </c>
      <c r="M202" s="650">
        <f t="shared" si="104"/>
        <v>0</v>
      </c>
    </row>
    <row r="203" spans="1:13" ht="15.75">
      <c r="A203" s="657"/>
      <c r="B203" s="686"/>
      <c r="C203" s="662" t="s">
        <v>910</v>
      </c>
      <c r="D203" s="655" t="s">
        <v>1862</v>
      </c>
      <c r="E203" s="651">
        <f t="shared" si="102"/>
        <v>0</v>
      </c>
      <c r="F203" s="651"/>
      <c r="G203" s="651"/>
      <c r="H203" s="651"/>
      <c r="I203" s="651"/>
      <c r="J203" s="654"/>
      <c r="K203" s="651"/>
      <c r="L203" s="651"/>
      <c r="M203" s="650"/>
    </row>
    <row r="204" spans="1:13" ht="15.75">
      <c r="A204" s="1077" t="s">
        <v>1861</v>
      </c>
      <c r="B204" s="1078"/>
      <c r="C204" s="1079"/>
      <c r="D204" s="655" t="s">
        <v>1860</v>
      </c>
      <c r="E204" s="651">
        <f t="shared" si="102"/>
        <v>0</v>
      </c>
      <c r="F204" s="651">
        <f aca="true" t="shared" si="105" ref="F204:M204">F206+F216+F220</f>
        <v>0</v>
      </c>
      <c r="G204" s="651">
        <f t="shared" si="105"/>
        <v>0</v>
      </c>
      <c r="H204" s="651">
        <f t="shared" si="105"/>
        <v>0</v>
      </c>
      <c r="I204" s="651">
        <f t="shared" si="105"/>
        <v>0</v>
      </c>
      <c r="J204" s="651">
        <f t="shared" si="105"/>
        <v>0</v>
      </c>
      <c r="K204" s="651">
        <f t="shared" si="105"/>
        <v>0</v>
      </c>
      <c r="L204" s="651">
        <f t="shared" si="105"/>
        <v>0</v>
      </c>
      <c r="M204" s="650">
        <f t="shared" si="105"/>
        <v>0</v>
      </c>
    </row>
    <row r="205" spans="1:13" ht="15.75">
      <c r="A205" s="657" t="s">
        <v>736</v>
      </c>
      <c r="B205" s="666"/>
      <c r="C205" s="665"/>
      <c r="D205" s="664"/>
      <c r="E205" s="651"/>
      <c r="F205" s="651"/>
      <c r="G205" s="651"/>
      <c r="H205" s="651"/>
      <c r="I205" s="651"/>
      <c r="J205" s="654"/>
      <c r="K205" s="651"/>
      <c r="L205" s="651"/>
      <c r="M205" s="650"/>
    </row>
    <row r="206" spans="1:13" ht="30" customHeight="1">
      <c r="A206" s="657"/>
      <c r="B206" s="1096" t="s">
        <v>1859</v>
      </c>
      <c r="C206" s="1097"/>
      <c r="D206" s="664" t="s">
        <v>1858</v>
      </c>
      <c r="E206" s="651">
        <f aca="true" t="shared" si="106" ref="E206:E221">G206+H206+I206+J206</f>
        <v>0</v>
      </c>
      <c r="F206" s="651">
        <f aca="true" t="shared" si="107" ref="F206:M206">SUM(F207:F215)</f>
        <v>0</v>
      </c>
      <c r="G206" s="651">
        <f t="shared" si="107"/>
        <v>0</v>
      </c>
      <c r="H206" s="651">
        <f t="shared" si="107"/>
        <v>0</v>
      </c>
      <c r="I206" s="651">
        <f t="shared" si="107"/>
        <v>0</v>
      </c>
      <c r="J206" s="651">
        <f t="shared" si="107"/>
        <v>0</v>
      </c>
      <c r="K206" s="651">
        <f t="shared" si="107"/>
        <v>0</v>
      </c>
      <c r="L206" s="651">
        <f t="shared" si="107"/>
        <v>0</v>
      </c>
      <c r="M206" s="650">
        <f t="shared" si="107"/>
        <v>0</v>
      </c>
    </row>
    <row r="207" spans="1:13" ht="15.75">
      <c r="A207" s="657"/>
      <c r="B207" s="666"/>
      <c r="C207" s="665" t="s">
        <v>912</v>
      </c>
      <c r="D207" s="664" t="s">
        <v>1857</v>
      </c>
      <c r="E207" s="651">
        <f t="shared" si="106"/>
        <v>0</v>
      </c>
      <c r="F207" s="651"/>
      <c r="G207" s="651"/>
      <c r="H207" s="651"/>
      <c r="I207" s="651"/>
      <c r="J207" s="654"/>
      <c r="K207" s="651"/>
      <c r="L207" s="651"/>
      <c r="M207" s="650"/>
    </row>
    <row r="208" spans="1:13" ht="15.75">
      <c r="A208" s="657"/>
      <c r="B208" s="666"/>
      <c r="C208" s="665" t="s">
        <v>913</v>
      </c>
      <c r="D208" s="664" t="s">
        <v>1856</v>
      </c>
      <c r="E208" s="651">
        <f t="shared" si="106"/>
        <v>0</v>
      </c>
      <c r="F208" s="651"/>
      <c r="G208" s="651"/>
      <c r="H208" s="651"/>
      <c r="I208" s="651"/>
      <c r="J208" s="654"/>
      <c r="K208" s="651"/>
      <c r="L208" s="651"/>
      <c r="M208" s="650"/>
    </row>
    <row r="209" spans="1:13" ht="15.75">
      <c r="A209" s="657"/>
      <c r="B209" s="666"/>
      <c r="C209" s="665" t="s">
        <v>1042</v>
      </c>
      <c r="D209" s="664" t="s">
        <v>1855</v>
      </c>
      <c r="E209" s="651">
        <f t="shared" si="106"/>
        <v>0</v>
      </c>
      <c r="F209" s="651"/>
      <c r="G209" s="651"/>
      <c r="H209" s="651"/>
      <c r="I209" s="651"/>
      <c r="J209" s="654"/>
      <c r="K209" s="651"/>
      <c r="L209" s="651"/>
      <c r="M209" s="650"/>
    </row>
    <row r="210" spans="1:13" ht="15.75">
      <c r="A210" s="657"/>
      <c r="B210" s="666"/>
      <c r="C210" s="665" t="s">
        <v>1043</v>
      </c>
      <c r="D210" s="664" t="s">
        <v>1854</v>
      </c>
      <c r="E210" s="651">
        <f t="shared" si="106"/>
        <v>0</v>
      </c>
      <c r="F210" s="651"/>
      <c r="G210" s="651"/>
      <c r="H210" s="651"/>
      <c r="I210" s="651"/>
      <c r="J210" s="654"/>
      <c r="K210" s="651"/>
      <c r="L210" s="651"/>
      <c r="M210" s="650"/>
    </row>
    <row r="211" spans="1:13" ht="15.75">
      <c r="A211" s="661"/>
      <c r="B211" s="697"/>
      <c r="C211" s="696" t="s">
        <v>1044</v>
      </c>
      <c r="D211" s="664" t="s">
        <v>1853</v>
      </c>
      <c r="E211" s="651">
        <f t="shared" si="106"/>
        <v>0</v>
      </c>
      <c r="F211" s="651"/>
      <c r="G211" s="651"/>
      <c r="H211" s="651"/>
      <c r="I211" s="651"/>
      <c r="J211" s="654"/>
      <c r="K211" s="651"/>
      <c r="L211" s="651"/>
      <c r="M211" s="650"/>
    </row>
    <row r="212" spans="1:13" ht="15.75">
      <c r="A212" s="657"/>
      <c r="B212" s="666"/>
      <c r="C212" s="665" t="s">
        <v>1045</v>
      </c>
      <c r="D212" s="664" t="s">
        <v>1852</v>
      </c>
      <c r="E212" s="651">
        <f t="shared" si="106"/>
        <v>0</v>
      </c>
      <c r="F212" s="651"/>
      <c r="G212" s="651"/>
      <c r="H212" s="651"/>
      <c r="I212" s="651"/>
      <c r="J212" s="654"/>
      <c r="K212" s="651"/>
      <c r="L212" s="651"/>
      <c r="M212" s="650"/>
    </row>
    <row r="213" spans="1:13" ht="15.75">
      <c r="A213" s="657"/>
      <c r="B213" s="666"/>
      <c r="C213" s="752" t="s">
        <v>1763</v>
      </c>
      <c r="D213" s="664" t="s">
        <v>1851</v>
      </c>
      <c r="E213" s="651">
        <f t="shared" si="106"/>
        <v>0</v>
      </c>
      <c r="F213" s="651"/>
      <c r="G213" s="651"/>
      <c r="H213" s="651"/>
      <c r="I213" s="651"/>
      <c r="J213" s="654"/>
      <c r="K213" s="651"/>
      <c r="L213" s="651"/>
      <c r="M213" s="650"/>
    </row>
    <row r="214" spans="1:13" ht="15.75">
      <c r="A214" s="657"/>
      <c r="B214" s="666"/>
      <c r="C214" s="665" t="s">
        <v>296</v>
      </c>
      <c r="D214" s="664" t="s">
        <v>1850</v>
      </c>
      <c r="E214" s="651">
        <f t="shared" si="106"/>
        <v>0</v>
      </c>
      <c r="F214" s="651"/>
      <c r="G214" s="651"/>
      <c r="H214" s="651"/>
      <c r="I214" s="651"/>
      <c r="J214" s="654"/>
      <c r="K214" s="651"/>
      <c r="L214" s="651"/>
      <c r="M214" s="650"/>
    </row>
    <row r="215" spans="1:13" ht="15.75">
      <c r="A215" s="657"/>
      <c r="B215" s="666"/>
      <c r="C215" s="665" t="s">
        <v>297</v>
      </c>
      <c r="D215" s="664" t="s">
        <v>1849</v>
      </c>
      <c r="E215" s="651">
        <f t="shared" si="106"/>
        <v>0</v>
      </c>
      <c r="F215" s="651"/>
      <c r="G215" s="651"/>
      <c r="H215" s="651"/>
      <c r="I215" s="651"/>
      <c r="J215" s="654"/>
      <c r="K215" s="651"/>
      <c r="L215" s="651"/>
      <c r="M215" s="650"/>
    </row>
    <row r="216" spans="1:13" s="669" customFormat="1" ht="15.75">
      <c r="A216" s="676"/>
      <c r="B216" s="1072" t="s">
        <v>1848</v>
      </c>
      <c r="C216" s="1073"/>
      <c r="D216" s="664" t="s">
        <v>1847</v>
      </c>
      <c r="E216" s="651">
        <f t="shared" si="106"/>
        <v>0</v>
      </c>
      <c r="F216" s="671"/>
      <c r="G216" s="671"/>
      <c r="H216" s="671"/>
      <c r="I216" s="671"/>
      <c r="J216" s="672"/>
      <c r="K216" s="671"/>
      <c r="L216" s="671"/>
      <c r="M216" s="670"/>
    </row>
    <row r="217" spans="1:13" s="669" customFormat="1" ht="15.75">
      <c r="A217" s="676"/>
      <c r="B217" s="693"/>
      <c r="C217" s="674" t="s">
        <v>64</v>
      </c>
      <c r="D217" s="673" t="s">
        <v>1846</v>
      </c>
      <c r="E217" s="651">
        <f t="shared" si="106"/>
        <v>0</v>
      </c>
      <c r="F217" s="671"/>
      <c r="G217" s="671"/>
      <c r="H217" s="671"/>
      <c r="I217" s="671"/>
      <c r="J217" s="672"/>
      <c r="K217" s="671"/>
      <c r="L217" s="671"/>
      <c r="M217" s="670"/>
    </row>
    <row r="218" spans="1:13" s="669" customFormat="1" ht="15.75">
      <c r="A218" s="676"/>
      <c r="B218" s="693"/>
      <c r="C218" s="674" t="s">
        <v>65</v>
      </c>
      <c r="D218" s="673" t="s">
        <v>1845</v>
      </c>
      <c r="E218" s="651">
        <f t="shared" si="106"/>
        <v>0</v>
      </c>
      <c r="F218" s="671"/>
      <c r="G218" s="671"/>
      <c r="H218" s="671"/>
      <c r="I218" s="671"/>
      <c r="J218" s="672"/>
      <c r="K218" s="671"/>
      <c r="L218" s="671"/>
      <c r="M218" s="670"/>
    </row>
    <row r="219" spans="1:13" s="669" customFormat="1" ht="26.25" customHeight="1">
      <c r="A219" s="676"/>
      <c r="B219" s="693"/>
      <c r="C219" s="632" t="s">
        <v>66</v>
      </c>
      <c r="D219" s="673" t="s">
        <v>1844</v>
      </c>
      <c r="E219" s="651">
        <f t="shared" si="106"/>
        <v>0</v>
      </c>
      <c r="F219" s="671"/>
      <c r="G219" s="671"/>
      <c r="H219" s="671"/>
      <c r="I219" s="671"/>
      <c r="J219" s="672"/>
      <c r="K219" s="671"/>
      <c r="L219" s="671"/>
      <c r="M219" s="670"/>
    </row>
    <row r="220" spans="1:13" ht="15.75">
      <c r="A220" s="689"/>
      <c r="B220" s="656" t="s">
        <v>155</v>
      </c>
      <c r="C220" s="663"/>
      <c r="D220" s="655" t="s">
        <v>1843</v>
      </c>
      <c r="E220" s="651">
        <f t="shared" si="106"/>
        <v>0</v>
      </c>
      <c r="F220" s="651"/>
      <c r="G220" s="651"/>
      <c r="H220" s="651"/>
      <c r="I220" s="651"/>
      <c r="J220" s="654"/>
      <c r="K220" s="651"/>
      <c r="L220" s="651"/>
      <c r="M220" s="650"/>
    </row>
    <row r="221" spans="1:13" ht="30.75" customHeight="1">
      <c r="A221" s="1111" t="s">
        <v>1842</v>
      </c>
      <c r="B221" s="1112"/>
      <c r="C221" s="1113"/>
      <c r="D221" s="652" t="s">
        <v>1841</v>
      </c>
      <c r="E221" s="651">
        <f t="shared" si="106"/>
        <v>0</v>
      </c>
      <c r="F221" s="651">
        <f aca="true" t="shared" si="108" ref="F221:M221">F223+F224+F225+F226+F227+F230</f>
        <v>0</v>
      </c>
      <c r="G221" s="651">
        <f t="shared" si="108"/>
        <v>0</v>
      </c>
      <c r="H221" s="651">
        <f t="shared" si="108"/>
        <v>0</v>
      </c>
      <c r="I221" s="651">
        <f t="shared" si="108"/>
        <v>0</v>
      </c>
      <c r="J221" s="651">
        <f t="shared" si="108"/>
        <v>0</v>
      </c>
      <c r="K221" s="651">
        <f t="shared" si="108"/>
        <v>0</v>
      </c>
      <c r="L221" s="651">
        <f t="shared" si="108"/>
        <v>0</v>
      </c>
      <c r="M221" s="650">
        <f t="shared" si="108"/>
        <v>0</v>
      </c>
    </row>
    <row r="222" spans="1:13" ht="15.75">
      <c r="A222" s="657" t="s">
        <v>736</v>
      </c>
      <c r="B222" s="666"/>
      <c r="C222" s="665"/>
      <c r="D222" s="652"/>
      <c r="E222" s="651"/>
      <c r="F222" s="651"/>
      <c r="G222" s="651"/>
      <c r="H222" s="651"/>
      <c r="I222" s="651"/>
      <c r="J222" s="654"/>
      <c r="K222" s="651"/>
      <c r="L222" s="651"/>
      <c r="M222" s="650"/>
    </row>
    <row r="223" spans="1:13" ht="15.75">
      <c r="A223" s="689"/>
      <c r="B223" s="666" t="s">
        <v>1126</v>
      </c>
      <c r="C223" s="690"/>
      <c r="D223" s="652" t="s">
        <v>1840</v>
      </c>
      <c r="E223" s="651">
        <f aca="true" t="shared" si="109" ref="E223:E233">G223+H223+I223+J223</f>
        <v>0</v>
      </c>
      <c r="F223" s="651"/>
      <c r="G223" s="651"/>
      <c r="H223" s="651"/>
      <c r="I223" s="651"/>
      <c r="J223" s="654"/>
      <c r="K223" s="651"/>
      <c r="L223" s="651"/>
      <c r="M223" s="650"/>
    </row>
    <row r="224" spans="1:13" ht="15.75">
      <c r="A224" s="689"/>
      <c r="B224" s="666" t="s">
        <v>430</v>
      </c>
      <c r="C224" s="690"/>
      <c r="D224" s="652" t="s">
        <v>1839</v>
      </c>
      <c r="E224" s="651">
        <f t="shared" si="109"/>
        <v>0</v>
      </c>
      <c r="F224" s="651"/>
      <c r="G224" s="651"/>
      <c r="H224" s="651"/>
      <c r="I224" s="651"/>
      <c r="J224" s="654"/>
      <c r="K224" s="651"/>
      <c r="L224" s="651"/>
      <c r="M224" s="650"/>
    </row>
    <row r="225" spans="1:13" s="669" customFormat="1" ht="12" customHeight="1">
      <c r="A225" s="676"/>
      <c r="B225" s="675" t="s">
        <v>1762</v>
      </c>
      <c r="C225" s="674"/>
      <c r="D225" s="664" t="s">
        <v>1838</v>
      </c>
      <c r="E225" s="651">
        <f t="shared" si="109"/>
        <v>0</v>
      </c>
      <c r="F225" s="692"/>
      <c r="G225" s="692"/>
      <c r="H225" s="692"/>
      <c r="I225" s="671"/>
      <c r="J225" s="672"/>
      <c r="K225" s="692"/>
      <c r="L225" s="692"/>
      <c r="M225" s="691"/>
    </row>
    <row r="226" spans="1:13" s="669" customFormat="1" ht="18" customHeight="1">
      <c r="A226" s="676"/>
      <c r="B226" s="675" t="s">
        <v>1226</v>
      </c>
      <c r="C226" s="675"/>
      <c r="D226" s="664" t="s">
        <v>1837</v>
      </c>
      <c r="E226" s="651">
        <f t="shared" si="109"/>
        <v>0</v>
      </c>
      <c r="F226" s="671"/>
      <c r="G226" s="671"/>
      <c r="H226" s="671"/>
      <c r="I226" s="671"/>
      <c r="J226" s="672"/>
      <c r="K226" s="671"/>
      <c r="L226" s="671"/>
      <c r="M226" s="670"/>
    </row>
    <row r="227" spans="1:13" ht="15.75">
      <c r="A227" s="689"/>
      <c r="B227" s="666" t="s">
        <v>1836</v>
      </c>
      <c r="C227" s="690"/>
      <c r="D227" s="652" t="s">
        <v>1835</v>
      </c>
      <c r="E227" s="651">
        <f t="shared" si="109"/>
        <v>0</v>
      </c>
      <c r="F227" s="651">
        <f aca="true" t="shared" si="110" ref="F227:M227">F228+F229</f>
        <v>0</v>
      </c>
      <c r="G227" s="651">
        <f t="shared" si="110"/>
        <v>0</v>
      </c>
      <c r="H227" s="651">
        <f t="shared" si="110"/>
        <v>0</v>
      </c>
      <c r="I227" s="651">
        <f t="shared" si="110"/>
        <v>0</v>
      </c>
      <c r="J227" s="651">
        <f t="shared" si="110"/>
        <v>0</v>
      </c>
      <c r="K227" s="651">
        <f t="shared" si="110"/>
        <v>0</v>
      </c>
      <c r="L227" s="651">
        <f t="shared" si="110"/>
        <v>0</v>
      </c>
      <c r="M227" s="650">
        <f t="shared" si="110"/>
        <v>0</v>
      </c>
    </row>
    <row r="228" spans="1:13" ht="15.75">
      <c r="A228" s="689"/>
      <c r="B228" s="666"/>
      <c r="C228" s="665" t="s">
        <v>369</v>
      </c>
      <c r="D228" s="652" t="s">
        <v>1834</v>
      </c>
      <c r="E228" s="651">
        <f t="shared" si="109"/>
        <v>0</v>
      </c>
      <c r="F228" s="651"/>
      <c r="G228" s="651"/>
      <c r="H228" s="651"/>
      <c r="I228" s="651"/>
      <c r="J228" s="654"/>
      <c r="K228" s="651"/>
      <c r="L228" s="651"/>
      <c r="M228" s="650"/>
    </row>
    <row r="229" spans="1:13" ht="15.75">
      <c r="A229" s="689"/>
      <c r="B229" s="666"/>
      <c r="C229" s="665" t="s">
        <v>1761</v>
      </c>
      <c r="D229" s="652" t="s">
        <v>1833</v>
      </c>
      <c r="E229" s="651">
        <f t="shared" si="109"/>
        <v>0</v>
      </c>
      <c r="F229" s="651"/>
      <c r="G229" s="651"/>
      <c r="H229" s="651"/>
      <c r="I229" s="651"/>
      <c r="J229" s="654"/>
      <c r="K229" s="651"/>
      <c r="L229" s="651"/>
      <c r="M229" s="650"/>
    </row>
    <row r="230" spans="1:13" s="669" customFormat="1" ht="18" customHeight="1">
      <c r="A230" s="698"/>
      <c r="B230" s="693" t="s">
        <v>1832</v>
      </c>
      <c r="C230" s="674"/>
      <c r="D230" s="664" t="s">
        <v>1831</v>
      </c>
      <c r="E230" s="651">
        <f t="shared" si="109"/>
        <v>0</v>
      </c>
      <c r="F230" s="671">
        <f aca="true" t="shared" si="111" ref="F230:M230">F231</f>
        <v>0</v>
      </c>
      <c r="G230" s="671">
        <f t="shared" si="111"/>
        <v>0</v>
      </c>
      <c r="H230" s="671">
        <f t="shared" si="111"/>
        <v>0</v>
      </c>
      <c r="I230" s="671">
        <f t="shared" si="111"/>
        <v>0</v>
      </c>
      <c r="J230" s="671">
        <f t="shared" si="111"/>
        <v>0</v>
      </c>
      <c r="K230" s="671">
        <f t="shared" si="111"/>
        <v>0</v>
      </c>
      <c r="L230" s="671">
        <f t="shared" si="111"/>
        <v>0</v>
      </c>
      <c r="M230" s="670">
        <f t="shared" si="111"/>
        <v>0</v>
      </c>
    </row>
    <row r="231" spans="1:13" s="669" customFormat="1" ht="15" customHeight="1">
      <c r="A231" s="698"/>
      <c r="B231" s="693"/>
      <c r="C231" s="674" t="s">
        <v>168</v>
      </c>
      <c r="D231" s="664" t="s">
        <v>1830</v>
      </c>
      <c r="E231" s="651">
        <f t="shared" si="109"/>
        <v>0</v>
      </c>
      <c r="F231" s="746"/>
      <c r="G231" s="671"/>
      <c r="H231" s="671"/>
      <c r="I231" s="671"/>
      <c r="J231" s="672"/>
      <c r="K231" s="746"/>
      <c r="L231" s="671"/>
      <c r="M231" s="670"/>
    </row>
    <row r="232" spans="1:13" ht="31.5" customHeight="1">
      <c r="A232" s="1077" t="s">
        <v>1829</v>
      </c>
      <c r="B232" s="1078"/>
      <c r="C232" s="1079"/>
      <c r="D232" s="652"/>
      <c r="E232" s="651">
        <f t="shared" si="109"/>
        <v>0</v>
      </c>
      <c r="F232" s="651">
        <f aca="true" t="shared" si="112" ref="F232:M232">F233+F244</f>
        <v>0</v>
      </c>
      <c r="G232" s="651">
        <f t="shared" si="112"/>
        <v>0</v>
      </c>
      <c r="H232" s="651">
        <f t="shared" si="112"/>
        <v>0</v>
      </c>
      <c r="I232" s="651">
        <f t="shared" si="112"/>
        <v>0</v>
      </c>
      <c r="J232" s="651">
        <f t="shared" si="112"/>
        <v>0</v>
      </c>
      <c r="K232" s="651">
        <f t="shared" si="112"/>
        <v>0</v>
      </c>
      <c r="L232" s="651">
        <f t="shared" si="112"/>
        <v>0</v>
      </c>
      <c r="M232" s="650">
        <f t="shared" si="112"/>
        <v>0</v>
      </c>
    </row>
    <row r="233" spans="1:13" ht="31.5" customHeight="1">
      <c r="A233" s="1080" t="s">
        <v>1828</v>
      </c>
      <c r="B233" s="1081"/>
      <c r="C233" s="1082"/>
      <c r="D233" s="664" t="s">
        <v>1827</v>
      </c>
      <c r="E233" s="651">
        <f t="shared" si="109"/>
        <v>0</v>
      </c>
      <c r="F233" s="651">
        <f aca="true" t="shared" si="113" ref="F233:M233">F235+F238+F241+F242+F243</f>
        <v>0</v>
      </c>
      <c r="G233" s="651">
        <f t="shared" si="113"/>
        <v>0</v>
      </c>
      <c r="H233" s="651">
        <f t="shared" si="113"/>
        <v>0</v>
      </c>
      <c r="I233" s="651">
        <f t="shared" si="113"/>
        <v>0</v>
      </c>
      <c r="J233" s="651">
        <f t="shared" si="113"/>
        <v>0</v>
      </c>
      <c r="K233" s="651">
        <f t="shared" si="113"/>
        <v>0</v>
      </c>
      <c r="L233" s="651">
        <f t="shared" si="113"/>
        <v>0</v>
      </c>
      <c r="M233" s="650">
        <f t="shared" si="113"/>
        <v>0</v>
      </c>
    </row>
    <row r="234" spans="1:13" ht="15.75">
      <c r="A234" s="657" t="s">
        <v>736</v>
      </c>
      <c r="B234" s="666"/>
      <c r="C234" s="665"/>
      <c r="D234" s="664"/>
      <c r="E234" s="651"/>
      <c r="F234" s="651"/>
      <c r="G234" s="651"/>
      <c r="H234" s="651"/>
      <c r="I234" s="651"/>
      <c r="J234" s="654"/>
      <c r="K234" s="651"/>
      <c r="L234" s="651"/>
      <c r="M234" s="650"/>
    </row>
    <row r="235" spans="1:13" ht="18" customHeight="1">
      <c r="A235" s="657"/>
      <c r="B235" s="1083" t="s">
        <v>1826</v>
      </c>
      <c r="C235" s="1084"/>
      <c r="D235" s="655" t="s">
        <v>1825</v>
      </c>
      <c r="E235" s="651">
        <f aca="true" t="shared" si="114" ref="E235:E244">G235+H235+I235+J235</f>
        <v>0</v>
      </c>
      <c r="F235" s="651">
        <f aca="true" t="shared" si="115" ref="F235:M235">SUM(F236:F237)</f>
        <v>0</v>
      </c>
      <c r="G235" s="651">
        <f t="shared" si="115"/>
        <v>0</v>
      </c>
      <c r="H235" s="651">
        <f t="shared" si="115"/>
        <v>0</v>
      </c>
      <c r="I235" s="651">
        <f t="shared" si="115"/>
        <v>0</v>
      </c>
      <c r="J235" s="651">
        <f t="shared" si="115"/>
        <v>0</v>
      </c>
      <c r="K235" s="651">
        <f t="shared" si="115"/>
        <v>0</v>
      </c>
      <c r="L235" s="651">
        <f t="shared" si="115"/>
        <v>0</v>
      </c>
      <c r="M235" s="650">
        <f t="shared" si="115"/>
        <v>0</v>
      </c>
    </row>
    <row r="236" spans="1:13" ht="15.75">
      <c r="A236" s="657"/>
      <c r="B236" s="656"/>
      <c r="C236" s="662" t="s">
        <v>237</v>
      </c>
      <c r="D236" s="655" t="s">
        <v>1824</v>
      </c>
      <c r="E236" s="651">
        <f t="shared" si="114"/>
        <v>0</v>
      </c>
      <c r="F236" s="651"/>
      <c r="G236" s="651"/>
      <c r="H236" s="651"/>
      <c r="I236" s="651"/>
      <c r="J236" s="654"/>
      <c r="K236" s="651"/>
      <c r="L236" s="651"/>
      <c r="M236" s="650"/>
    </row>
    <row r="237" spans="1:13" ht="15.75">
      <c r="A237" s="657"/>
      <c r="B237" s="656"/>
      <c r="C237" s="633" t="s">
        <v>689</v>
      </c>
      <c r="D237" s="655" t="s">
        <v>1823</v>
      </c>
      <c r="E237" s="651">
        <f t="shared" si="114"/>
        <v>0</v>
      </c>
      <c r="F237" s="651"/>
      <c r="G237" s="651"/>
      <c r="H237" s="651"/>
      <c r="I237" s="651"/>
      <c r="J237" s="654"/>
      <c r="K237" s="651"/>
      <c r="L237" s="651"/>
      <c r="M237" s="650"/>
    </row>
    <row r="238" spans="1:13" ht="15.75">
      <c r="A238" s="657"/>
      <c r="B238" s="1072" t="s">
        <v>1822</v>
      </c>
      <c r="C238" s="1073"/>
      <c r="D238" s="655" t="s">
        <v>1821</v>
      </c>
      <c r="E238" s="651">
        <f t="shared" si="114"/>
        <v>0</v>
      </c>
      <c r="F238" s="651">
        <f aca="true" t="shared" si="116" ref="F238:M238">SUM(F239:F240)</f>
        <v>0</v>
      </c>
      <c r="G238" s="651">
        <f t="shared" si="116"/>
        <v>0</v>
      </c>
      <c r="H238" s="651">
        <f t="shared" si="116"/>
        <v>0</v>
      </c>
      <c r="I238" s="651">
        <f t="shared" si="116"/>
        <v>0</v>
      </c>
      <c r="J238" s="651">
        <f t="shared" si="116"/>
        <v>0</v>
      </c>
      <c r="K238" s="651">
        <f t="shared" si="116"/>
        <v>0</v>
      </c>
      <c r="L238" s="651">
        <f t="shared" si="116"/>
        <v>0</v>
      </c>
      <c r="M238" s="650">
        <f t="shared" si="116"/>
        <v>0</v>
      </c>
    </row>
    <row r="239" spans="1:13" ht="15.75">
      <c r="A239" s="657"/>
      <c r="B239" s="686"/>
      <c r="C239" s="658" t="s">
        <v>690</v>
      </c>
      <c r="D239" s="655" t="s">
        <v>1820</v>
      </c>
      <c r="E239" s="651">
        <f t="shared" si="114"/>
        <v>0</v>
      </c>
      <c r="F239" s="651"/>
      <c r="G239" s="651"/>
      <c r="H239" s="651"/>
      <c r="I239" s="651"/>
      <c r="J239" s="654"/>
      <c r="K239" s="651"/>
      <c r="L239" s="651"/>
      <c r="M239" s="650"/>
    </row>
    <row r="240" spans="1:13" ht="15.75">
      <c r="A240" s="657"/>
      <c r="B240" s="686"/>
      <c r="C240" s="658" t="s">
        <v>691</v>
      </c>
      <c r="D240" s="655" t="s">
        <v>1819</v>
      </c>
      <c r="E240" s="651">
        <f t="shared" si="114"/>
        <v>0</v>
      </c>
      <c r="F240" s="651"/>
      <c r="G240" s="651"/>
      <c r="H240" s="651"/>
      <c r="I240" s="651"/>
      <c r="J240" s="654"/>
      <c r="K240" s="651"/>
      <c r="L240" s="651"/>
      <c r="M240" s="650"/>
    </row>
    <row r="241" spans="1:13" ht="15.75">
      <c r="A241" s="657"/>
      <c r="B241" s="656" t="s">
        <v>1076</v>
      </c>
      <c r="C241" s="658"/>
      <c r="D241" s="655" t="s">
        <v>1818</v>
      </c>
      <c r="E241" s="651">
        <f t="shared" si="114"/>
        <v>0</v>
      </c>
      <c r="F241" s="651"/>
      <c r="G241" s="651"/>
      <c r="H241" s="651"/>
      <c r="I241" s="651"/>
      <c r="J241" s="654"/>
      <c r="K241" s="651"/>
      <c r="L241" s="651"/>
      <c r="M241" s="650"/>
    </row>
    <row r="242" spans="1:13" ht="15.75">
      <c r="A242" s="657"/>
      <c r="B242" s="656" t="s">
        <v>783</v>
      </c>
      <c r="C242" s="658"/>
      <c r="D242" s="655" t="s">
        <v>1817</v>
      </c>
      <c r="E242" s="651">
        <f t="shared" si="114"/>
        <v>0</v>
      </c>
      <c r="F242" s="651"/>
      <c r="G242" s="651"/>
      <c r="H242" s="651"/>
      <c r="I242" s="651"/>
      <c r="J242" s="654"/>
      <c r="K242" s="651"/>
      <c r="L242" s="651"/>
      <c r="M242" s="650"/>
    </row>
    <row r="243" spans="1:13" ht="15.75">
      <c r="A243" s="657"/>
      <c r="B243" s="1072" t="s">
        <v>406</v>
      </c>
      <c r="C243" s="1073"/>
      <c r="D243" s="655" t="s">
        <v>1816</v>
      </c>
      <c r="E243" s="651">
        <f t="shared" si="114"/>
        <v>0</v>
      </c>
      <c r="F243" s="651"/>
      <c r="G243" s="651"/>
      <c r="H243" s="651"/>
      <c r="I243" s="651"/>
      <c r="J243" s="654"/>
      <c r="K243" s="651"/>
      <c r="L243" s="651"/>
      <c r="M243" s="650"/>
    </row>
    <row r="244" spans="1:13" ht="18" customHeight="1">
      <c r="A244" s="668" t="s">
        <v>1815</v>
      </c>
      <c r="B244" s="666"/>
      <c r="C244" s="667"/>
      <c r="D244" s="664" t="s">
        <v>1814</v>
      </c>
      <c r="E244" s="651">
        <f t="shared" si="114"/>
        <v>0</v>
      </c>
      <c r="F244" s="651">
        <f aca="true" t="shared" si="117" ref="F244:M244">F246</f>
        <v>0</v>
      </c>
      <c r="G244" s="651">
        <f t="shared" si="117"/>
        <v>0</v>
      </c>
      <c r="H244" s="651">
        <f t="shared" si="117"/>
        <v>0</v>
      </c>
      <c r="I244" s="651">
        <f t="shared" si="117"/>
        <v>0</v>
      </c>
      <c r="J244" s="651">
        <f t="shared" si="117"/>
        <v>0</v>
      </c>
      <c r="K244" s="651">
        <f t="shared" si="117"/>
        <v>0</v>
      </c>
      <c r="L244" s="651">
        <f t="shared" si="117"/>
        <v>0</v>
      </c>
      <c r="M244" s="650">
        <f t="shared" si="117"/>
        <v>0</v>
      </c>
    </row>
    <row r="245" spans="1:13" ht="14.25" customHeight="1">
      <c r="A245" s="657" t="s">
        <v>736</v>
      </c>
      <c r="B245" s="666"/>
      <c r="C245" s="665"/>
      <c r="D245" s="664"/>
      <c r="E245" s="651"/>
      <c r="F245" s="651"/>
      <c r="G245" s="651"/>
      <c r="H245" s="651"/>
      <c r="I245" s="651"/>
      <c r="J245" s="654"/>
      <c r="K245" s="651"/>
      <c r="L245" s="651"/>
      <c r="M245" s="650"/>
    </row>
    <row r="246" spans="1:13" s="669" customFormat="1" ht="18" customHeight="1">
      <c r="A246" s="681"/>
      <c r="B246" s="685" t="s">
        <v>372</v>
      </c>
      <c r="C246" s="679"/>
      <c r="D246" s="664" t="s">
        <v>1813</v>
      </c>
      <c r="E246" s="651">
        <f aca="true" t="shared" si="118" ref="E246:E253">G246+H246+I246+J246</f>
        <v>0</v>
      </c>
      <c r="F246" s="671"/>
      <c r="G246" s="671"/>
      <c r="H246" s="671"/>
      <c r="I246" s="671"/>
      <c r="J246" s="672"/>
      <c r="K246" s="671"/>
      <c r="L246" s="671"/>
      <c r="M246" s="670"/>
    </row>
    <row r="247" spans="1:13" ht="27" customHeight="1">
      <c r="A247" s="657"/>
      <c r="B247" s="1072" t="s">
        <v>1812</v>
      </c>
      <c r="C247" s="1073"/>
      <c r="D247" s="655" t="s">
        <v>1811</v>
      </c>
      <c r="E247" s="651">
        <f t="shared" si="118"/>
        <v>0</v>
      </c>
      <c r="F247" s="651">
        <f aca="true" t="shared" si="119" ref="F247:M247">F248+F249</f>
        <v>0</v>
      </c>
      <c r="G247" s="651">
        <f t="shared" si="119"/>
        <v>0</v>
      </c>
      <c r="H247" s="651">
        <f t="shared" si="119"/>
        <v>0</v>
      </c>
      <c r="I247" s="651">
        <f t="shared" si="119"/>
        <v>0</v>
      </c>
      <c r="J247" s="651">
        <f t="shared" si="119"/>
        <v>0</v>
      </c>
      <c r="K247" s="651">
        <f t="shared" si="119"/>
        <v>0</v>
      </c>
      <c r="L247" s="651">
        <f t="shared" si="119"/>
        <v>0</v>
      </c>
      <c r="M247" s="650">
        <f t="shared" si="119"/>
        <v>0</v>
      </c>
    </row>
    <row r="248" spans="1:13" ht="15.75">
      <c r="A248" s="657"/>
      <c r="B248" s="656"/>
      <c r="C248" s="658" t="s">
        <v>692</v>
      </c>
      <c r="D248" s="655" t="s">
        <v>1810</v>
      </c>
      <c r="E248" s="651">
        <f t="shared" si="118"/>
        <v>0</v>
      </c>
      <c r="F248" s="651"/>
      <c r="G248" s="651"/>
      <c r="H248" s="651"/>
      <c r="I248" s="651"/>
      <c r="J248" s="654"/>
      <c r="K248" s="651"/>
      <c r="L248" s="651"/>
      <c r="M248" s="650"/>
    </row>
    <row r="249" spans="1:13" ht="15.75">
      <c r="A249" s="657"/>
      <c r="B249" s="656"/>
      <c r="C249" s="658" t="s">
        <v>1166</v>
      </c>
      <c r="D249" s="655" t="s">
        <v>1809</v>
      </c>
      <c r="E249" s="651">
        <f t="shared" si="118"/>
        <v>0</v>
      </c>
      <c r="F249" s="651"/>
      <c r="G249" s="651"/>
      <c r="H249" s="651"/>
      <c r="I249" s="651"/>
      <c r="J249" s="654"/>
      <c r="K249" s="651"/>
      <c r="L249" s="651"/>
      <c r="M249" s="650"/>
    </row>
    <row r="250" spans="1:13" ht="15.75">
      <c r="A250" s="657"/>
      <c r="B250" s="656" t="s">
        <v>229</v>
      </c>
      <c r="C250" s="658"/>
      <c r="D250" s="655" t="s">
        <v>1808</v>
      </c>
      <c r="E250" s="651">
        <f t="shared" si="118"/>
        <v>0</v>
      </c>
      <c r="F250" s="651"/>
      <c r="G250" s="651"/>
      <c r="H250" s="651"/>
      <c r="I250" s="651"/>
      <c r="J250" s="654"/>
      <c r="K250" s="651"/>
      <c r="L250" s="651"/>
      <c r="M250" s="650"/>
    </row>
    <row r="251" spans="1:13" ht="15.75">
      <c r="A251" s="657"/>
      <c r="B251" s="656" t="s">
        <v>194</v>
      </c>
      <c r="C251" s="658"/>
      <c r="D251" s="655" t="s">
        <v>1807</v>
      </c>
      <c r="E251" s="651">
        <f t="shared" si="118"/>
        <v>0</v>
      </c>
      <c r="F251" s="651"/>
      <c r="G251" s="651"/>
      <c r="H251" s="651"/>
      <c r="I251" s="651"/>
      <c r="J251" s="654"/>
      <c r="K251" s="651"/>
      <c r="L251" s="651"/>
      <c r="M251" s="650"/>
    </row>
    <row r="252" spans="1:13" ht="15.75">
      <c r="A252" s="653" t="s">
        <v>1806</v>
      </c>
      <c r="B252" s="751"/>
      <c r="C252" s="663"/>
      <c r="D252" s="699">
        <v>79.07</v>
      </c>
      <c r="E252" s="651">
        <f t="shared" si="118"/>
        <v>0</v>
      </c>
      <c r="F252" s="651">
        <f aca="true" t="shared" si="120" ref="F252:M252">F253+F259+F264+F270+F279</f>
        <v>0</v>
      </c>
      <c r="G252" s="651">
        <f t="shared" si="120"/>
        <v>0</v>
      </c>
      <c r="H252" s="651">
        <f t="shared" si="120"/>
        <v>0</v>
      </c>
      <c r="I252" s="651">
        <f t="shared" si="120"/>
        <v>0</v>
      </c>
      <c r="J252" s="651">
        <f t="shared" si="120"/>
        <v>0</v>
      </c>
      <c r="K252" s="651">
        <f t="shared" si="120"/>
        <v>0</v>
      </c>
      <c r="L252" s="651">
        <f t="shared" si="120"/>
        <v>0</v>
      </c>
      <c r="M252" s="650">
        <f t="shared" si="120"/>
        <v>0</v>
      </c>
    </row>
    <row r="253" spans="1:13" ht="15.75">
      <c r="A253" s="1074" t="s">
        <v>1805</v>
      </c>
      <c r="B253" s="1075"/>
      <c r="C253" s="1076"/>
      <c r="D253" s="664" t="s">
        <v>1804</v>
      </c>
      <c r="E253" s="651">
        <f t="shared" si="118"/>
        <v>0</v>
      </c>
      <c r="F253" s="651">
        <f aca="true" t="shared" si="121" ref="F253:M253">F255</f>
        <v>0</v>
      </c>
      <c r="G253" s="651">
        <f t="shared" si="121"/>
        <v>0</v>
      </c>
      <c r="H253" s="651">
        <f t="shared" si="121"/>
        <v>0</v>
      </c>
      <c r="I253" s="651">
        <f t="shared" si="121"/>
        <v>0</v>
      </c>
      <c r="J253" s="651">
        <f t="shared" si="121"/>
        <v>0</v>
      </c>
      <c r="K253" s="651">
        <f t="shared" si="121"/>
        <v>0</v>
      </c>
      <c r="L253" s="651">
        <f t="shared" si="121"/>
        <v>0</v>
      </c>
      <c r="M253" s="650">
        <f t="shared" si="121"/>
        <v>0</v>
      </c>
    </row>
    <row r="254" spans="1:13" ht="15.75">
      <c r="A254" s="657" t="s">
        <v>736</v>
      </c>
      <c r="B254" s="666"/>
      <c r="C254" s="665"/>
      <c r="D254" s="664"/>
      <c r="E254" s="651"/>
      <c r="F254" s="651"/>
      <c r="G254" s="651"/>
      <c r="H254" s="651"/>
      <c r="I254" s="651"/>
      <c r="J254" s="654"/>
      <c r="K254" s="651"/>
      <c r="L254" s="651"/>
      <c r="M254" s="650"/>
    </row>
    <row r="255" spans="1:13" ht="31.5" customHeight="1">
      <c r="A255" s="653"/>
      <c r="B255" s="1070" t="s">
        <v>1915</v>
      </c>
      <c r="C255" s="1071"/>
      <c r="D255" s="664" t="s">
        <v>1802</v>
      </c>
      <c r="E255" s="651">
        <f>G255+H255+I255+J255</f>
        <v>0</v>
      </c>
      <c r="F255" s="651">
        <f aca="true" t="shared" si="122" ref="F255:M255">SUM(F256:F258)</f>
        <v>0</v>
      </c>
      <c r="G255" s="651">
        <f t="shared" si="122"/>
        <v>0</v>
      </c>
      <c r="H255" s="651">
        <f t="shared" si="122"/>
        <v>0</v>
      </c>
      <c r="I255" s="651">
        <f t="shared" si="122"/>
        <v>0</v>
      </c>
      <c r="J255" s="651">
        <f t="shared" si="122"/>
        <v>0</v>
      </c>
      <c r="K255" s="651">
        <f t="shared" si="122"/>
        <v>0</v>
      </c>
      <c r="L255" s="651">
        <f t="shared" si="122"/>
        <v>0</v>
      </c>
      <c r="M255" s="650">
        <f t="shared" si="122"/>
        <v>0</v>
      </c>
    </row>
    <row r="256" spans="1:13" ht="15.75">
      <c r="A256" s="653"/>
      <c r="B256" s="666"/>
      <c r="C256" s="665" t="s">
        <v>593</v>
      </c>
      <c r="D256" s="664" t="s">
        <v>1801</v>
      </c>
      <c r="E256" s="651">
        <f>G256+H256+I256+J256</f>
        <v>0</v>
      </c>
      <c r="F256" s="651"/>
      <c r="G256" s="651"/>
      <c r="H256" s="651"/>
      <c r="I256" s="651"/>
      <c r="J256" s="654"/>
      <c r="K256" s="651"/>
      <c r="L256" s="651"/>
      <c r="M256" s="650"/>
    </row>
    <row r="257" spans="1:13" ht="15.75">
      <c r="A257" s="653"/>
      <c r="B257" s="666"/>
      <c r="C257" s="665" t="s">
        <v>1800</v>
      </c>
      <c r="D257" s="664" t="s">
        <v>1799</v>
      </c>
      <c r="E257" s="651">
        <f>G257+H257+I257+J257</f>
        <v>0</v>
      </c>
      <c r="F257" s="651"/>
      <c r="G257" s="651"/>
      <c r="H257" s="651"/>
      <c r="I257" s="651"/>
      <c r="J257" s="654"/>
      <c r="K257" s="651"/>
      <c r="L257" s="651"/>
      <c r="M257" s="650"/>
    </row>
    <row r="258" spans="1:13" ht="15.75">
      <c r="A258" s="653"/>
      <c r="B258" s="666"/>
      <c r="C258" s="665" t="s">
        <v>1038</v>
      </c>
      <c r="D258" s="664" t="s">
        <v>1798</v>
      </c>
      <c r="E258" s="651">
        <f>G258+H258+I258+J258</f>
        <v>0</v>
      </c>
      <c r="F258" s="651"/>
      <c r="G258" s="651"/>
      <c r="H258" s="651"/>
      <c r="I258" s="651"/>
      <c r="J258" s="654"/>
      <c r="K258" s="651"/>
      <c r="L258" s="651"/>
      <c r="M258" s="650"/>
    </row>
    <row r="259" spans="1:13" ht="15.75">
      <c r="A259" s="653" t="s">
        <v>1797</v>
      </c>
      <c r="B259" s="666"/>
      <c r="C259" s="665"/>
      <c r="D259" s="664" t="s">
        <v>1796</v>
      </c>
      <c r="E259" s="651">
        <f>G259+H259+I259+J259</f>
        <v>0</v>
      </c>
      <c r="F259" s="651">
        <f aca="true" t="shared" si="123" ref="F259:M259">F261+F262+F263</f>
        <v>0</v>
      </c>
      <c r="G259" s="651">
        <f t="shared" si="123"/>
        <v>0</v>
      </c>
      <c r="H259" s="651">
        <f t="shared" si="123"/>
        <v>0</v>
      </c>
      <c r="I259" s="651">
        <f t="shared" si="123"/>
        <v>0</v>
      </c>
      <c r="J259" s="651">
        <f t="shared" si="123"/>
        <v>0</v>
      </c>
      <c r="K259" s="651">
        <f t="shared" si="123"/>
        <v>0</v>
      </c>
      <c r="L259" s="651">
        <f t="shared" si="123"/>
        <v>0</v>
      </c>
      <c r="M259" s="650">
        <f t="shared" si="123"/>
        <v>0</v>
      </c>
    </row>
    <row r="260" spans="1:13" ht="15.75">
      <c r="A260" s="657" t="s">
        <v>736</v>
      </c>
      <c r="B260" s="666"/>
      <c r="C260" s="665"/>
      <c r="D260" s="664"/>
      <c r="E260" s="651"/>
      <c r="F260" s="651"/>
      <c r="G260" s="651"/>
      <c r="H260" s="651"/>
      <c r="I260" s="651"/>
      <c r="J260" s="654"/>
      <c r="K260" s="651"/>
      <c r="L260" s="651"/>
      <c r="M260" s="650"/>
    </row>
    <row r="261" spans="1:13" ht="15.75">
      <c r="A261" s="653"/>
      <c r="B261" s="666" t="s">
        <v>1795</v>
      </c>
      <c r="C261" s="665"/>
      <c r="D261" s="664" t="s">
        <v>1794</v>
      </c>
      <c r="E261" s="651">
        <f>G261+H261+I261+J261</f>
        <v>0</v>
      </c>
      <c r="F261" s="651"/>
      <c r="G261" s="651"/>
      <c r="H261" s="651"/>
      <c r="I261" s="651"/>
      <c r="J261" s="654"/>
      <c r="K261" s="651"/>
      <c r="L261" s="651"/>
      <c r="M261" s="650"/>
    </row>
    <row r="262" spans="1:13" s="669" customFormat="1" ht="18" customHeight="1">
      <c r="A262" s="704"/>
      <c r="B262" s="693" t="s">
        <v>836</v>
      </c>
      <c r="C262" s="674"/>
      <c r="D262" s="664" t="s">
        <v>1793</v>
      </c>
      <c r="E262" s="651">
        <f>G262+H262+I262+J262</f>
        <v>0</v>
      </c>
      <c r="F262" s="671"/>
      <c r="G262" s="671"/>
      <c r="H262" s="671"/>
      <c r="I262" s="671"/>
      <c r="J262" s="672"/>
      <c r="K262" s="671"/>
      <c r="L262" s="671"/>
      <c r="M262" s="670"/>
    </row>
    <row r="263" spans="1:13" s="669" customFormat="1" ht="18" customHeight="1">
      <c r="A263" s="704"/>
      <c r="B263" s="675" t="s">
        <v>551</v>
      </c>
      <c r="C263" s="674"/>
      <c r="D263" s="664" t="s">
        <v>1792</v>
      </c>
      <c r="E263" s="651">
        <f>G263+H263+I263+J263</f>
        <v>0</v>
      </c>
      <c r="F263" s="746"/>
      <c r="G263" s="671"/>
      <c r="H263" s="671"/>
      <c r="I263" s="671"/>
      <c r="J263" s="672"/>
      <c r="K263" s="746"/>
      <c r="L263" s="671"/>
      <c r="M263" s="670"/>
    </row>
    <row r="264" spans="1:13" s="669" customFormat="1" ht="15.75">
      <c r="A264" s="683" t="s">
        <v>1791</v>
      </c>
      <c r="B264" s="675"/>
      <c r="C264" s="678"/>
      <c r="D264" s="682">
        <v>83.07</v>
      </c>
      <c r="E264" s="651">
        <f>G264+H264+I264+J264</f>
        <v>0</v>
      </c>
      <c r="F264" s="671">
        <f aca="true" t="shared" si="124" ref="F264:M264">F266</f>
        <v>0</v>
      </c>
      <c r="G264" s="671">
        <f t="shared" si="124"/>
        <v>0</v>
      </c>
      <c r="H264" s="671">
        <f t="shared" si="124"/>
        <v>0</v>
      </c>
      <c r="I264" s="671">
        <f t="shared" si="124"/>
        <v>0</v>
      </c>
      <c r="J264" s="671">
        <f t="shared" si="124"/>
        <v>0</v>
      </c>
      <c r="K264" s="671">
        <f t="shared" si="124"/>
        <v>0</v>
      </c>
      <c r="L264" s="671">
        <f t="shared" si="124"/>
        <v>0</v>
      </c>
      <c r="M264" s="670">
        <f t="shared" si="124"/>
        <v>0</v>
      </c>
    </row>
    <row r="265" spans="1:13" s="669" customFormat="1" ht="15.75">
      <c r="A265" s="681" t="s">
        <v>736</v>
      </c>
      <c r="B265" s="680"/>
      <c r="C265" s="679"/>
      <c r="D265" s="664"/>
      <c r="E265" s="651"/>
      <c r="F265" s="671"/>
      <c r="G265" s="671"/>
      <c r="H265" s="671"/>
      <c r="I265" s="671"/>
      <c r="J265" s="672"/>
      <c r="K265" s="671"/>
      <c r="L265" s="671"/>
      <c r="M265" s="670"/>
    </row>
    <row r="266" spans="1:13" s="669" customFormat="1" ht="18" customHeight="1">
      <c r="A266" s="676"/>
      <c r="B266" s="675" t="s">
        <v>1790</v>
      </c>
      <c r="C266" s="678"/>
      <c r="D266" s="664" t="s">
        <v>1789</v>
      </c>
      <c r="E266" s="651">
        <f>G266+H266+I266+J266</f>
        <v>0</v>
      </c>
      <c r="F266" s="671">
        <f aca="true" t="shared" si="125" ref="F266:M266">SUM(F267:F269)</f>
        <v>0</v>
      </c>
      <c r="G266" s="671">
        <f t="shared" si="125"/>
        <v>0</v>
      </c>
      <c r="H266" s="671">
        <f t="shared" si="125"/>
        <v>0</v>
      </c>
      <c r="I266" s="671">
        <f t="shared" si="125"/>
        <v>0</v>
      </c>
      <c r="J266" s="671">
        <f t="shared" si="125"/>
        <v>0</v>
      </c>
      <c r="K266" s="671">
        <f t="shared" si="125"/>
        <v>0</v>
      </c>
      <c r="L266" s="671">
        <f t="shared" si="125"/>
        <v>0</v>
      </c>
      <c r="M266" s="670">
        <f t="shared" si="125"/>
        <v>0</v>
      </c>
    </row>
    <row r="267" spans="1:13" s="669" customFormat="1" ht="12.75" customHeight="1">
      <c r="A267" s="676"/>
      <c r="B267" s="675"/>
      <c r="C267" s="677" t="s">
        <v>341</v>
      </c>
      <c r="D267" s="664" t="s">
        <v>1788</v>
      </c>
      <c r="E267" s="651">
        <f>G267+H267+I267+J267</f>
        <v>0</v>
      </c>
      <c r="F267" s="671"/>
      <c r="G267" s="671"/>
      <c r="H267" s="671"/>
      <c r="I267" s="671"/>
      <c r="J267" s="672"/>
      <c r="K267" s="671"/>
      <c r="L267" s="671"/>
      <c r="M267" s="670"/>
    </row>
    <row r="268" spans="1:13" s="669" customFormat="1" ht="15" customHeight="1">
      <c r="A268" s="676"/>
      <c r="B268" s="675"/>
      <c r="C268" s="677" t="s">
        <v>15</v>
      </c>
      <c r="D268" s="664" t="s">
        <v>1787</v>
      </c>
      <c r="E268" s="651">
        <f>G268+H268+I268+J268</f>
        <v>0</v>
      </c>
      <c r="F268" s="671"/>
      <c r="G268" s="671"/>
      <c r="H268" s="671"/>
      <c r="I268" s="671"/>
      <c r="J268" s="672"/>
      <c r="K268" s="671"/>
      <c r="L268" s="671"/>
      <c r="M268" s="670"/>
    </row>
    <row r="269" spans="1:13" s="669" customFormat="1" ht="12.75" customHeight="1">
      <c r="A269" s="676"/>
      <c r="B269" s="675"/>
      <c r="C269" s="674" t="s">
        <v>988</v>
      </c>
      <c r="D269" s="673" t="s">
        <v>1786</v>
      </c>
      <c r="E269" s="651">
        <f>G269+H269+I269+J269</f>
        <v>0</v>
      </c>
      <c r="F269" s="671"/>
      <c r="G269" s="671"/>
      <c r="H269" s="671"/>
      <c r="I269" s="671"/>
      <c r="J269" s="672"/>
      <c r="K269" s="671"/>
      <c r="L269" s="671"/>
      <c r="M269" s="670"/>
    </row>
    <row r="270" spans="1:13" ht="15.75">
      <c r="A270" s="653" t="s">
        <v>1785</v>
      </c>
      <c r="B270" s="666"/>
      <c r="C270" s="665"/>
      <c r="D270" s="664" t="s">
        <v>1784</v>
      </c>
      <c r="E270" s="651">
        <f>G270+H270+I270+J270</f>
        <v>0</v>
      </c>
      <c r="F270" s="651">
        <f aca="true" t="shared" si="126" ref="F270:M270">F272+F276+F278</f>
        <v>0</v>
      </c>
      <c r="G270" s="651">
        <f t="shared" si="126"/>
        <v>0</v>
      </c>
      <c r="H270" s="651">
        <f t="shared" si="126"/>
        <v>0</v>
      </c>
      <c r="I270" s="651">
        <f t="shared" si="126"/>
        <v>0</v>
      </c>
      <c r="J270" s="651">
        <f t="shared" si="126"/>
        <v>0</v>
      </c>
      <c r="K270" s="651">
        <f t="shared" si="126"/>
        <v>0</v>
      </c>
      <c r="L270" s="651">
        <f t="shared" si="126"/>
        <v>0</v>
      </c>
      <c r="M270" s="650">
        <f t="shared" si="126"/>
        <v>0</v>
      </c>
    </row>
    <row r="271" spans="1:13" ht="12" customHeight="1">
      <c r="A271" s="657" t="s">
        <v>736</v>
      </c>
      <c r="B271" s="666"/>
      <c r="C271" s="665"/>
      <c r="D271" s="664"/>
      <c r="E271" s="651"/>
      <c r="F271" s="651"/>
      <c r="G271" s="651"/>
      <c r="H271" s="651"/>
      <c r="I271" s="651"/>
      <c r="J271" s="654"/>
      <c r="K271" s="651"/>
      <c r="L271" s="651"/>
      <c r="M271" s="650"/>
    </row>
    <row r="272" spans="1:13" ht="15.75">
      <c r="A272" s="657"/>
      <c r="B272" s="656" t="s">
        <v>1783</v>
      </c>
      <c r="C272" s="663"/>
      <c r="D272" s="655" t="s">
        <v>1782</v>
      </c>
      <c r="E272" s="651">
        <f aca="true" t="shared" si="127" ref="E272:E279">G272+H272+I272+J272</f>
        <v>0</v>
      </c>
      <c r="F272" s="651">
        <f aca="true" t="shared" si="128" ref="F272:M272">SUM(F273:F275)</f>
        <v>0</v>
      </c>
      <c r="G272" s="651">
        <f t="shared" si="128"/>
        <v>0</v>
      </c>
      <c r="H272" s="651">
        <f t="shared" si="128"/>
        <v>0</v>
      </c>
      <c r="I272" s="651">
        <f t="shared" si="128"/>
        <v>0</v>
      </c>
      <c r="J272" s="651">
        <f t="shared" si="128"/>
        <v>0</v>
      </c>
      <c r="K272" s="651">
        <f t="shared" si="128"/>
        <v>0</v>
      </c>
      <c r="L272" s="651">
        <f t="shared" si="128"/>
        <v>0</v>
      </c>
      <c r="M272" s="650">
        <f t="shared" si="128"/>
        <v>0</v>
      </c>
    </row>
    <row r="273" spans="1:13" ht="15" customHeight="1">
      <c r="A273" s="661"/>
      <c r="B273" s="660"/>
      <c r="C273" s="659" t="s">
        <v>846</v>
      </c>
      <c r="D273" s="750" t="s">
        <v>1781</v>
      </c>
      <c r="E273" s="651">
        <f t="shared" si="127"/>
        <v>0</v>
      </c>
      <c r="F273" s="651"/>
      <c r="G273" s="651"/>
      <c r="H273" s="651"/>
      <c r="I273" s="651"/>
      <c r="J273" s="654"/>
      <c r="K273" s="651"/>
      <c r="L273" s="651"/>
      <c r="M273" s="650"/>
    </row>
    <row r="274" spans="1:13" ht="15.75">
      <c r="A274" s="661"/>
      <c r="B274" s="660"/>
      <c r="C274" s="659" t="s">
        <v>847</v>
      </c>
      <c r="D274" s="750" t="s">
        <v>1780</v>
      </c>
      <c r="E274" s="651">
        <f t="shared" si="127"/>
        <v>0</v>
      </c>
      <c r="F274" s="651"/>
      <c r="G274" s="651"/>
      <c r="H274" s="651"/>
      <c r="I274" s="651"/>
      <c r="J274" s="654"/>
      <c r="K274" s="651"/>
      <c r="L274" s="651"/>
      <c r="M274" s="650"/>
    </row>
    <row r="275" spans="1:13" ht="15.75">
      <c r="A275" s="657"/>
      <c r="B275" s="656"/>
      <c r="C275" s="658" t="s">
        <v>848</v>
      </c>
      <c r="D275" s="750" t="s">
        <v>1779</v>
      </c>
      <c r="E275" s="651">
        <f t="shared" si="127"/>
        <v>0</v>
      </c>
      <c r="F275" s="651"/>
      <c r="G275" s="651"/>
      <c r="H275" s="651"/>
      <c r="I275" s="651"/>
      <c r="J275" s="654"/>
      <c r="K275" s="651"/>
      <c r="L275" s="651"/>
      <c r="M275" s="650"/>
    </row>
    <row r="276" spans="1:13" ht="15.75">
      <c r="A276" s="657"/>
      <c r="B276" s="656" t="s">
        <v>1778</v>
      </c>
      <c r="C276" s="658"/>
      <c r="D276" s="655" t="s">
        <v>1777</v>
      </c>
      <c r="E276" s="651">
        <f t="shared" si="127"/>
        <v>0</v>
      </c>
      <c r="F276" s="651">
        <f aca="true" t="shared" si="129" ref="F276:M276">SUM(F277:F278)</f>
        <v>0</v>
      </c>
      <c r="G276" s="651">
        <f t="shared" si="129"/>
        <v>0</v>
      </c>
      <c r="H276" s="651">
        <f t="shared" si="129"/>
        <v>0</v>
      </c>
      <c r="I276" s="651">
        <f t="shared" si="129"/>
        <v>0</v>
      </c>
      <c r="J276" s="651">
        <f t="shared" si="129"/>
        <v>0</v>
      </c>
      <c r="K276" s="651">
        <f t="shared" si="129"/>
        <v>0</v>
      </c>
      <c r="L276" s="651">
        <f t="shared" si="129"/>
        <v>0</v>
      </c>
      <c r="M276" s="650">
        <f t="shared" si="129"/>
        <v>0</v>
      </c>
    </row>
    <row r="277" spans="1:13" ht="14.25" customHeight="1">
      <c r="A277" s="657"/>
      <c r="B277" s="656"/>
      <c r="C277" s="658" t="s">
        <v>435</v>
      </c>
      <c r="D277" s="655" t="s">
        <v>1776</v>
      </c>
      <c r="E277" s="651">
        <f t="shared" si="127"/>
        <v>0</v>
      </c>
      <c r="F277" s="651"/>
      <c r="G277" s="651"/>
      <c r="H277" s="651"/>
      <c r="I277" s="651"/>
      <c r="J277" s="654"/>
      <c r="K277" s="651"/>
      <c r="L277" s="651"/>
      <c r="M277" s="650"/>
    </row>
    <row r="278" spans="1:13" s="669" customFormat="1" ht="15" customHeight="1">
      <c r="A278" s="749"/>
      <c r="B278" s="693" t="s">
        <v>778</v>
      </c>
      <c r="C278" s="679"/>
      <c r="D278" s="664" t="s">
        <v>1775</v>
      </c>
      <c r="E278" s="651">
        <f t="shared" si="127"/>
        <v>0</v>
      </c>
      <c r="F278" s="671"/>
      <c r="G278" s="671"/>
      <c r="H278" s="671"/>
      <c r="I278" s="671"/>
      <c r="J278" s="672"/>
      <c r="K278" s="671"/>
      <c r="L278" s="671"/>
      <c r="M278" s="670"/>
    </row>
    <row r="279" spans="1:13" s="669" customFormat="1" ht="18" customHeight="1">
      <c r="A279" s="704" t="s">
        <v>1774</v>
      </c>
      <c r="B279" s="675"/>
      <c r="C279" s="674"/>
      <c r="D279" s="682">
        <v>87.07</v>
      </c>
      <c r="E279" s="651">
        <f t="shared" si="127"/>
        <v>0</v>
      </c>
      <c r="F279" s="746">
        <f aca="true" t="shared" si="130" ref="F279:M279">F281+F282+F283</f>
        <v>0</v>
      </c>
      <c r="G279" s="746">
        <f t="shared" si="130"/>
        <v>0</v>
      </c>
      <c r="H279" s="746">
        <f t="shared" si="130"/>
        <v>0</v>
      </c>
      <c r="I279" s="746">
        <f t="shared" si="130"/>
        <v>0</v>
      </c>
      <c r="J279" s="746">
        <f t="shared" si="130"/>
        <v>0</v>
      </c>
      <c r="K279" s="746">
        <f t="shared" si="130"/>
        <v>0</v>
      </c>
      <c r="L279" s="746">
        <f t="shared" si="130"/>
        <v>0</v>
      </c>
      <c r="M279" s="755">
        <f t="shared" si="130"/>
        <v>0</v>
      </c>
    </row>
    <row r="280" spans="1:13" s="669" customFormat="1" ht="15.75">
      <c r="A280" s="681" t="s">
        <v>736</v>
      </c>
      <c r="B280" s="680"/>
      <c r="C280" s="679"/>
      <c r="D280" s="664"/>
      <c r="E280" s="651"/>
      <c r="F280" s="746"/>
      <c r="G280" s="671"/>
      <c r="H280" s="671"/>
      <c r="I280" s="671"/>
      <c r="J280" s="672"/>
      <c r="K280" s="746"/>
      <c r="L280" s="671"/>
      <c r="M280" s="670"/>
    </row>
    <row r="281" spans="1:13" s="669" customFormat="1" ht="15.75">
      <c r="A281" s="704"/>
      <c r="B281" s="693" t="s">
        <v>1102</v>
      </c>
      <c r="C281" s="674"/>
      <c r="D281" s="664" t="s">
        <v>1773</v>
      </c>
      <c r="E281" s="651">
        <f aca="true" t="shared" si="131" ref="E281:E288">G281+H281+I281+J281</f>
        <v>0</v>
      </c>
      <c r="F281" s="746"/>
      <c r="G281" s="671"/>
      <c r="H281" s="671"/>
      <c r="I281" s="671"/>
      <c r="J281" s="672"/>
      <c r="K281" s="746"/>
      <c r="L281" s="671"/>
      <c r="M281" s="670"/>
    </row>
    <row r="282" spans="1:13" s="669" customFormat="1" ht="15.75">
      <c r="A282" s="704"/>
      <c r="B282" s="693" t="s">
        <v>554</v>
      </c>
      <c r="C282" s="674"/>
      <c r="D282" s="664" t="s">
        <v>1772</v>
      </c>
      <c r="E282" s="651">
        <f t="shared" si="131"/>
        <v>0</v>
      </c>
      <c r="F282" s="746"/>
      <c r="G282" s="671"/>
      <c r="H282" s="671"/>
      <c r="I282" s="671"/>
      <c r="J282" s="672"/>
      <c r="K282" s="746"/>
      <c r="L282" s="671"/>
      <c r="M282" s="670"/>
    </row>
    <row r="283" spans="1:13" s="669" customFormat="1" ht="15.75">
      <c r="A283" s="704"/>
      <c r="B283" s="675" t="s">
        <v>552</v>
      </c>
      <c r="C283" s="674"/>
      <c r="D283" s="664" t="s">
        <v>1771</v>
      </c>
      <c r="E283" s="651">
        <f t="shared" si="131"/>
        <v>0</v>
      </c>
      <c r="F283" s="746"/>
      <c r="G283" s="671"/>
      <c r="H283" s="671"/>
      <c r="I283" s="671"/>
      <c r="J283" s="672"/>
      <c r="K283" s="746"/>
      <c r="L283" s="671"/>
      <c r="M283" s="670"/>
    </row>
    <row r="284" spans="1:13" ht="15.75">
      <c r="A284" s="684" t="s">
        <v>1770</v>
      </c>
      <c r="B284" s="745"/>
      <c r="C284" s="745"/>
      <c r="D284" s="652" t="s">
        <v>1769</v>
      </c>
      <c r="E284" s="651">
        <f t="shared" si="131"/>
        <v>0</v>
      </c>
      <c r="F284" s="651">
        <f aca="true" t="shared" si="132" ref="F284:M284">F21-F160</f>
        <v>0</v>
      </c>
      <c r="G284" s="651">
        <f t="shared" si="132"/>
        <v>0</v>
      </c>
      <c r="H284" s="651">
        <f t="shared" si="132"/>
        <v>0</v>
      </c>
      <c r="I284" s="651">
        <f t="shared" si="132"/>
        <v>0</v>
      </c>
      <c r="J284" s="651">
        <f t="shared" si="132"/>
        <v>0</v>
      </c>
      <c r="K284" s="651">
        <f t="shared" si="132"/>
        <v>0</v>
      </c>
      <c r="L284" s="651">
        <f t="shared" si="132"/>
        <v>0</v>
      </c>
      <c r="M284" s="650">
        <f t="shared" si="132"/>
        <v>0</v>
      </c>
    </row>
    <row r="285" spans="1:13" ht="16.5" thickBot="1">
      <c r="A285" s="744" t="s">
        <v>1760</v>
      </c>
      <c r="B285" s="743"/>
      <c r="C285" s="742" t="s">
        <v>1768</v>
      </c>
      <c r="D285" s="649" t="s">
        <v>1767</v>
      </c>
      <c r="E285" s="651">
        <f t="shared" si="131"/>
        <v>0</v>
      </c>
      <c r="F285" s="647"/>
      <c r="G285" s="647"/>
      <c r="H285" s="647"/>
      <c r="I285" s="647"/>
      <c r="J285" s="648"/>
      <c r="K285" s="647"/>
      <c r="L285" s="647"/>
      <c r="M285" s="646"/>
    </row>
    <row r="286" spans="1:13" ht="31.5" customHeight="1">
      <c r="A286" s="1085" t="s">
        <v>1914</v>
      </c>
      <c r="B286" s="1086"/>
      <c r="C286" s="1087"/>
      <c r="D286" s="754"/>
      <c r="E286" s="490">
        <f t="shared" si="131"/>
        <v>101766.63</v>
      </c>
      <c r="F286" s="490">
        <f aca="true" t="shared" si="133" ref="F286:M286">F287+F295+F305+F358+F378</f>
        <v>0</v>
      </c>
      <c r="G286" s="490">
        <f t="shared" si="133"/>
        <v>0</v>
      </c>
      <c r="H286" s="490">
        <f t="shared" si="133"/>
        <v>15920.8</v>
      </c>
      <c r="I286" s="490">
        <f t="shared" si="133"/>
        <v>2000.24</v>
      </c>
      <c r="J286" s="490">
        <f t="shared" si="133"/>
        <v>83845.59</v>
      </c>
      <c r="K286" s="490">
        <f t="shared" si="133"/>
        <v>107840.56999999999</v>
      </c>
      <c r="L286" s="490">
        <f t="shared" si="133"/>
        <v>107634.58</v>
      </c>
      <c r="M286" s="729">
        <f t="shared" si="133"/>
        <v>107119.57999999999</v>
      </c>
    </row>
    <row r="287" spans="1:13" ht="21" customHeight="1">
      <c r="A287" s="1091" t="s">
        <v>1913</v>
      </c>
      <c r="B287" s="1092"/>
      <c r="C287" s="1092"/>
      <c r="D287" s="663">
        <v>50.07</v>
      </c>
      <c r="E287" s="651">
        <f t="shared" si="131"/>
        <v>928.69</v>
      </c>
      <c r="F287" s="651">
        <f aca="true" t="shared" si="134" ref="F287:M287">F288+F292</f>
        <v>0</v>
      </c>
      <c r="G287" s="651">
        <f t="shared" si="134"/>
        <v>0</v>
      </c>
      <c r="H287" s="651">
        <f t="shared" si="134"/>
        <v>-1232.96</v>
      </c>
      <c r="I287" s="651">
        <f t="shared" si="134"/>
        <v>0</v>
      </c>
      <c r="J287" s="651">
        <f t="shared" si="134"/>
        <v>2161.65</v>
      </c>
      <c r="K287" s="651">
        <f t="shared" si="134"/>
        <v>2263.25</v>
      </c>
      <c r="L287" s="651">
        <f t="shared" si="134"/>
        <v>2258.92</v>
      </c>
      <c r="M287" s="650">
        <f t="shared" si="134"/>
        <v>2248.12</v>
      </c>
    </row>
    <row r="288" spans="1:13" ht="15.75">
      <c r="A288" s="668" t="s">
        <v>1912</v>
      </c>
      <c r="B288" s="666"/>
      <c r="C288" s="667"/>
      <c r="D288" s="664" t="s">
        <v>1911</v>
      </c>
      <c r="E288" s="651">
        <f t="shared" si="131"/>
        <v>928.69</v>
      </c>
      <c r="F288" s="651">
        <f aca="true" t="shared" si="135" ref="F288:M288">F290</f>
        <v>0</v>
      </c>
      <c r="G288" s="651">
        <f t="shared" si="135"/>
        <v>0</v>
      </c>
      <c r="H288" s="651">
        <f t="shared" si="135"/>
        <v>-1232.96</v>
      </c>
      <c r="I288" s="651">
        <f t="shared" si="135"/>
        <v>0</v>
      </c>
      <c r="J288" s="651">
        <f t="shared" si="135"/>
        <v>2161.65</v>
      </c>
      <c r="K288" s="651">
        <f t="shared" si="135"/>
        <v>2263.25</v>
      </c>
      <c r="L288" s="651">
        <f t="shared" si="135"/>
        <v>2258.92</v>
      </c>
      <c r="M288" s="650">
        <f t="shared" si="135"/>
        <v>2248.12</v>
      </c>
    </row>
    <row r="289" spans="1:13" ht="15.75">
      <c r="A289" s="657" t="s">
        <v>736</v>
      </c>
      <c r="B289" s="666"/>
      <c r="C289" s="665"/>
      <c r="D289" s="664"/>
      <c r="E289" s="651"/>
      <c r="F289" s="651"/>
      <c r="G289" s="651"/>
      <c r="H289" s="651"/>
      <c r="I289" s="651"/>
      <c r="J289" s="654"/>
      <c r="K289" s="651"/>
      <c r="L289" s="651"/>
      <c r="M289" s="650"/>
    </row>
    <row r="290" spans="1:13" ht="15.75">
      <c r="A290" s="689"/>
      <c r="B290" s="700" t="s">
        <v>1910</v>
      </c>
      <c r="C290" s="665"/>
      <c r="D290" s="664" t="s">
        <v>1909</v>
      </c>
      <c r="E290" s="651">
        <f aca="true" t="shared" si="136" ref="E290:E296">G290+H290+I290+J290</f>
        <v>928.69</v>
      </c>
      <c r="F290" s="651">
        <f aca="true" t="shared" si="137" ref="F290:M290">F291</f>
        <v>0</v>
      </c>
      <c r="G290" s="651">
        <f t="shared" si="137"/>
        <v>0</v>
      </c>
      <c r="H290" s="651">
        <f t="shared" si="137"/>
        <v>-1232.96</v>
      </c>
      <c r="I290" s="651">
        <f t="shared" si="137"/>
        <v>0</v>
      </c>
      <c r="J290" s="651">
        <f t="shared" si="137"/>
        <v>2161.65</v>
      </c>
      <c r="K290" s="651">
        <f t="shared" si="137"/>
        <v>2263.25</v>
      </c>
      <c r="L290" s="651">
        <f t="shared" si="137"/>
        <v>2258.92</v>
      </c>
      <c r="M290" s="650">
        <f t="shared" si="137"/>
        <v>2248.12</v>
      </c>
    </row>
    <row r="291" spans="1:13" s="669" customFormat="1" ht="14.25" customHeight="1">
      <c r="A291" s="698"/>
      <c r="B291" s="693"/>
      <c r="C291" s="677" t="s">
        <v>131</v>
      </c>
      <c r="D291" s="664" t="s">
        <v>1908</v>
      </c>
      <c r="E291" s="651">
        <f t="shared" si="136"/>
        <v>928.69</v>
      </c>
      <c r="F291" s="671"/>
      <c r="G291" s="671">
        <v>0</v>
      </c>
      <c r="H291" s="671">
        <v>-1232.96</v>
      </c>
      <c r="I291" s="671">
        <v>0</v>
      </c>
      <c r="J291" s="672">
        <v>2161.65</v>
      </c>
      <c r="K291" s="671">
        <v>2263.25</v>
      </c>
      <c r="L291" s="671">
        <v>2258.92</v>
      </c>
      <c r="M291" s="670">
        <v>2248.12</v>
      </c>
    </row>
    <row r="292" spans="1:13" s="669" customFormat="1" ht="15.75">
      <c r="A292" s="683" t="s">
        <v>1907</v>
      </c>
      <c r="B292" s="705"/>
      <c r="C292" s="702"/>
      <c r="D292" s="682" t="s">
        <v>1906</v>
      </c>
      <c r="E292" s="651">
        <f t="shared" si="136"/>
        <v>0</v>
      </c>
      <c r="F292" s="671">
        <f aca="true" t="shared" si="138" ref="F292:M292">F293+F294</f>
        <v>0</v>
      </c>
      <c r="G292" s="671">
        <f t="shared" si="138"/>
        <v>0</v>
      </c>
      <c r="H292" s="671">
        <f t="shared" si="138"/>
        <v>0</v>
      </c>
      <c r="I292" s="671">
        <f t="shared" si="138"/>
        <v>0</v>
      </c>
      <c r="J292" s="671">
        <f t="shared" si="138"/>
        <v>0</v>
      </c>
      <c r="K292" s="671">
        <f t="shared" si="138"/>
        <v>0</v>
      </c>
      <c r="L292" s="671">
        <f t="shared" si="138"/>
        <v>0</v>
      </c>
      <c r="M292" s="670">
        <f t="shared" si="138"/>
        <v>0</v>
      </c>
    </row>
    <row r="293" spans="1:13" s="669" customFormat="1" ht="15.75">
      <c r="A293" s="704"/>
      <c r="B293" s="675" t="s">
        <v>753</v>
      </c>
      <c r="C293" s="702"/>
      <c r="D293" s="664" t="s">
        <v>1905</v>
      </c>
      <c r="E293" s="651">
        <f t="shared" si="136"/>
        <v>0</v>
      </c>
      <c r="F293" s="671"/>
      <c r="G293" s="671"/>
      <c r="H293" s="671"/>
      <c r="I293" s="671"/>
      <c r="J293" s="672"/>
      <c r="K293" s="671"/>
      <c r="L293" s="671"/>
      <c r="M293" s="670"/>
    </row>
    <row r="294" spans="1:13" s="669" customFormat="1" ht="14.25" customHeight="1">
      <c r="A294" s="698"/>
      <c r="B294" s="693" t="s">
        <v>785</v>
      </c>
      <c r="C294" s="703"/>
      <c r="D294" s="664" t="s">
        <v>1904</v>
      </c>
      <c r="E294" s="651">
        <f t="shared" si="136"/>
        <v>0</v>
      </c>
      <c r="F294" s="671"/>
      <c r="G294" s="671"/>
      <c r="H294" s="671"/>
      <c r="I294" s="671"/>
      <c r="J294" s="672"/>
      <c r="K294" s="671"/>
      <c r="L294" s="671"/>
      <c r="M294" s="670"/>
    </row>
    <row r="295" spans="1:13" s="669" customFormat="1" ht="31.5" customHeight="1">
      <c r="A295" s="1093" t="s">
        <v>1903</v>
      </c>
      <c r="B295" s="1094"/>
      <c r="C295" s="1095"/>
      <c r="D295" s="682">
        <v>59.07</v>
      </c>
      <c r="E295" s="651">
        <f t="shared" si="136"/>
        <v>0</v>
      </c>
      <c r="F295" s="695">
        <f aca="true" t="shared" si="139" ref="F295:M295">F296+F299</f>
        <v>0</v>
      </c>
      <c r="G295" s="695">
        <f t="shared" si="139"/>
        <v>0</v>
      </c>
      <c r="H295" s="695">
        <f t="shared" si="139"/>
        <v>0</v>
      </c>
      <c r="I295" s="695">
        <f t="shared" si="139"/>
        <v>0</v>
      </c>
      <c r="J295" s="695">
        <f t="shared" si="139"/>
        <v>0</v>
      </c>
      <c r="K295" s="695">
        <f t="shared" si="139"/>
        <v>0</v>
      </c>
      <c r="L295" s="695">
        <f t="shared" si="139"/>
        <v>0</v>
      </c>
      <c r="M295" s="694">
        <f t="shared" si="139"/>
        <v>0</v>
      </c>
    </row>
    <row r="296" spans="1:13" s="669" customFormat="1" ht="15.75">
      <c r="A296" s="704" t="s">
        <v>1902</v>
      </c>
      <c r="B296" s="753"/>
      <c r="C296" s="678"/>
      <c r="D296" s="682">
        <v>60.07</v>
      </c>
      <c r="E296" s="651">
        <f t="shared" si="136"/>
        <v>0</v>
      </c>
      <c r="F296" s="671">
        <f aca="true" t="shared" si="140" ref="F296:M296">F298</f>
        <v>0</v>
      </c>
      <c r="G296" s="671">
        <f t="shared" si="140"/>
        <v>0</v>
      </c>
      <c r="H296" s="671">
        <f t="shared" si="140"/>
        <v>0</v>
      </c>
      <c r="I296" s="671">
        <f t="shared" si="140"/>
        <v>0</v>
      </c>
      <c r="J296" s="671">
        <f t="shared" si="140"/>
        <v>0</v>
      </c>
      <c r="K296" s="671">
        <f t="shared" si="140"/>
        <v>0</v>
      </c>
      <c r="L296" s="671">
        <f t="shared" si="140"/>
        <v>0</v>
      </c>
      <c r="M296" s="670">
        <f t="shared" si="140"/>
        <v>0</v>
      </c>
    </row>
    <row r="297" spans="1:13" s="669" customFormat="1" ht="15.75">
      <c r="A297" s="681" t="s">
        <v>736</v>
      </c>
      <c r="B297" s="680"/>
      <c r="C297" s="679"/>
      <c r="D297" s="664"/>
      <c r="E297" s="651"/>
      <c r="F297" s="671"/>
      <c r="G297" s="671"/>
      <c r="H297" s="671"/>
      <c r="I297" s="671"/>
      <c r="J297" s="672"/>
      <c r="K297" s="671"/>
      <c r="L297" s="671"/>
      <c r="M297" s="670"/>
    </row>
    <row r="298" spans="1:13" s="669" customFormat="1" ht="12" customHeight="1">
      <c r="A298" s="698"/>
      <c r="B298" s="693" t="s">
        <v>786</v>
      </c>
      <c r="C298" s="702"/>
      <c r="D298" s="664" t="s">
        <v>1901</v>
      </c>
      <c r="E298" s="651">
        <f>G298+H298+I298+J298</f>
        <v>0</v>
      </c>
      <c r="F298" s="671"/>
      <c r="G298" s="671"/>
      <c r="H298" s="671"/>
      <c r="I298" s="671"/>
      <c r="J298" s="672"/>
      <c r="K298" s="671"/>
      <c r="L298" s="671"/>
      <c r="M298" s="670"/>
    </row>
    <row r="299" spans="1:13" s="669" customFormat="1" ht="29.25" customHeight="1">
      <c r="A299" s="1093" t="s">
        <v>1900</v>
      </c>
      <c r="B299" s="1094"/>
      <c r="C299" s="1095"/>
      <c r="D299" s="682">
        <v>61.07</v>
      </c>
      <c r="E299" s="651">
        <f>G299+H299+I299+J299</f>
        <v>0</v>
      </c>
      <c r="F299" s="695">
        <f aca="true" t="shared" si="141" ref="F299:M299">F301+F303+F304</f>
        <v>0</v>
      </c>
      <c r="G299" s="695">
        <f t="shared" si="141"/>
        <v>0</v>
      </c>
      <c r="H299" s="695">
        <f t="shared" si="141"/>
        <v>0</v>
      </c>
      <c r="I299" s="695">
        <f t="shared" si="141"/>
        <v>0</v>
      </c>
      <c r="J299" s="695">
        <f t="shared" si="141"/>
        <v>0</v>
      </c>
      <c r="K299" s="695">
        <f t="shared" si="141"/>
        <v>0</v>
      </c>
      <c r="L299" s="695">
        <f t="shared" si="141"/>
        <v>0</v>
      </c>
      <c r="M299" s="694">
        <f t="shared" si="141"/>
        <v>0</v>
      </c>
    </row>
    <row r="300" spans="1:13" s="669" customFormat="1" ht="14.25" customHeight="1">
      <c r="A300" s="681" t="s">
        <v>736</v>
      </c>
      <c r="B300" s="680"/>
      <c r="C300" s="679"/>
      <c r="D300" s="664"/>
      <c r="E300" s="651"/>
      <c r="F300" s="671"/>
      <c r="G300" s="671"/>
      <c r="H300" s="671"/>
      <c r="I300" s="671"/>
      <c r="J300" s="672"/>
      <c r="K300" s="671"/>
      <c r="L300" s="671"/>
      <c r="M300" s="670"/>
    </row>
    <row r="301" spans="1:13" s="669" customFormat="1" ht="15.75" customHeight="1">
      <c r="A301" s="698"/>
      <c r="B301" s="701" t="s">
        <v>1899</v>
      </c>
      <c r="C301" s="702"/>
      <c r="D301" s="664" t="s">
        <v>1898</v>
      </c>
      <c r="E301" s="651">
        <f aca="true" t="shared" si="142" ref="E301:E306">G301+H301+I301+J301</f>
        <v>0</v>
      </c>
      <c r="F301" s="671">
        <f aca="true" t="shared" si="143" ref="F301:M301">F302</f>
        <v>0</v>
      </c>
      <c r="G301" s="671">
        <f t="shared" si="143"/>
        <v>0</v>
      </c>
      <c r="H301" s="671">
        <f t="shared" si="143"/>
        <v>0</v>
      </c>
      <c r="I301" s="671">
        <f t="shared" si="143"/>
        <v>0</v>
      </c>
      <c r="J301" s="671">
        <f t="shared" si="143"/>
        <v>0</v>
      </c>
      <c r="K301" s="671">
        <f t="shared" si="143"/>
        <v>0</v>
      </c>
      <c r="L301" s="671">
        <f t="shared" si="143"/>
        <v>0</v>
      </c>
      <c r="M301" s="670">
        <f t="shared" si="143"/>
        <v>0</v>
      </c>
    </row>
    <row r="302" spans="1:13" s="669" customFormat="1" ht="14.25" customHeight="1">
      <c r="A302" s="698"/>
      <c r="B302" s="701"/>
      <c r="C302" s="677" t="s">
        <v>485</v>
      </c>
      <c r="D302" s="664" t="s">
        <v>1897</v>
      </c>
      <c r="E302" s="651">
        <f t="shared" si="142"/>
        <v>0</v>
      </c>
      <c r="F302" s="671"/>
      <c r="G302" s="671"/>
      <c r="H302" s="671"/>
      <c r="I302" s="671"/>
      <c r="J302" s="672"/>
      <c r="K302" s="671"/>
      <c r="L302" s="671"/>
      <c r="M302" s="670"/>
    </row>
    <row r="303" spans="1:13" s="669" customFormat="1" ht="18" customHeight="1">
      <c r="A303" s="698"/>
      <c r="B303" s="701" t="s">
        <v>654</v>
      </c>
      <c r="C303" s="702"/>
      <c r="D303" s="664" t="s">
        <v>1896</v>
      </c>
      <c r="E303" s="651">
        <f t="shared" si="142"/>
        <v>0</v>
      </c>
      <c r="F303" s="671"/>
      <c r="G303" s="671"/>
      <c r="H303" s="671"/>
      <c r="I303" s="671"/>
      <c r="J303" s="672"/>
      <c r="K303" s="671"/>
      <c r="L303" s="671"/>
      <c r="M303" s="670"/>
    </row>
    <row r="304" spans="1:13" s="669" customFormat="1" ht="15.75">
      <c r="A304" s="698"/>
      <c r="B304" s="701" t="s">
        <v>56</v>
      </c>
      <c r="C304" s="702"/>
      <c r="D304" s="664" t="s">
        <v>1895</v>
      </c>
      <c r="E304" s="651">
        <f t="shared" si="142"/>
        <v>0</v>
      </c>
      <c r="F304" s="671"/>
      <c r="G304" s="671"/>
      <c r="H304" s="671"/>
      <c r="I304" s="671"/>
      <c r="J304" s="672"/>
      <c r="K304" s="671"/>
      <c r="L304" s="671"/>
      <c r="M304" s="670"/>
    </row>
    <row r="305" spans="1:13" s="637" customFormat="1" ht="27.75" customHeight="1">
      <c r="A305" s="1077" t="s">
        <v>1894</v>
      </c>
      <c r="B305" s="1078"/>
      <c r="C305" s="1079"/>
      <c r="D305" s="699" t="s">
        <v>1893</v>
      </c>
      <c r="E305" s="651">
        <f t="shared" si="142"/>
        <v>7073.45</v>
      </c>
      <c r="F305" s="688">
        <f aca="true" t="shared" si="144" ref="F305:M305">F306+F322+F330+F347</f>
        <v>0</v>
      </c>
      <c r="G305" s="688">
        <f t="shared" si="144"/>
        <v>0</v>
      </c>
      <c r="H305" s="688">
        <f t="shared" si="144"/>
        <v>0</v>
      </c>
      <c r="I305" s="688">
        <f t="shared" si="144"/>
        <v>0</v>
      </c>
      <c r="J305" s="688">
        <f t="shared" si="144"/>
        <v>7073.45</v>
      </c>
      <c r="K305" s="688">
        <f t="shared" si="144"/>
        <v>7405.9</v>
      </c>
      <c r="L305" s="688">
        <f t="shared" si="144"/>
        <v>7391.76</v>
      </c>
      <c r="M305" s="687">
        <f t="shared" si="144"/>
        <v>7356.39</v>
      </c>
    </row>
    <row r="306" spans="1:13" ht="22.5" customHeight="1">
      <c r="A306" s="1077" t="s">
        <v>1892</v>
      </c>
      <c r="B306" s="1078"/>
      <c r="C306" s="1079"/>
      <c r="D306" s="664" t="s">
        <v>1891</v>
      </c>
      <c r="E306" s="651">
        <f t="shared" si="142"/>
        <v>0</v>
      </c>
      <c r="F306" s="651">
        <f aca="true" t="shared" si="145" ref="F306:M306">F308+F311+F315+F316+F318+F321</f>
        <v>0</v>
      </c>
      <c r="G306" s="651">
        <f t="shared" si="145"/>
        <v>0</v>
      </c>
      <c r="H306" s="651">
        <f t="shared" si="145"/>
        <v>0</v>
      </c>
      <c r="I306" s="651">
        <f t="shared" si="145"/>
        <v>0</v>
      </c>
      <c r="J306" s="651">
        <f t="shared" si="145"/>
        <v>0</v>
      </c>
      <c r="K306" s="651">
        <f t="shared" si="145"/>
        <v>0</v>
      </c>
      <c r="L306" s="651">
        <f t="shared" si="145"/>
        <v>0</v>
      </c>
      <c r="M306" s="650">
        <f t="shared" si="145"/>
        <v>0</v>
      </c>
    </row>
    <row r="307" spans="1:13" ht="15.75">
      <c r="A307" s="657" t="s">
        <v>736</v>
      </c>
      <c r="B307" s="666"/>
      <c r="C307" s="665"/>
      <c r="D307" s="664"/>
      <c r="E307" s="651"/>
      <c r="F307" s="651"/>
      <c r="G307" s="651"/>
      <c r="H307" s="651"/>
      <c r="I307" s="651"/>
      <c r="J307" s="654"/>
      <c r="K307" s="651"/>
      <c r="L307" s="651"/>
      <c r="M307" s="650"/>
    </row>
    <row r="308" spans="1:13" ht="15.75">
      <c r="A308" s="657"/>
      <c r="B308" s="656" t="s">
        <v>1890</v>
      </c>
      <c r="C308" s="633"/>
      <c r="D308" s="655" t="s">
        <v>1889</v>
      </c>
      <c r="E308" s="651">
        <f aca="true" t="shared" si="146" ref="E308:E322">G308+H308+I308+J308</f>
        <v>0</v>
      </c>
      <c r="F308" s="651">
        <f aca="true" t="shared" si="147" ref="F308:M308">SUM(F309:F310)</f>
        <v>0</v>
      </c>
      <c r="G308" s="651">
        <f t="shared" si="147"/>
        <v>0</v>
      </c>
      <c r="H308" s="651">
        <f t="shared" si="147"/>
        <v>0</v>
      </c>
      <c r="I308" s="651">
        <f t="shared" si="147"/>
        <v>0</v>
      </c>
      <c r="J308" s="651">
        <f t="shared" si="147"/>
        <v>0</v>
      </c>
      <c r="K308" s="651">
        <f t="shared" si="147"/>
        <v>0</v>
      </c>
      <c r="L308" s="651">
        <f t="shared" si="147"/>
        <v>0</v>
      </c>
      <c r="M308" s="650">
        <f t="shared" si="147"/>
        <v>0</v>
      </c>
    </row>
    <row r="309" spans="1:13" ht="15.75">
      <c r="A309" s="657"/>
      <c r="B309" s="656"/>
      <c r="C309" s="658" t="s">
        <v>439</v>
      </c>
      <c r="D309" s="655" t="s">
        <v>1888</v>
      </c>
      <c r="E309" s="651">
        <f t="shared" si="146"/>
        <v>0</v>
      </c>
      <c r="F309" s="651"/>
      <c r="G309" s="651"/>
      <c r="H309" s="651"/>
      <c r="I309" s="651"/>
      <c r="J309" s="654"/>
      <c r="K309" s="651"/>
      <c r="L309" s="651"/>
      <c r="M309" s="650"/>
    </row>
    <row r="310" spans="1:13" ht="15.75">
      <c r="A310" s="657"/>
      <c r="B310" s="656"/>
      <c r="C310" s="658" t="s">
        <v>440</v>
      </c>
      <c r="D310" s="655" t="s">
        <v>1887</v>
      </c>
      <c r="E310" s="651">
        <f t="shared" si="146"/>
        <v>0</v>
      </c>
      <c r="F310" s="651"/>
      <c r="G310" s="651"/>
      <c r="H310" s="651"/>
      <c r="I310" s="651"/>
      <c r="J310" s="654"/>
      <c r="K310" s="651"/>
      <c r="L310" s="651"/>
      <c r="M310" s="650"/>
    </row>
    <row r="311" spans="1:13" ht="15.75">
      <c r="A311" s="657"/>
      <c r="B311" s="1072" t="s">
        <v>1886</v>
      </c>
      <c r="C311" s="1073"/>
      <c r="D311" s="655" t="s">
        <v>1885</v>
      </c>
      <c r="E311" s="651">
        <f t="shared" si="146"/>
        <v>0</v>
      </c>
      <c r="F311" s="651">
        <f aca="true" t="shared" si="148" ref="F311:M311">SUM(F312:F314)</f>
        <v>0</v>
      </c>
      <c r="G311" s="651">
        <f t="shared" si="148"/>
        <v>0</v>
      </c>
      <c r="H311" s="651">
        <f t="shared" si="148"/>
        <v>0</v>
      </c>
      <c r="I311" s="651">
        <f t="shared" si="148"/>
        <v>0</v>
      </c>
      <c r="J311" s="651">
        <f t="shared" si="148"/>
        <v>0</v>
      </c>
      <c r="K311" s="651">
        <f t="shared" si="148"/>
        <v>0</v>
      </c>
      <c r="L311" s="651">
        <f t="shared" si="148"/>
        <v>0</v>
      </c>
      <c r="M311" s="650">
        <f t="shared" si="148"/>
        <v>0</v>
      </c>
    </row>
    <row r="312" spans="1:13" ht="15.75">
      <c r="A312" s="657"/>
      <c r="B312" s="656"/>
      <c r="C312" s="658" t="s">
        <v>449</v>
      </c>
      <c r="D312" s="655" t="s">
        <v>1884</v>
      </c>
      <c r="E312" s="651">
        <f t="shared" si="146"/>
        <v>0</v>
      </c>
      <c r="F312" s="651"/>
      <c r="G312" s="651"/>
      <c r="H312" s="651"/>
      <c r="I312" s="651"/>
      <c r="J312" s="654"/>
      <c r="K312" s="651"/>
      <c r="L312" s="651"/>
      <c r="M312" s="650"/>
    </row>
    <row r="313" spans="1:13" ht="15.75">
      <c r="A313" s="657"/>
      <c r="B313" s="656"/>
      <c r="C313" s="658" t="s">
        <v>1217</v>
      </c>
      <c r="D313" s="655" t="s">
        <v>1883</v>
      </c>
      <c r="E313" s="651">
        <f t="shared" si="146"/>
        <v>0</v>
      </c>
      <c r="F313" s="651"/>
      <c r="G313" s="651"/>
      <c r="H313" s="651"/>
      <c r="I313" s="651"/>
      <c r="J313" s="654"/>
      <c r="K313" s="651"/>
      <c r="L313" s="651"/>
      <c r="M313" s="650"/>
    </row>
    <row r="314" spans="1:13" ht="15.75">
      <c r="A314" s="657"/>
      <c r="B314" s="656"/>
      <c r="C314" s="662" t="s">
        <v>959</v>
      </c>
      <c r="D314" s="655" t="s">
        <v>1882</v>
      </c>
      <c r="E314" s="651">
        <f t="shared" si="146"/>
        <v>0</v>
      </c>
      <c r="F314" s="651"/>
      <c r="G314" s="651"/>
      <c r="H314" s="651"/>
      <c r="I314" s="651"/>
      <c r="J314" s="654"/>
      <c r="K314" s="651"/>
      <c r="L314" s="651"/>
      <c r="M314" s="650"/>
    </row>
    <row r="315" spans="1:13" ht="15.75">
      <c r="A315" s="657"/>
      <c r="B315" s="656" t="s">
        <v>1881</v>
      </c>
      <c r="C315" s="662"/>
      <c r="D315" s="655" t="s">
        <v>1880</v>
      </c>
      <c r="E315" s="651">
        <f t="shared" si="146"/>
        <v>0</v>
      </c>
      <c r="F315" s="651"/>
      <c r="G315" s="651"/>
      <c r="H315" s="651"/>
      <c r="I315" s="651"/>
      <c r="J315" s="654"/>
      <c r="K315" s="651"/>
      <c r="L315" s="651"/>
      <c r="M315" s="650"/>
    </row>
    <row r="316" spans="1:13" ht="15.75">
      <c r="A316" s="657"/>
      <c r="B316" s="656" t="s">
        <v>1879</v>
      </c>
      <c r="C316" s="633"/>
      <c r="D316" s="655" t="s">
        <v>1878</v>
      </c>
      <c r="E316" s="651">
        <f t="shared" si="146"/>
        <v>0</v>
      </c>
      <c r="F316" s="651">
        <f aca="true" t="shared" si="149" ref="F316:M316">F317</f>
        <v>0</v>
      </c>
      <c r="G316" s="651">
        <f t="shared" si="149"/>
        <v>0</v>
      </c>
      <c r="H316" s="651">
        <f t="shared" si="149"/>
        <v>0</v>
      </c>
      <c r="I316" s="651">
        <f t="shared" si="149"/>
        <v>0</v>
      </c>
      <c r="J316" s="651">
        <f t="shared" si="149"/>
        <v>0</v>
      </c>
      <c r="K316" s="651">
        <f t="shared" si="149"/>
        <v>0</v>
      </c>
      <c r="L316" s="651">
        <f t="shared" si="149"/>
        <v>0</v>
      </c>
      <c r="M316" s="650">
        <f t="shared" si="149"/>
        <v>0</v>
      </c>
    </row>
    <row r="317" spans="1:13" ht="15.75">
      <c r="A317" s="657"/>
      <c r="B317" s="656"/>
      <c r="C317" s="658" t="s">
        <v>41</v>
      </c>
      <c r="D317" s="655" t="s">
        <v>1877</v>
      </c>
      <c r="E317" s="651">
        <f t="shared" si="146"/>
        <v>0</v>
      </c>
      <c r="F317" s="651"/>
      <c r="G317" s="651"/>
      <c r="H317" s="651"/>
      <c r="I317" s="651"/>
      <c r="J317" s="654"/>
      <c r="K317" s="651"/>
      <c r="L317" s="651"/>
      <c r="M317" s="650"/>
    </row>
    <row r="318" spans="1:13" s="669" customFormat="1" ht="15.75" customHeight="1">
      <c r="A318" s="698"/>
      <c r="B318" s="693" t="s">
        <v>1876</v>
      </c>
      <c r="C318" s="677"/>
      <c r="D318" s="664" t="s">
        <v>1875</v>
      </c>
      <c r="E318" s="651">
        <f t="shared" si="146"/>
        <v>0</v>
      </c>
      <c r="F318" s="671">
        <f aca="true" t="shared" si="150" ref="F318:M318">SUM(F319:F320)</f>
        <v>0</v>
      </c>
      <c r="G318" s="671">
        <f t="shared" si="150"/>
        <v>0</v>
      </c>
      <c r="H318" s="671">
        <f t="shared" si="150"/>
        <v>0</v>
      </c>
      <c r="I318" s="671">
        <f t="shared" si="150"/>
        <v>0</v>
      </c>
      <c r="J318" s="671">
        <f t="shared" si="150"/>
        <v>0</v>
      </c>
      <c r="K318" s="671">
        <f t="shared" si="150"/>
        <v>0</v>
      </c>
      <c r="L318" s="671">
        <f t="shared" si="150"/>
        <v>0</v>
      </c>
      <c r="M318" s="670">
        <f t="shared" si="150"/>
        <v>0</v>
      </c>
    </row>
    <row r="319" spans="1:13" s="669" customFormat="1" ht="15" customHeight="1">
      <c r="A319" s="698"/>
      <c r="B319" s="693"/>
      <c r="C319" s="677" t="s">
        <v>42</v>
      </c>
      <c r="D319" s="664" t="s">
        <v>1874</v>
      </c>
      <c r="E319" s="651">
        <f t="shared" si="146"/>
        <v>0</v>
      </c>
      <c r="F319" s="671"/>
      <c r="G319" s="671"/>
      <c r="H319" s="671"/>
      <c r="I319" s="671"/>
      <c r="J319" s="672"/>
      <c r="K319" s="671"/>
      <c r="L319" s="671"/>
      <c r="M319" s="670"/>
    </row>
    <row r="320" spans="1:13" s="669" customFormat="1" ht="14.25" customHeight="1">
      <c r="A320" s="698"/>
      <c r="B320" s="693"/>
      <c r="C320" s="677" t="s">
        <v>450</v>
      </c>
      <c r="D320" s="664" t="s">
        <v>1873</v>
      </c>
      <c r="E320" s="651">
        <f t="shared" si="146"/>
        <v>0</v>
      </c>
      <c r="F320" s="671"/>
      <c r="G320" s="671"/>
      <c r="H320" s="671"/>
      <c r="I320" s="671"/>
      <c r="J320" s="672"/>
      <c r="K320" s="671"/>
      <c r="L320" s="671"/>
      <c r="M320" s="670"/>
    </row>
    <row r="321" spans="1:13" ht="15.75">
      <c r="A321" s="657"/>
      <c r="B321" s="686" t="s">
        <v>788</v>
      </c>
      <c r="C321" s="662"/>
      <c r="D321" s="655" t="s">
        <v>1872</v>
      </c>
      <c r="E321" s="651">
        <f t="shared" si="146"/>
        <v>0</v>
      </c>
      <c r="F321" s="651"/>
      <c r="G321" s="651"/>
      <c r="H321" s="651"/>
      <c r="I321" s="651"/>
      <c r="J321" s="654"/>
      <c r="K321" s="651"/>
      <c r="L321" s="651"/>
      <c r="M321" s="650"/>
    </row>
    <row r="322" spans="1:13" ht="15.75">
      <c r="A322" s="653" t="s">
        <v>1871</v>
      </c>
      <c r="B322" s="686"/>
      <c r="C322" s="662"/>
      <c r="D322" s="655" t="s">
        <v>1870</v>
      </c>
      <c r="E322" s="651">
        <f t="shared" si="146"/>
        <v>0</v>
      </c>
      <c r="F322" s="651">
        <f aca="true" t="shared" si="151" ref="F322:M322">F324+F327+F328</f>
        <v>0</v>
      </c>
      <c r="G322" s="651">
        <f t="shared" si="151"/>
        <v>0</v>
      </c>
      <c r="H322" s="651">
        <f t="shared" si="151"/>
        <v>0</v>
      </c>
      <c r="I322" s="651">
        <f t="shared" si="151"/>
        <v>0</v>
      </c>
      <c r="J322" s="651">
        <f t="shared" si="151"/>
        <v>0</v>
      </c>
      <c r="K322" s="651">
        <f t="shared" si="151"/>
        <v>0</v>
      </c>
      <c r="L322" s="651">
        <f t="shared" si="151"/>
        <v>0</v>
      </c>
      <c r="M322" s="650">
        <f t="shared" si="151"/>
        <v>0</v>
      </c>
    </row>
    <row r="323" spans="1:13" ht="15.75">
      <c r="A323" s="657" t="s">
        <v>736</v>
      </c>
      <c r="B323" s="686"/>
      <c r="C323" s="662"/>
      <c r="D323" s="655"/>
      <c r="E323" s="651"/>
      <c r="F323" s="651"/>
      <c r="G323" s="651"/>
      <c r="H323" s="651"/>
      <c r="I323" s="651"/>
      <c r="J323" s="654"/>
      <c r="K323" s="651"/>
      <c r="L323" s="651"/>
      <c r="M323" s="650"/>
    </row>
    <row r="324" spans="1:13" ht="15.75">
      <c r="A324" s="657"/>
      <c r="B324" s="1072" t="s">
        <v>1869</v>
      </c>
      <c r="C324" s="1073"/>
      <c r="D324" s="655" t="s">
        <v>1868</v>
      </c>
      <c r="E324" s="651">
        <f aca="true" t="shared" si="152" ref="E324:E330">G324+H324+I324+J324</f>
        <v>0</v>
      </c>
      <c r="F324" s="651">
        <f aca="true" t="shared" si="153" ref="F324:M324">SUM(F325:F326)</f>
        <v>0</v>
      </c>
      <c r="G324" s="651">
        <f t="shared" si="153"/>
        <v>0</v>
      </c>
      <c r="H324" s="651">
        <f t="shared" si="153"/>
        <v>0</v>
      </c>
      <c r="I324" s="651">
        <f t="shared" si="153"/>
        <v>0</v>
      </c>
      <c r="J324" s="651">
        <f t="shared" si="153"/>
        <v>0</v>
      </c>
      <c r="K324" s="651">
        <f t="shared" si="153"/>
        <v>0</v>
      </c>
      <c r="L324" s="651">
        <f t="shared" si="153"/>
        <v>0</v>
      </c>
      <c r="M324" s="650">
        <f t="shared" si="153"/>
        <v>0</v>
      </c>
    </row>
    <row r="325" spans="1:13" ht="15.75">
      <c r="A325" s="657"/>
      <c r="B325" s="686"/>
      <c r="C325" s="662" t="s">
        <v>1266</v>
      </c>
      <c r="D325" s="655" t="s">
        <v>1867</v>
      </c>
      <c r="E325" s="651">
        <f t="shared" si="152"/>
        <v>0</v>
      </c>
      <c r="F325" s="651"/>
      <c r="G325" s="651"/>
      <c r="H325" s="651"/>
      <c r="I325" s="651"/>
      <c r="J325" s="654"/>
      <c r="K325" s="651"/>
      <c r="L325" s="651"/>
      <c r="M325" s="650"/>
    </row>
    <row r="326" spans="1:13" s="669" customFormat="1" ht="12" customHeight="1">
      <c r="A326" s="676"/>
      <c r="B326" s="675"/>
      <c r="C326" s="674" t="s">
        <v>566</v>
      </c>
      <c r="D326" s="664" t="s">
        <v>1866</v>
      </c>
      <c r="E326" s="651">
        <f t="shared" si="152"/>
        <v>0</v>
      </c>
      <c r="F326" s="671"/>
      <c r="G326" s="671"/>
      <c r="H326" s="671"/>
      <c r="I326" s="671"/>
      <c r="J326" s="672"/>
      <c r="K326" s="671"/>
      <c r="L326" s="671"/>
      <c r="M326" s="670"/>
    </row>
    <row r="327" spans="1:13" s="669" customFormat="1" ht="12.75" customHeight="1">
      <c r="A327" s="676"/>
      <c r="B327" s="675" t="s">
        <v>1061</v>
      </c>
      <c r="C327" s="674"/>
      <c r="D327" s="664" t="s">
        <v>1865</v>
      </c>
      <c r="E327" s="651">
        <f t="shared" si="152"/>
        <v>0</v>
      </c>
      <c r="F327" s="671"/>
      <c r="G327" s="671"/>
      <c r="H327" s="671"/>
      <c r="I327" s="671"/>
      <c r="J327" s="672"/>
      <c r="K327" s="671"/>
      <c r="L327" s="671"/>
      <c r="M327" s="670"/>
    </row>
    <row r="328" spans="1:13" ht="15.75">
      <c r="A328" s="657"/>
      <c r="B328" s="686" t="s">
        <v>1864</v>
      </c>
      <c r="C328" s="662"/>
      <c r="D328" s="655" t="s">
        <v>1863</v>
      </c>
      <c r="E328" s="651">
        <f t="shared" si="152"/>
        <v>0</v>
      </c>
      <c r="F328" s="651">
        <f aca="true" t="shared" si="154" ref="F328:M328">F329</f>
        <v>0</v>
      </c>
      <c r="G328" s="651">
        <f t="shared" si="154"/>
        <v>0</v>
      </c>
      <c r="H328" s="651">
        <f t="shared" si="154"/>
        <v>0</v>
      </c>
      <c r="I328" s="651">
        <f t="shared" si="154"/>
        <v>0</v>
      </c>
      <c r="J328" s="651">
        <f t="shared" si="154"/>
        <v>0</v>
      </c>
      <c r="K328" s="651">
        <f t="shared" si="154"/>
        <v>0</v>
      </c>
      <c r="L328" s="651">
        <f t="shared" si="154"/>
        <v>0</v>
      </c>
      <c r="M328" s="650">
        <f t="shared" si="154"/>
        <v>0</v>
      </c>
    </row>
    <row r="329" spans="1:13" ht="15.75">
      <c r="A329" s="657"/>
      <c r="B329" s="686"/>
      <c r="C329" s="662" t="s">
        <v>910</v>
      </c>
      <c r="D329" s="655" t="s">
        <v>1862</v>
      </c>
      <c r="E329" s="651">
        <f t="shared" si="152"/>
        <v>0</v>
      </c>
      <c r="F329" s="651"/>
      <c r="G329" s="651"/>
      <c r="H329" s="651"/>
      <c r="I329" s="651"/>
      <c r="J329" s="654"/>
      <c r="K329" s="651"/>
      <c r="L329" s="651"/>
      <c r="M329" s="650"/>
    </row>
    <row r="330" spans="1:13" ht="15.75">
      <c r="A330" s="1077" t="s">
        <v>1861</v>
      </c>
      <c r="B330" s="1078"/>
      <c r="C330" s="1079"/>
      <c r="D330" s="655" t="s">
        <v>1860</v>
      </c>
      <c r="E330" s="651">
        <f t="shared" si="152"/>
        <v>7073.45</v>
      </c>
      <c r="F330" s="651">
        <f aca="true" t="shared" si="155" ref="F330:M330">F332+F342+F346</f>
        <v>0</v>
      </c>
      <c r="G330" s="651">
        <f t="shared" si="155"/>
        <v>0</v>
      </c>
      <c r="H330" s="651">
        <f t="shared" si="155"/>
        <v>0</v>
      </c>
      <c r="I330" s="651">
        <f t="shared" si="155"/>
        <v>0</v>
      </c>
      <c r="J330" s="651">
        <f t="shared" si="155"/>
        <v>7073.45</v>
      </c>
      <c r="K330" s="651">
        <f t="shared" si="155"/>
        <v>7405.9</v>
      </c>
      <c r="L330" s="651">
        <f t="shared" si="155"/>
        <v>7391.76</v>
      </c>
      <c r="M330" s="650">
        <f t="shared" si="155"/>
        <v>7356.39</v>
      </c>
    </row>
    <row r="331" spans="1:13" ht="15.75">
      <c r="A331" s="657" t="s">
        <v>736</v>
      </c>
      <c r="B331" s="666"/>
      <c r="C331" s="665"/>
      <c r="D331" s="664"/>
      <c r="E331" s="651"/>
      <c r="F331" s="651"/>
      <c r="G331" s="651"/>
      <c r="H331" s="651"/>
      <c r="I331" s="651"/>
      <c r="J331" s="654"/>
      <c r="K331" s="651"/>
      <c r="L331" s="651"/>
      <c r="M331" s="650"/>
    </row>
    <row r="332" spans="1:13" ht="30" customHeight="1">
      <c r="A332" s="657"/>
      <c r="B332" s="1096" t="s">
        <v>1859</v>
      </c>
      <c r="C332" s="1097"/>
      <c r="D332" s="664" t="s">
        <v>1858</v>
      </c>
      <c r="E332" s="651">
        <f aca="true" t="shared" si="156" ref="E332:E347">G332+H332+I332+J332</f>
        <v>7073.45</v>
      </c>
      <c r="F332" s="651">
        <f aca="true" t="shared" si="157" ref="F332:M332">SUM(F333:F341)</f>
        <v>0</v>
      </c>
      <c r="G332" s="651">
        <f t="shared" si="157"/>
        <v>0</v>
      </c>
      <c r="H332" s="651">
        <f t="shared" si="157"/>
        <v>0</v>
      </c>
      <c r="I332" s="651">
        <f t="shared" si="157"/>
        <v>0</v>
      </c>
      <c r="J332" s="651">
        <f t="shared" si="157"/>
        <v>7073.45</v>
      </c>
      <c r="K332" s="651">
        <f t="shared" si="157"/>
        <v>7405.9</v>
      </c>
      <c r="L332" s="651">
        <f t="shared" si="157"/>
        <v>7391.76</v>
      </c>
      <c r="M332" s="650">
        <f t="shared" si="157"/>
        <v>7356.39</v>
      </c>
    </row>
    <row r="333" spans="1:13" ht="15.75">
      <c r="A333" s="657"/>
      <c r="B333" s="666"/>
      <c r="C333" s="665" t="s">
        <v>912</v>
      </c>
      <c r="D333" s="664" t="s">
        <v>1857</v>
      </c>
      <c r="E333" s="651">
        <f t="shared" si="156"/>
        <v>0</v>
      </c>
      <c r="F333" s="651"/>
      <c r="G333" s="651"/>
      <c r="H333" s="651"/>
      <c r="I333" s="651"/>
      <c r="J333" s="654"/>
      <c r="K333" s="651"/>
      <c r="L333" s="651"/>
      <c r="M333" s="650"/>
    </row>
    <row r="334" spans="1:13" ht="15.75">
      <c r="A334" s="657"/>
      <c r="B334" s="666"/>
      <c r="C334" s="665" t="s">
        <v>913</v>
      </c>
      <c r="D334" s="664" t="s">
        <v>1856</v>
      </c>
      <c r="E334" s="651">
        <f t="shared" si="156"/>
        <v>0</v>
      </c>
      <c r="F334" s="651"/>
      <c r="G334" s="651"/>
      <c r="H334" s="651"/>
      <c r="I334" s="651"/>
      <c r="J334" s="654"/>
      <c r="K334" s="651"/>
      <c r="L334" s="651"/>
      <c r="M334" s="650"/>
    </row>
    <row r="335" spans="1:13" ht="15.75">
      <c r="A335" s="657"/>
      <c r="B335" s="666"/>
      <c r="C335" s="665" t="s">
        <v>1042</v>
      </c>
      <c r="D335" s="664" t="s">
        <v>1855</v>
      </c>
      <c r="E335" s="651">
        <f t="shared" si="156"/>
        <v>7073.45</v>
      </c>
      <c r="F335" s="651"/>
      <c r="G335" s="651">
        <v>0</v>
      </c>
      <c r="H335" s="651">
        <v>0</v>
      </c>
      <c r="I335" s="651">
        <v>0</v>
      </c>
      <c r="J335" s="654">
        <v>7073.45</v>
      </c>
      <c r="K335" s="651">
        <v>7405.9</v>
      </c>
      <c r="L335" s="651">
        <v>7391.76</v>
      </c>
      <c r="M335" s="650">
        <v>7356.39</v>
      </c>
    </row>
    <row r="336" spans="1:13" ht="15.75">
      <c r="A336" s="657"/>
      <c r="B336" s="666"/>
      <c r="C336" s="665" t="s">
        <v>1043</v>
      </c>
      <c r="D336" s="664" t="s">
        <v>1854</v>
      </c>
      <c r="E336" s="651">
        <f t="shared" si="156"/>
        <v>0</v>
      </c>
      <c r="F336" s="651"/>
      <c r="G336" s="651"/>
      <c r="H336" s="651"/>
      <c r="I336" s="651"/>
      <c r="J336" s="654"/>
      <c r="K336" s="651"/>
      <c r="L336" s="651"/>
      <c r="M336" s="650"/>
    </row>
    <row r="337" spans="1:13" ht="15.75">
      <c r="A337" s="661"/>
      <c r="B337" s="697"/>
      <c r="C337" s="696" t="s">
        <v>1044</v>
      </c>
      <c r="D337" s="664" t="s">
        <v>1853</v>
      </c>
      <c r="E337" s="651">
        <f t="shared" si="156"/>
        <v>0</v>
      </c>
      <c r="F337" s="651"/>
      <c r="G337" s="651"/>
      <c r="H337" s="651"/>
      <c r="I337" s="651"/>
      <c r="J337" s="654"/>
      <c r="K337" s="651"/>
      <c r="L337" s="651"/>
      <c r="M337" s="650"/>
    </row>
    <row r="338" spans="1:13" ht="15.75">
      <c r="A338" s="657"/>
      <c r="B338" s="666"/>
      <c r="C338" s="665" t="s">
        <v>1045</v>
      </c>
      <c r="D338" s="664" t="s">
        <v>1852</v>
      </c>
      <c r="E338" s="651">
        <f t="shared" si="156"/>
        <v>0</v>
      </c>
      <c r="F338" s="651"/>
      <c r="G338" s="651"/>
      <c r="H338" s="651"/>
      <c r="I338" s="651"/>
      <c r="J338" s="654"/>
      <c r="K338" s="651"/>
      <c r="L338" s="651"/>
      <c r="M338" s="650"/>
    </row>
    <row r="339" spans="1:13" ht="15.75">
      <c r="A339" s="657"/>
      <c r="B339" s="666"/>
      <c r="C339" s="752" t="s">
        <v>1763</v>
      </c>
      <c r="D339" s="664" t="s">
        <v>1851</v>
      </c>
      <c r="E339" s="651">
        <f t="shared" si="156"/>
        <v>0</v>
      </c>
      <c r="F339" s="651"/>
      <c r="G339" s="651"/>
      <c r="H339" s="651"/>
      <c r="I339" s="651"/>
      <c r="J339" s="654"/>
      <c r="K339" s="651"/>
      <c r="L339" s="651"/>
      <c r="M339" s="650"/>
    </row>
    <row r="340" spans="1:13" ht="15.75">
      <c r="A340" s="657"/>
      <c r="B340" s="666"/>
      <c r="C340" s="665" t="s">
        <v>296</v>
      </c>
      <c r="D340" s="664" t="s">
        <v>1850</v>
      </c>
      <c r="E340" s="651">
        <f t="shared" si="156"/>
        <v>0</v>
      </c>
      <c r="F340" s="651"/>
      <c r="G340" s="651"/>
      <c r="H340" s="651"/>
      <c r="I340" s="651"/>
      <c r="J340" s="654"/>
      <c r="K340" s="651"/>
      <c r="L340" s="651"/>
      <c r="M340" s="650"/>
    </row>
    <row r="341" spans="1:13" ht="15.75">
      <c r="A341" s="657"/>
      <c r="B341" s="666"/>
      <c r="C341" s="665" t="s">
        <v>297</v>
      </c>
      <c r="D341" s="664" t="s">
        <v>1849</v>
      </c>
      <c r="E341" s="651">
        <f t="shared" si="156"/>
        <v>0</v>
      </c>
      <c r="F341" s="651"/>
      <c r="G341" s="651"/>
      <c r="H341" s="651"/>
      <c r="I341" s="651"/>
      <c r="J341" s="654"/>
      <c r="K341" s="651"/>
      <c r="L341" s="651"/>
      <c r="M341" s="650"/>
    </row>
    <row r="342" spans="1:13" s="669" customFormat="1" ht="15.75">
      <c r="A342" s="676"/>
      <c r="B342" s="1072" t="s">
        <v>1848</v>
      </c>
      <c r="C342" s="1073"/>
      <c r="D342" s="664" t="s">
        <v>1847</v>
      </c>
      <c r="E342" s="651">
        <f t="shared" si="156"/>
        <v>0</v>
      </c>
      <c r="F342" s="671">
        <f aca="true" t="shared" si="158" ref="F342:M342">F343+F344+F345</f>
        <v>0</v>
      </c>
      <c r="G342" s="671">
        <f t="shared" si="158"/>
        <v>0</v>
      </c>
      <c r="H342" s="671">
        <f t="shared" si="158"/>
        <v>0</v>
      </c>
      <c r="I342" s="671">
        <f t="shared" si="158"/>
        <v>0</v>
      </c>
      <c r="J342" s="671">
        <f t="shared" si="158"/>
        <v>0</v>
      </c>
      <c r="K342" s="671">
        <f t="shared" si="158"/>
        <v>0</v>
      </c>
      <c r="L342" s="671">
        <f t="shared" si="158"/>
        <v>0</v>
      </c>
      <c r="M342" s="670">
        <f t="shared" si="158"/>
        <v>0</v>
      </c>
    </row>
    <row r="343" spans="1:13" s="669" customFormat="1" ht="15.75">
      <c r="A343" s="676"/>
      <c r="B343" s="693"/>
      <c r="C343" s="674" t="s">
        <v>64</v>
      </c>
      <c r="D343" s="673" t="s">
        <v>1846</v>
      </c>
      <c r="E343" s="651">
        <f t="shared" si="156"/>
        <v>0</v>
      </c>
      <c r="F343" s="671"/>
      <c r="G343" s="671"/>
      <c r="H343" s="671"/>
      <c r="I343" s="671"/>
      <c r="J343" s="672"/>
      <c r="K343" s="671"/>
      <c r="L343" s="671"/>
      <c r="M343" s="670"/>
    </row>
    <row r="344" spans="1:13" s="669" customFormat="1" ht="15.75">
      <c r="A344" s="676"/>
      <c r="B344" s="693"/>
      <c r="C344" s="674" t="s">
        <v>65</v>
      </c>
      <c r="D344" s="673" t="s">
        <v>1845</v>
      </c>
      <c r="E344" s="651">
        <f t="shared" si="156"/>
        <v>0</v>
      </c>
      <c r="F344" s="671"/>
      <c r="G344" s="671"/>
      <c r="H344" s="671"/>
      <c r="I344" s="671"/>
      <c r="J344" s="672"/>
      <c r="K344" s="671"/>
      <c r="L344" s="671"/>
      <c r="M344" s="670"/>
    </row>
    <row r="345" spans="1:13" s="669" customFormat="1" ht="26.25" customHeight="1">
      <c r="A345" s="676"/>
      <c r="B345" s="693"/>
      <c r="C345" s="632" t="s">
        <v>66</v>
      </c>
      <c r="D345" s="673" t="s">
        <v>1844</v>
      </c>
      <c r="E345" s="651">
        <f t="shared" si="156"/>
        <v>0</v>
      </c>
      <c r="F345" s="671"/>
      <c r="G345" s="671"/>
      <c r="H345" s="671"/>
      <c r="I345" s="671"/>
      <c r="J345" s="672"/>
      <c r="K345" s="671"/>
      <c r="L345" s="671"/>
      <c r="M345" s="670"/>
    </row>
    <row r="346" spans="1:13" ht="15.75">
      <c r="A346" s="689"/>
      <c r="B346" s="656" t="s">
        <v>155</v>
      </c>
      <c r="C346" s="663"/>
      <c r="D346" s="655" t="s">
        <v>1843</v>
      </c>
      <c r="E346" s="651">
        <f t="shared" si="156"/>
        <v>0</v>
      </c>
      <c r="F346" s="651"/>
      <c r="G346" s="651"/>
      <c r="H346" s="651"/>
      <c r="I346" s="651"/>
      <c r="J346" s="654"/>
      <c r="K346" s="651"/>
      <c r="L346" s="651"/>
      <c r="M346" s="650"/>
    </row>
    <row r="347" spans="1:13" ht="33.75" customHeight="1">
      <c r="A347" s="1111" t="s">
        <v>1842</v>
      </c>
      <c r="B347" s="1112"/>
      <c r="C347" s="1113"/>
      <c r="D347" s="652" t="s">
        <v>1841</v>
      </c>
      <c r="E347" s="651">
        <f t="shared" si="156"/>
        <v>0</v>
      </c>
      <c r="F347" s="651">
        <f aca="true" t="shared" si="159" ref="F347:M347">F349+F350+F351+F352+F353+F356</f>
        <v>0</v>
      </c>
      <c r="G347" s="651">
        <f t="shared" si="159"/>
        <v>0</v>
      </c>
      <c r="H347" s="651">
        <f t="shared" si="159"/>
        <v>0</v>
      </c>
      <c r="I347" s="651">
        <f t="shared" si="159"/>
        <v>0</v>
      </c>
      <c r="J347" s="651">
        <f t="shared" si="159"/>
        <v>0</v>
      </c>
      <c r="K347" s="651">
        <f t="shared" si="159"/>
        <v>0</v>
      </c>
      <c r="L347" s="651">
        <f t="shared" si="159"/>
        <v>0</v>
      </c>
      <c r="M347" s="650">
        <f t="shared" si="159"/>
        <v>0</v>
      </c>
    </row>
    <row r="348" spans="1:13" ht="15.75">
      <c r="A348" s="657" t="s">
        <v>736</v>
      </c>
      <c r="B348" s="666"/>
      <c r="C348" s="665"/>
      <c r="D348" s="652"/>
      <c r="E348" s="651"/>
      <c r="F348" s="651"/>
      <c r="G348" s="651"/>
      <c r="H348" s="651"/>
      <c r="I348" s="651"/>
      <c r="J348" s="654"/>
      <c r="K348" s="651"/>
      <c r="L348" s="651"/>
      <c r="M348" s="650"/>
    </row>
    <row r="349" spans="1:13" ht="15.75">
      <c r="A349" s="689"/>
      <c r="B349" s="666" t="s">
        <v>1126</v>
      </c>
      <c r="C349" s="690"/>
      <c r="D349" s="652" t="s">
        <v>1840</v>
      </c>
      <c r="E349" s="651">
        <f aca="true" t="shared" si="160" ref="E349:E359">G349+H349+I349+J349</f>
        <v>0</v>
      </c>
      <c r="F349" s="651"/>
      <c r="G349" s="651"/>
      <c r="H349" s="651"/>
      <c r="I349" s="651"/>
      <c r="J349" s="654"/>
      <c r="K349" s="651"/>
      <c r="L349" s="651"/>
      <c r="M349" s="650"/>
    </row>
    <row r="350" spans="1:13" ht="15.75">
      <c r="A350" s="689"/>
      <c r="B350" s="666" t="s">
        <v>430</v>
      </c>
      <c r="C350" s="690"/>
      <c r="D350" s="652" t="s">
        <v>1839</v>
      </c>
      <c r="E350" s="651">
        <f t="shared" si="160"/>
        <v>0</v>
      </c>
      <c r="F350" s="651"/>
      <c r="G350" s="651"/>
      <c r="H350" s="651"/>
      <c r="I350" s="651"/>
      <c r="J350" s="654"/>
      <c r="K350" s="651"/>
      <c r="L350" s="651"/>
      <c r="M350" s="650"/>
    </row>
    <row r="351" spans="1:13" s="669" customFormat="1" ht="12" customHeight="1">
      <c r="A351" s="676"/>
      <c r="B351" s="675" t="s">
        <v>1762</v>
      </c>
      <c r="C351" s="674"/>
      <c r="D351" s="664" t="s">
        <v>1838</v>
      </c>
      <c r="E351" s="651">
        <f t="shared" si="160"/>
        <v>0</v>
      </c>
      <c r="F351" s="692"/>
      <c r="G351" s="692"/>
      <c r="H351" s="692"/>
      <c r="I351" s="671"/>
      <c r="J351" s="672"/>
      <c r="K351" s="692"/>
      <c r="L351" s="692"/>
      <c r="M351" s="691"/>
    </row>
    <row r="352" spans="1:13" s="669" customFormat="1" ht="18" customHeight="1">
      <c r="A352" s="676"/>
      <c r="B352" s="675" t="s">
        <v>1226</v>
      </c>
      <c r="C352" s="675"/>
      <c r="D352" s="664" t="s">
        <v>1837</v>
      </c>
      <c r="E352" s="651">
        <f t="shared" si="160"/>
        <v>0</v>
      </c>
      <c r="F352" s="671"/>
      <c r="G352" s="671"/>
      <c r="H352" s="671"/>
      <c r="I352" s="671"/>
      <c r="J352" s="672"/>
      <c r="K352" s="671"/>
      <c r="L352" s="671"/>
      <c r="M352" s="670"/>
    </row>
    <row r="353" spans="1:13" ht="15.75">
      <c r="A353" s="689"/>
      <c r="B353" s="666" t="s">
        <v>1836</v>
      </c>
      <c r="C353" s="690"/>
      <c r="D353" s="652" t="s">
        <v>1835</v>
      </c>
      <c r="E353" s="651">
        <f t="shared" si="160"/>
        <v>0</v>
      </c>
      <c r="F353" s="651">
        <f aca="true" t="shared" si="161" ref="F353:M353">SUM(F354:F355)</f>
        <v>0</v>
      </c>
      <c r="G353" s="651">
        <f t="shared" si="161"/>
        <v>0</v>
      </c>
      <c r="H353" s="651">
        <f t="shared" si="161"/>
        <v>0</v>
      </c>
      <c r="I353" s="651">
        <f t="shared" si="161"/>
        <v>0</v>
      </c>
      <c r="J353" s="651">
        <f t="shared" si="161"/>
        <v>0</v>
      </c>
      <c r="K353" s="651">
        <f t="shared" si="161"/>
        <v>0</v>
      </c>
      <c r="L353" s="651">
        <f t="shared" si="161"/>
        <v>0</v>
      </c>
      <c r="M353" s="650">
        <f t="shared" si="161"/>
        <v>0</v>
      </c>
    </row>
    <row r="354" spans="1:13" ht="15.75">
      <c r="A354" s="689"/>
      <c r="B354" s="666"/>
      <c r="C354" s="665" t="s">
        <v>369</v>
      </c>
      <c r="D354" s="652" t="s">
        <v>1834</v>
      </c>
      <c r="E354" s="651">
        <f t="shared" si="160"/>
        <v>0</v>
      </c>
      <c r="F354" s="651"/>
      <c r="G354" s="651"/>
      <c r="H354" s="651"/>
      <c r="I354" s="651"/>
      <c r="J354" s="654"/>
      <c r="K354" s="651"/>
      <c r="L354" s="651"/>
      <c r="M354" s="650"/>
    </row>
    <row r="355" spans="1:13" ht="15.75">
      <c r="A355" s="689"/>
      <c r="B355" s="666"/>
      <c r="C355" s="665" t="s">
        <v>1761</v>
      </c>
      <c r="D355" s="652" t="s">
        <v>1833</v>
      </c>
      <c r="E355" s="651">
        <f t="shared" si="160"/>
        <v>0</v>
      </c>
      <c r="F355" s="651"/>
      <c r="G355" s="651"/>
      <c r="H355" s="651"/>
      <c r="I355" s="651"/>
      <c r="J355" s="654"/>
      <c r="K355" s="651"/>
      <c r="L355" s="651"/>
      <c r="M355" s="650"/>
    </row>
    <row r="356" spans="1:13" s="669" customFormat="1" ht="18" customHeight="1">
      <c r="A356" s="698"/>
      <c r="B356" s="693" t="s">
        <v>1832</v>
      </c>
      <c r="C356" s="674"/>
      <c r="D356" s="664" t="s">
        <v>1831</v>
      </c>
      <c r="E356" s="651">
        <f t="shared" si="160"/>
        <v>0</v>
      </c>
      <c r="F356" s="671">
        <f aca="true" t="shared" si="162" ref="F356:M356">F357</f>
        <v>0</v>
      </c>
      <c r="G356" s="671">
        <f t="shared" si="162"/>
        <v>0</v>
      </c>
      <c r="H356" s="671">
        <f t="shared" si="162"/>
        <v>0</v>
      </c>
      <c r="I356" s="671">
        <f t="shared" si="162"/>
        <v>0</v>
      </c>
      <c r="J356" s="671">
        <f t="shared" si="162"/>
        <v>0</v>
      </c>
      <c r="K356" s="671">
        <f t="shared" si="162"/>
        <v>0</v>
      </c>
      <c r="L356" s="671">
        <f t="shared" si="162"/>
        <v>0</v>
      </c>
      <c r="M356" s="670">
        <f t="shared" si="162"/>
        <v>0</v>
      </c>
    </row>
    <row r="357" spans="1:13" s="669" customFormat="1" ht="15" customHeight="1">
      <c r="A357" s="698"/>
      <c r="B357" s="693"/>
      <c r="C357" s="674" t="s">
        <v>168</v>
      </c>
      <c r="D357" s="664" t="s">
        <v>1830</v>
      </c>
      <c r="E357" s="651">
        <f t="shared" si="160"/>
        <v>0</v>
      </c>
      <c r="F357" s="746"/>
      <c r="G357" s="671"/>
      <c r="H357" s="671"/>
      <c r="I357" s="671"/>
      <c r="J357" s="672"/>
      <c r="K357" s="746"/>
      <c r="L357" s="671"/>
      <c r="M357" s="670"/>
    </row>
    <row r="358" spans="1:13" ht="38.25" customHeight="1">
      <c r="A358" s="1077" t="s">
        <v>1829</v>
      </c>
      <c r="B358" s="1078"/>
      <c r="C358" s="1079"/>
      <c r="D358" s="652"/>
      <c r="E358" s="651">
        <f t="shared" si="160"/>
        <v>69895.25</v>
      </c>
      <c r="F358" s="651">
        <f aca="true" t="shared" si="163" ref="F358:M358">F359+F370</f>
        <v>0</v>
      </c>
      <c r="G358" s="651">
        <f t="shared" si="163"/>
        <v>0</v>
      </c>
      <c r="H358" s="651">
        <f t="shared" si="163"/>
        <v>9984.76</v>
      </c>
      <c r="I358" s="651">
        <f t="shared" si="163"/>
        <v>0</v>
      </c>
      <c r="J358" s="651">
        <f t="shared" si="163"/>
        <v>59910.49</v>
      </c>
      <c r="K358" s="651">
        <f t="shared" si="163"/>
        <v>73180.33</v>
      </c>
      <c r="L358" s="651">
        <f t="shared" si="163"/>
        <v>73040.54</v>
      </c>
      <c r="M358" s="650">
        <f t="shared" si="163"/>
        <v>72691.06</v>
      </c>
    </row>
    <row r="359" spans="1:13" ht="33.75" customHeight="1">
      <c r="A359" s="1080" t="s">
        <v>1828</v>
      </c>
      <c r="B359" s="1081"/>
      <c r="C359" s="1082"/>
      <c r="D359" s="664" t="s">
        <v>1827</v>
      </c>
      <c r="E359" s="651">
        <f t="shared" si="160"/>
        <v>69895.25</v>
      </c>
      <c r="F359" s="651">
        <f aca="true" t="shared" si="164" ref="F359:M359">F361+F364+F367+F368+F369</f>
        <v>0</v>
      </c>
      <c r="G359" s="651">
        <f t="shared" si="164"/>
        <v>0</v>
      </c>
      <c r="H359" s="651">
        <f t="shared" si="164"/>
        <v>9984.76</v>
      </c>
      <c r="I359" s="651">
        <f t="shared" si="164"/>
        <v>0</v>
      </c>
      <c r="J359" s="651">
        <f t="shared" si="164"/>
        <v>59910.49</v>
      </c>
      <c r="K359" s="651">
        <f t="shared" si="164"/>
        <v>73180.33</v>
      </c>
      <c r="L359" s="651">
        <f t="shared" si="164"/>
        <v>73040.54</v>
      </c>
      <c r="M359" s="650">
        <f t="shared" si="164"/>
        <v>72691.06</v>
      </c>
    </row>
    <row r="360" spans="1:13" ht="15.75">
      <c r="A360" s="657" t="s">
        <v>736</v>
      </c>
      <c r="B360" s="666"/>
      <c r="C360" s="665"/>
      <c r="D360" s="664"/>
      <c r="E360" s="651"/>
      <c r="F360" s="651"/>
      <c r="G360" s="651"/>
      <c r="H360" s="651"/>
      <c r="I360" s="651"/>
      <c r="J360" s="654"/>
      <c r="K360" s="651"/>
      <c r="L360" s="651"/>
      <c r="M360" s="650"/>
    </row>
    <row r="361" spans="1:13" ht="15.75">
      <c r="A361" s="657"/>
      <c r="B361" s="1083" t="s">
        <v>1826</v>
      </c>
      <c r="C361" s="1084"/>
      <c r="D361" s="655" t="s">
        <v>1825</v>
      </c>
      <c r="E361" s="651">
        <f aca="true" t="shared" si="165" ref="E361:E370">G361+H361+I361+J361</f>
        <v>69895.25</v>
      </c>
      <c r="F361" s="651">
        <f aca="true" t="shared" si="166" ref="F361:M361">SUM(F362:F363)</f>
        <v>0</v>
      </c>
      <c r="G361" s="651">
        <f t="shared" si="166"/>
        <v>0</v>
      </c>
      <c r="H361" s="651">
        <f t="shared" si="166"/>
        <v>9984.76</v>
      </c>
      <c r="I361" s="651">
        <f t="shared" si="166"/>
        <v>0</v>
      </c>
      <c r="J361" s="651">
        <f t="shared" si="166"/>
        <v>59910.49</v>
      </c>
      <c r="K361" s="651">
        <f t="shared" si="166"/>
        <v>73180.33</v>
      </c>
      <c r="L361" s="651">
        <f t="shared" si="166"/>
        <v>73040.54</v>
      </c>
      <c r="M361" s="650">
        <f t="shared" si="166"/>
        <v>72691.06</v>
      </c>
    </row>
    <row r="362" spans="1:13" ht="15.75">
      <c r="A362" s="657"/>
      <c r="B362" s="656"/>
      <c r="C362" s="662" t="s">
        <v>237</v>
      </c>
      <c r="D362" s="655" t="s">
        <v>1824</v>
      </c>
      <c r="E362" s="651">
        <f t="shared" si="165"/>
        <v>0</v>
      </c>
      <c r="F362" s="651"/>
      <c r="G362" s="651"/>
      <c r="H362" s="651"/>
      <c r="I362" s="651"/>
      <c r="J362" s="654"/>
      <c r="K362" s="651"/>
      <c r="L362" s="651"/>
      <c r="M362" s="650"/>
    </row>
    <row r="363" spans="1:13" ht="15.75">
      <c r="A363" s="657"/>
      <c r="B363" s="656"/>
      <c r="C363" s="633" t="s">
        <v>689</v>
      </c>
      <c r="D363" s="655" t="s">
        <v>1823</v>
      </c>
      <c r="E363" s="651">
        <f t="shared" si="165"/>
        <v>69895.25</v>
      </c>
      <c r="F363" s="651"/>
      <c r="G363" s="651">
        <v>0</v>
      </c>
      <c r="H363" s="651">
        <v>9984.76</v>
      </c>
      <c r="I363" s="651">
        <v>0</v>
      </c>
      <c r="J363" s="654">
        <v>59910.49</v>
      </c>
      <c r="K363" s="651">
        <v>73180.33</v>
      </c>
      <c r="L363" s="651">
        <v>73040.54</v>
      </c>
      <c r="M363" s="650">
        <v>72691.06</v>
      </c>
    </row>
    <row r="364" spans="1:13" ht="15.75">
      <c r="A364" s="657"/>
      <c r="B364" s="1072" t="s">
        <v>1822</v>
      </c>
      <c r="C364" s="1073"/>
      <c r="D364" s="655" t="s">
        <v>1821</v>
      </c>
      <c r="E364" s="651">
        <f t="shared" si="165"/>
        <v>0</v>
      </c>
      <c r="F364" s="651">
        <f aca="true" t="shared" si="167" ref="F364:M364">SUM(F365:F366)</f>
        <v>0</v>
      </c>
      <c r="G364" s="651">
        <f t="shared" si="167"/>
        <v>0</v>
      </c>
      <c r="H364" s="651">
        <f t="shared" si="167"/>
        <v>0</v>
      </c>
      <c r="I364" s="651">
        <f t="shared" si="167"/>
        <v>0</v>
      </c>
      <c r="J364" s="651">
        <f t="shared" si="167"/>
        <v>0</v>
      </c>
      <c r="K364" s="651">
        <f t="shared" si="167"/>
        <v>0</v>
      </c>
      <c r="L364" s="651">
        <f t="shared" si="167"/>
        <v>0</v>
      </c>
      <c r="M364" s="650">
        <f t="shared" si="167"/>
        <v>0</v>
      </c>
    </row>
    <row r="365" spans="1:13" ht="15.75">
      <c r="A365" s="657"/>
      <c r="B365" s="686"/>
      <c r="C365" s="658" t="s">
        <v>690</v>
      </c>
      <c r="D365" s="655" t="s">
        <v>1820</v>
      </c>
      <c r="E365" s="651">
        <f t="shared" si="165"/>
        <v>0</v>
      </c>
      <c r="F365" s="651"/>
      <c r="G365" s="651"/>
      <c r="H365" s="651"/>
      <c r="I365" s="651"/>
      <c r="J365" s="654"/>
      <c r="K365" s="651"/>
      <c r="L365" s="651"/>
      <c r="M365" s="650"/>
    </row>
    <row r="366" spans="1:13" ht="15.75">
      <c r="A366" s="657"/>
      <c r="B366" s="686"/>
      <c r="C366" s="658" t="s">
        <v>691</v>
      </c>
      <c r="D366" s="655" t="s">
        <v>1819</v>
      </c>
      <c r="E366" s="651">
        <f t="shared" si="165"/>
        <v>0</v>
      </c>
      <c r="F366" s="651"/>
      <c r="G366" s="651"/>
      <c r="H366" s="651"/>
      <c r="I366" s="651"/>
      <c r="J366" s="654"/>
      <c r="K366" s="651"/>
      <c r="L366" s="651"/>
      <c r="M366" s="650"/>
    </row>
    <row r="367" spans="1:13" ht="15.75">
      <c r="A367" s="657"/>
      <c r="B367" s="656" t="s">
        <v>1076</v>
      </c>
      <c r="C367" s="658"/>
      <c r="D367" s="655" t="s">
        <v>1818</v>
      </c>
      <c r="E367" s="651">
        <f t="shared" si="165"/>
        <v>0</v>
      </c>
      <c r="F367" s="651"/>
      <c r="G367" s="651"/>
      <c r="H367" s="651"/>
      <c r="I367" s="651"/>
      <c r="J367" s="654"/>
      <c r="K367" s="651"/>
      <c r="L367" s="651"/>
      <c r="M367" s="650"/>
    </row>
    <row r="368" spans="1:13" ht="15.75">
      <c r="A368" s="657"/>
      <c r="B368" s="656" t="s">
        <v>783</v>
      </c>
      <c r="C368" s="658"/>
      <c r="D368" s="655" t="s">
        <v>1817</v>
      </c>
      <c r="E368" s="651">
        <f t="shared" si="165"/>
        <v>0</v>
      </c>
      <c r="F368" s="651"/>
      <c r="G368" s="651"/>
      <c r="H368" s="651"/>
      <c r="I368" s="651"/>
      <c r="J368" s="654"/>
      <c r="K368" s="651"/>
      <c r="L368" s="651"/>
      <c r="M368" s="650"/>
    </row>
    <row r="369" spans="1:13" ht="15.75">
      <c r="A369" s="657"/>
      <c r="B369" s="1072" t="s">
        <v>406</v>
      </c>
      <c r="C369" s="1073"/>
      <c r="D369" s="655" t="s">
        <v>1816</v>
      </c>
      <c r="E369" s="651">
        <f t="shared" si="165"/>
        <v>0</v>
      </c>
      <c r="F369" s="651"/>
      <c r="G369" s="651"/>
      <c r="H369" s="651"/>
      <c r="I369" s="651"/>
      <c r="J369" s="654"/>
      <c r="K369" s="651"/>
      <c r="L369" s="651"/>
      <c r="M369" s="650"/>
    </row>
    <row r="370" spans="1:13" ht="15.75">
      <c r="A370" s="668" t="s">
        <v>1815</v>
      </c>
      <c r="B370" s="666"/>
      <c r="C370" s="667"/>
      <c r="D370" s="664" t="s">
        <v>1814</v>
      </c>
      <c r="E370" s="651">
        <f t="shared" si="165"/>
        <v>0</v>
      </c>
      <c r="F370" s="651">
        <f aca="true" t="shared" si="168" ref="F370:M370">F372+F373+F376+F377</f>
        <v>0</v>
      </c>
      <c r="G370" s="651">
        <f t="shared" si="168"/>
        <v>0</v>
      </c>
      <c r="H370" s="651">
        <f t="shared" si="168"/>
        <v>0</v>
      </c>
      <c r="I370" s="651">
        <f t="shared" si="168"/>
        <v>0</v>
      </c>
      <c r="J370" s="651">
        <f t="shared" si="168"/>
        <v>0</v>
      </c>
      <c r="K370" s="651">
        <f t="shared" si="168"/>
        <v>0</v>
      </c>
      <c r="L370" s="651">
        <f t="shared" si="168"/>
        <v>0</v>
      </c>
      <c r="M370" s="650">
        <f t="shared" si="168"/>
        <v>0</v>
      </c>
    </row>
    <row r="371" spans="1:13" ht="14.25" customHeight="1">
      <c r="A371" s="657" t="s">
        <v>736</v>
      </c>
      <c r="B371" s="666"/>
      <c r="C371" s="665"/>
      <c r="D371" s="664"/>
      <c r="E371" s="651"/>
      <c r="F371" s="651"/>
      <c r="G371" s="651"/>
      <c r="H371" s="651"/>
      <c r="I371" s="651"/>
      <c r="J371" s="654"/>
      <c r="K371" s="651"/>
      <c r="L371" s="651"/>
      <c r="M371" s="650"/>
    </row>
    <row r="372" spans="1:13" s="669" customFormat="1" ht="18" customHeight="1">
      <c r="A372" s="681"/>
      <c r="B372" s="685" t="s">
        <v>372</v>
      </c>
      <c r="C372" s="679"/>
      <c r="D372" s="664" t="s">
        <v>1813</v>
      </c>
      <c r="E372" s="651">
        <f aca="true" t="shared" si="169" ref="E372:E379">G372+H372+I372+J372</f>
        <v>0</v>
      </c>
      <c r="F372" s="671"/>
      <c r="G372" s="671"/>
      <c r="H372" s="671"/>
      <c r="I372" s="671"/>
      <c r="J372" s="672"/>
      <c r="K372" s="671"/>
      <c r="L372" s="671"/>
      <c r="M372" s="670"/>
    </row>
    <row r="373" spans="1:13" ht="15.75">
      <c r="A373" s="657"/>
      <c r="B373" s="1072" t="s">
        <v>1812</v>
      </c>
      <c r="C373" s="1073"/>
      <c r="D373" s="655" t="s">
        <v>1811</v>
      </c>
      <c r="E373" s="651">
        <f t="shared" si="169"/>
        <v>0</v>
      </c>
      <c r="F373" s="651">
        <f aca="true" t="shared" si="170" ref="F373:M373">SUM(F374:F375)</f>
        <v>0</v>
      </c>
      <c r="G373" s="651">
        <f t="shared" si="170"/>
        <v>0</v>
      </c>
      <c r="H373" s="651">
        <f t="shared" si="170"/>
        <v>0</v>
      </c>
      <c r="I373" s="651">
        <f t="shared" si="170"/>
        <v>0</v>
      </c>
      <c r="J373" s="651">
        <f t="shared" si="170"/>
        <v>0</v>
      </c>
      <c r="K373" s="651">
        <f t="shared" si="170"/>
        <v>0</v>
      </c>
      <c r="L373" s="651">
        <f t="shared" si="170"/>
        <v>0</v>
      </c>
      <c r="M373" s="650">
        <f t="shared" si="170"/>
        <v>0</v>
      </c>
    </row>
    <row r="374" spans="1:13" ht="15.75">
      <c r="A374" s="657"/>
      <c r="B374" s="656"/>
      <c r="C374" s="658" t="s">
        <v>692</v>
      </c>
      <c r="D374" s="655" t="s">
        <v>1810</v>
      </c>
      <c r="E374" s="651">
        <f t="shared" si="169"/>
        <v>0</v>
      </c>
      <c r="F374" s="651"/>
      <c r="G374" s="651"/>
      <c r="H374" s="651"/>
      <c r="I374" s="651"/>
      <c r="J374" s="654"/>
      <c r="K374" s="651"/>
      <c r="L374" s="651"/>
      <c r="M374" s="650"/>
    </row>
    <row r="375" spans="1:13" ht="15.75">
      <c r="A375" s="657"/>
      <c r="B375" s="656"/>
      <c r="C375" s="658" t="s">
        <v>1166</v>
      </c>
      <c r="D375" s="655" t="s">
        <v>1809</v>
      </c>
      <c r="E375" s="651">
        <f t="shared" si="169"/>
        <v>0</v>
      </c>
      <c r="F375" s="651"/>
      <c r="G375" s="651"/>
      <c r="H375" s="651"/>
      <c r="I375" s="651"/>
      <c r="J375" s="654"/>
      <c r="K375" s="651"/>
      <c r="L375" s="651"/>
      <c r="M375" s="650"/>
    </row>
    <row r="376" spans="1:13" ht="15.75">
      <c r="A376" s="657"/>
      <c r="B376" s="656" t="s">
        <v>229</v>
      </c>
      <c r="C376" s="658"/>
      <c r="D376" s="655" t="s">
        <v>1808</v>
      </c>
      <c r="E376" s="651">
        <f t="shared" si="169"/>
        <v>0</v>
      </c>
      <c r="F376" s="651"/>
      <c r="G376" s="651"/>
      <c r="H376" s="651"/>
      <c r="I376" s="651"/>
      <c r="J376" s="654"/>
      <c r="K376" s="651"/>
      <c r="L376" s="651"/>
      <c r="M376" s="650"/>
    </row>
    <row r="377" spans="1:13" ht="15.75">
      <c r="A377" s="657"/>
      <c r="B377" s="656" t="s">
        <v>194</v>
      </c>
      <c r="C377" s="658"/>
      <c r="D377" s="655" t="s">
        <v>1807</v>
      </c>
      <c r="E377" s="651">
        <f t="shared" si="169"/>
        <v>0</v>
      </c>
      <c r="F377" s="651"/>
      <c r="G377" s="651"/>
      <c r="H377" s="651"/>
      <c r="I377" s="651"/>
      <c r="J377" s="654"/>
      <c r="K377" s="651"/>
      <c r="L377" s="651"/>
      <c r="M377" s="650"/>
    </row>
    <row r="378" spans="1:13" ht="18" customHeight="1">
      <c r="A378" s="653" t="s">
        <v>1806</v>
      </c>
      <c r="B378" s="751"/>
      <c r="C378" s="663"/>
      <c r="D378" s="699">
        <v>79.07</v>
      </c>
      <c r="E378" s="651">
        <f t="shared" si="169"/>
        <v>23869.239999999998</v>
      </c>
      <c r="F378" s="651">
        <f aca="true" t="shared" si="171" ref="F378:M378">F379+F385+F390+F396+F405</f>
        <v>0</v>
      </c>
      <c r="G378" s="651">
        <f t="shared" si="171"/>
        <v>0</v>
      </c>
      <c r="H378" s="651">
        <f t="shared" si="171"/>
        <v>7169</v>
      </c>
      <c r="I378" s="651">
        <f t="shared" si="171"/>
        <v>2000.24</v>
      </c>
      <c r="J378" s="651">
        <f t="shared" si="171"/>
        <v>14700</v>
      </c>
      <c r="K378" s="651">
        <f t="shared" si="171"/>
        <v>24991.09</v>
      </c>
      <c r="L378" s="651">
        <f t="shared" si="171"/>
        <v>24943.36</v>
      </c>
      <c r="M378" s="650">
        <f t="shared" si="171"/>
        <v>24824.01</v>
      </c>
    </row>
    <row r="379" spans="1:13" ht="15.75">
      <c r="A379" s="1074" t="s">
        <v>1805</v>
      </c>
      <c r="B379" s="1075"/>
      <c r="C379" s="1076"/>
      <c r="D379" s="664" t="s">
        <v>1804</v>
      </c>
      <c r="E379" s="651">
        <f t="shared" si="169"/>
        <v>0</v>
      </c>
      <c r="F379" s="651">
        <f aca="true" t="shared" si="172" ref="F379:M379">F381</f>
        <v>0</v>
      </c>
      <c r="G379" s="651">
        <f t="shared" si="172"/>
        <v>0</v>
      </c>
      <c r="H379" s="651">
        <f t="shared" si="172"/>
        <v>0</v>
      </c>
      <c r="I379" s="651">
        <f t="shared" si="172"/>
        <v>0</v>
      </c>
      <c r="J379" s="651">
        <f t="shared" si="172"/>
        <v>0</v>
      </c>
      <c r="K379" s="651">
        <f t="shared" si="172"/>
        <v>0</v>
      </c>
      <c r="L379" s="651">
        <f t="shared" si="172"/>
        <v>0</v>
      </c>
      <c r="M379" s="650">
        <f t="shared" si="172"/>
        <v>0</v>
      </c>
    </row>
    <row r="380" spans="1:13" ht="15.75">
      <c r="A380" s="657" t="s">
        <v>736</v>
      </c>
      <c r="B380" s="666"/>
      <c r="C380" s="665"/>
      <c r="D380" s="664"/>
      <c r="E380" s="651"/>
      <c r="F380" s="651"/>
      <c r="G380" s="651"/>
      <c r="H380" s="651"/>
      <c r="I380" s="651"/>
      <c r="J380" s="654"/>
      <c r="K380" s="651"/>
      <c r="L380" s="651"/>
      <c r="M380" s="650"/>
    </row>
    <row r="381" spans="1:13" ht="31.5" customHeight="1">
      <c r="A381" s="653"/>
      <c r="B381" s="1070" t="s">
        <v>1803</v>
      </c>
      <c r="C381" s="1071"/>
      <c r="D381" s="664" t="s">
        <v>1802</v>
      </c>
      <c r="E381" s="651">
        <f>G381+H381+I381+J381</f>
        <v>0</v>
      </c>
      <c r="F381" s="651">
        <f aca="true" t="shared" si="173" ref="F381:M381">SUM(F382:F384)</f>
        <v>0</v>
      </c>
      <c r="G381" s="651">
        <f t="shared" si="173"/>
        <v>0</v>
      </c>
      <c r="H381" s="651">
        <f t="shared" si="173"/>
        <v>0</v>
      </c>
      <c r="I381" s="651">
        <f t="shared" si="173"/>
        <v>0</v>
      </c>
      <c r="J381" s="651">
        <f t="shared" si="173"/>
        <v>0</v>
      </c>
      <c r="K381" s="651">
        <f t="shared" si="173"/>
        <v>0</v>
      </c>
      <c r="L381" s="651">
        <f t="shared" si="173"/>
        <v>0</v>
      </c>
      <c r="M381" s="650">
        <f t="shared" si="173"/>
        <v>0</v>
      </c>
    </row>
    <row r="382" spans="1:13" ht="15.75">
      <c r="A382" s="653"/>
      <c r="B382" s="666"/>
      <c r="C382" s="665" t="s">
        <v>593</v>
      </c>
      <c r="D382" s="664" t="s">
        <v>1801</v>
      </c>
      <c r="E382" s="651">
        <f>G382+H382+I382+J382</f>
        <v>0</v>
      </c>
      <c r="F382" s="651"/>
      <c r="G382" s="651"/>
      <c r="H382" s="651"/>
      <c r="I382" s="651"/>
      <c r="J382" s="654"/>
      <c r="K382" s="651"/>
      <c r="L382" s="651"/>
      <c r="M382" s="650"/>
    </row>
    <row r="383" spans="1:13" ht="15.75">
      <c r="A383" s="653"/>
      <c r="B383" s="666"/>
      <c r="C383" s="665" t="s">
        <v>1800</v>
      </c>
      <c r="D383" s="664" t="s">
        <v>1799</v>
      </c>
      <c r="E383" s="651">
        <f>G383+H383+I383+J383</f>
        <v>0</v>
      </c>
      <c r="F383" s="651"/>
      <c r="G383" s="651"/>
      <c r="H383" s="651"/>
      <c r="I383" s="651"/>
      <c r="J383" s="654"/>
      <c r="K383" s="651"/>
      <c r="L383" s="651"/>
      <c r="M383" s="650"/>
    </row>
    <row r="384" spans="1:13" ht="15.75">
      <c r="A384" s="653"/>
      <c r="B384" s="666"/>
      <c r="C384" s="665" t="s">
        <v>1038</v>
      </c>
      <c r="D384" s="664" t="s">
        <v>1798</v>
      </c>
      <c r="E384" s="651">
        <f>G384+H384+I384+J384</f>
        <v>0</v>
      </c>
      <c r="F384" s="651"/>
      <c r="G384" s="651"/>
      <c r="H384" s="651"/>
      <c r="I384" s="651"/>
      <c r="J384" s="654"/>
      <c r="K384" s="651"/>
      <c r="L384" s="651"/>
      <c r="M384" s="650"/>
    </row>
    <row r="385" spans="1:13" ht="18.75" customHeight="1">
      <c r="A385" s="653" t="s">
        <v>1797</v>
      </c>
      <c r="B385" s="666"/>
      <c r="C385" s="665"/>
      <c r="D385" s="664" t="s">
        <v>1796</v>
      </c>
      <c r="E385" s="651">
        <f>G385+H385+I385+J385</f>
        <v>0</v>
      </c>
      <c r="F385" s="651">
        <f aca="true" t="shared" si="174" ref="F385:M385">F387+F388+F389</f>
        <v>0</v>
      </c>
      <c r="G385" s="651">
        <f t="shared" si="174"/>
        <v>0</v>
      </c>
      <c r="H385" s="651">
        <f t="shared" si="174"/>
        <v>0</v>
      </c>
      <c r="I385" s="651">
        <f t="shared" si="174"/>
        <v>0</v>
      </c>
      <c r="J385" s="651">
        <f t="shared" si="174"/>
        <v>0</v>
      </c>
      <c r="K385" s="651">
        <f t="shared" si="174"/>
        <v>0</v>
      </c>
      <c r="L385" s="651">
        <f t="shared" si="174"/>
        <v>0</v>
      </c>
      <c r="M385" s="650">
        <f t="shared" si="174"/>
        <v>0</v>
      </c>
    </row>
    <row r="386" spans="1:13" ht="15.75">
      <c r="A386" s="657" t="s">
        <v>736</v>
      </c>
      <c r="B386" s="666"/>
      <c r="C386" s="665"/>
      <c r="D386" s="664"/>
      <c r="E386" s="651"/>
      <c r="F386" s="651"/>
      <c r="G386" s="651"/>
      <c r="H386" s="651"/>
      <c r="I386" s="651"/>
      <c r="J386" s="654"/>
      <c r="K386" s="651"/>
      <c r="L386" s="651"/>
      <c r="M386" s="650"/>
    </row>
    <row r="387" spans="1:13" ht="15.75">
      <c r="A387" s="653"/>
      <c r="B387" s="666" t="s">
        <v>1795</v>
      </c>
      <c r="C387" s="665"/>
      <c r="D387" s="664" t="s">
        <v>1794</v>
      </c>
      <c r="E387" s="651">
        <f>G387+H387+I387+J387</f>
        <v>0</v>
      </c>
      <c r="F387" s="651"/>
      <c r="G387" s="651"/>
      <c r="H387" s="651"/>
      <c r="I387" s="651"/>
      <c r="J387" s="654"/>
      <c r="K387" s="651"/>
      <c r="L387" s="651"/>
      <c r="M387" s="650"/>
    </row>
    <row r="388" spans="1:13" s="669" customFormat="1" ht="18" customHeight="1">
      <c r="A388" s="704"/>
      <c r="B388" s="693" t="s">
        <v>836</v>
      </c>
      <c r="C388" s="674"/>
      <c r="D388" s="664" t="s">
        <v>1793</v>
      </c>
      <c r="E388" s="651">
        <f>G388+H388+I388+J388</f>
        <v>0</v>
      </c>
      <c r="F388" s="671"/>
      <c r="G388" s="671"/>
      <c r="H388" s="671"/>
      <c r="I388" s="671"/>
      <c r="J388" s="672"/>
      <c r="K388" s="671"/>
      <c r="L388" s="671"/>
      <c r="M388" s="670"/>
    </row>
    <row r="389" spans="1:13" s="669" customFormat="1" ht="18" customHeight="1">
      <c r="A389" s="704"/>
      <c r="B389" s="675" t="s">
        <v>551</v>
      </c>
      <c r="C389" s="674"/>
      <c r="D389" s="664" t="s">
        <v>1792</v>
      </c>
      <c r="E389" s="651">
        <f>G389+H389+I389+J389</f>
        <v>0</v>
      </c>
      <c r="F389" s="746"/>
      <c r="G389" s="671"/>
      <c r="H389" s="671"/>
      <c r="I389" s="671"/>
      <c r="J389" s="672"/>
      <c r="K389" s="746"/>
      <c r="L389" s="671"/>
      <c r="M389" s="670"/>
    </row>
    <row r="390" spans="1:13" s="669" customFormat="1" ht="21" customHeight="1">
      <c r="A390" s="683" t="s">
        <v>1791</v>
      </c>
      <c r="B390" s="675"/>
      <c r="C390" s="678"/>
      <c r="D390" s="682">
        <v>83.07</v>
      </c>
      <c r="E390" s="651">
        <f>G390+H390+I390+J390</f>
        <v>0</v>
      </c>
      <c r="F390" s="695">
        <f aca="true" t="shared" si="175" ref="F390:M390">F392</f>
        <v>0</v>
      </c>
      <c r="G390" s="695">
        <f t="shared" si="175"/>
        <v>0</v>
      </c>
      <c r="H390" s="695">
        <f t="shared" si="175"/>
        <v>0</v>
      </c>
      <c r="I390" s="695">
        <f t="shared" si="175"/>
        <v>0</v>
      </c>
      <c r="J390" s="695">
        <f t="shared" si="175"/>
        <v>0</v>
      </c>
      <c r="K390" s="695">
        <f t="shared" si="175"/>
        <v>0</v>
      </c>
      <c r="L390" s="695">
        <f t="shared" si="175"/>
        <v>0</v>
      </c>
      <c r="M390" s="694">
        <f t="shared" si="175"/>
        <v>0</v>
      </c>
    </row>
    <row r="391" spans="1:13" s="669" customFormat="1" ht="12" customHeight="1">
      <c r="A391" s="681" t="s">
        <v>736</v>
      </c>
      <c r="B391" s="680"/>
      <c r="C391" s="679"/>
      <c r="D391" s="664"/>
      <c r="E391" s="651"/>
      <c r="F391" s="671"/>
      <c r="G391" s="671"/>
      <c r="H391" s="671"/>
      <c r="I391" s="671"/>
      <c r="J391" s="672"/>
      <c r="K391" s="671"/>
      <c r="L391" s="671"/>
      <c r="M391" s="670"/>
    </row>
    <row r="392" spans="1:13" s="669" customFormat="1" ht="18" customHeight="1">
      <c r="A392" s="676"/>
      <c r="B392" s="675" t="s">
        <v>1790</v>
      </c>
      <c r="C392" s="678"/>
      <c r="D392" s="664" t="s">
        <v>1789</v>
      </c>
      <c r="E392" s="651">
        <f>G392+H392+I392+J392</f>
        <v>0</v>
      </c>
      <c r="F392" s="695">
        <f aca="true" t="shared" si="176" ref="F392:M392">SUM(F393:F395)</f>
        <v>0</v>
      </c>
      <c r="G392" s="695">
        <f t="shared" si="176"/>
        <v>0</v>
      </c>
      <c r="H392" s="695">
        <f t="shared" si="176"/>
        <v>0</v>
      </c>
      <c r="I392" s="695">
        <f t="shared" si="176"/>
        <v>0</v>
      </c>
      <c r="J392" s="695">
        <f t="shared" si="176"/>
        <v>0</v>
      </c>
      <c r="K392" s="695">
        <f t="shared" si="176"/>
        <v>0</v>
      </c>
      <c r="L392" s="695">
        <f t="shared" si="176"/>
        <v>0</v>
      </c>
      <c r="M392" s="694">
        <f t="shared" si="176"/>
        <v>0</v>
      </c>
    </row>
    <row r="393" spans="1:13" s="669" customFormat="1" ht="12.75" customHeight="1">
      <c r="A393" s="676"/>
      <c r="B393" s="675"/>
      <c r="C393" s="677" t="s">
        <v>341</v>
      </c>
      <c r="D393" s="664" t="s">
        <v>1788</v>
      </c>
      <c r="E393" s="651">
        <f>G393+H393+I393+J393</f>
        <v>0</v>
      </c>
      <c r="F393" s="671"/>
      <c r="G393" s="671"/>
      <c r="H393" s="671"/>
      <c r="I393" s="671"/>
      <c r="J393" s="672"/>
      <c r="K393" s="671"/>
      <c r="L393" s="671"/>
      <c r="M393" s="670"/>
    </row>
    <row r="394" spans="1:13" s="669" customFormat="1" ht="15" customHeight="1">
      <c r="A394" s="676"/>
      <c r="B394" s="675"/>
      <c r="C394" s="677" t="s">
        <v>15</v>
      </c>
      <c r="D394" s="664" t="s">
        <v>1787</v>
      </c>
      <c r="E394" s="651">
        <f>G394+H394+I394+J394</f>
        <v>0</v>
      </c>
      <c r="F394" s="671"/>
      <c r="G394" s="671"/>
      <c r="H394" s="671"/>
      <c r="I394" s="671"/>
      <c r="J394" s="672"/>
      <c r="K394" s="671"/>
      <c r="L394" s="671"/>
      <c r="M394" s="670"/>
    </row>
    <row r="395" spans="1:13" s="669" customFormat="1" ht="12.75" customHeight="1">
      <c r="A395" s="676"/>
      <c r="B395" s="675"/>
      <c r="C395" s="674" t="s">
        <v>988</v>
      </c>
      <c r="D395" s="673" t="s">
        <v>1786</v>
      </c>
      <c r="E395" s="651">
        <f>G395+H395+I395+J395</f>
        <v>0</v>
      </c>
      <c r="F395" s="671"/>
      <c r="G395" s="671"/>
      <c r="H395" s="671"/>
      <c r="I395" s="671"/>
      <c r="J395" s="672"/>
      <c r="K395" s="671"/>
      <c r="L395" s="671"/>
      <c r="M395" s="670"/>
    </row>
    <row r="396" spans="1:13" ht="18.75" customHeight="1">
      <c r="A396" s="653" t="s">
        <v>1785</v>
      </c>
      <c r="B396" s="666"/>
      <c r="C396" s="665"/>
      <c r="D396" s="664" t="s">
        <v>1784</v>
      </c>
      <c r="E396" s="651">
        <f>G396+H396+I396+J396</f>
        <v>23869.239999999998</v>
      </c>
      <c r="F396" s="651">
        <f aca="true" t="shared" si="177" ref="F396:M396">F398+F402+F404</f>
        <v>0</v>
      </c>
      <c r="G396" s="651">
        <f t="shared" si="177"/>
        <v>0</v>
      </c>
      <c r="H396" s="651">
        <f t="shared" si="177"/>
        <v>7169</v>
      </c>
      <c r="I396" s="651">
        <f t="shared" si="177"/>
        <v>2000.24</v>
      </c>
      <c r="J396" s="651">
        <f t="shared" si="177"/>
        <v>14700</v>
      </c>
      <c r="K396" s="651">
        <f t="shared" si="177"/>
        <v>24991.09</v>
      </c>
      <c r="L396" s="651">
        <f t="shared" si="177"/>
        <v>24943.36</v>
      </c>
      <c r="M396" s="650">
        <f t="shared" si="177"/>
        <v>24824.01</v>
      </c>
    </row>
    <row r="397" spans="1:13" ht="15.75">
      <c r="A397" s="657" t="s">
        <v>736</v>
      </c>
      <c r="B397" s="666"/>
      <c r="C397" s="665"/>
      <c r="D397" s="664"/>
      <c r="E397" s="651"/>
      <c r="F397" s="651"/>
      <c r="G397" s="651"/>
      <c r="H397" s="651"/>
      <c r="I397" s="651"/>
      <c r="J397" s="654"/>
      <c r="K397" s="651"/>
      <c r="L397" s="651"/>
      <c r="M397" s="650"/>
    </row>
    <row r="398" spans="1:13" ht="15.75">
      <c r="A398" s="657"/>
      <c r="B398" s="656" t="s">
        <v>1783</v>
      </c>
      <c r="C398" s="663"/>
      <c r="D398" s="655" t="s">
        <v>1782</v>
      </c>
      <c r="E398" s="651">
        <f aca="true" t="shared" si="178" ref="E398:E405">G398+H398+I398+J398</f>
        <v>23869.239999999998</v>
      </c>
      <c r="F398" s="651">
        <f aca="true" t="shared" si="179" ref="F398:M398">SUM(F399:F401)</f>
        <v>0</v>
      </c>
      <c r="G398" s="651">
        <f t="shared" si="179"/>
        <v>0</v>
      </c>
      <c r="H398" s="651">
        <f t="shared" si="179"/>
        <v>7169</v>
      </c>
      <c r="I398" s="651">
        <f t="shared" si="179"/>
        <v>2000.24</v>
      </c>
      <c r="J398" s="651">
        <f t="shared" si="179"/>
        <v>14700</v>
      </c>
      <c r="K398" s="651">
        <f t="shared" si="179"/>
        <v>24991.09</v>
      </c>
      <c r="L398" s="651">
        <f t="shared" si="179"/>
        <v>24943.36</v>
      </c>
      <c r="M398" s="650">
        <f t="shared" si="179"/>
        <v>24824.01</v>
      </c>
    </row>
    <row r="399" spans="1:13" ht="15" customHeight="1">
      <c r="A399" s="661"/>
      <c r="B399" s="660"/>
      <c r="C399" s="659" t="s">
        <v>846</v>
      </c>
      <c r="D399" s="750" t="s">
        <v>1781</v>
      </c>
      <c r="E399" s="651">
        <f t="shared" si="178"/>
        <v>0</v>
      </c>
      <c r="F399" s="651"/>
      <c r="G399" s="651"/>
      <c r="H399" s="651"/>
      <c r="I399" s="651"/>
      <c r="J399" s="654"/>
      <c r="K399" s="651"/>
      <c r="L399" s="651"/>
      <c r="M399" s="650"/>
    </row>
    <row r="400" spans="1:13" ht="15.75">
      <c r="A400" s="661"/>
      <c r="B400" s="660"/>
      <c r="C400" s="659" t="s">
        <v>847</v>
      </c>
      <c r="D400" s="750" t="s">
        <v>1780</v>
      </c>
      <c r="E400" s="651">
        <f t="shared" si="178"/>
        <v>0</v>
      </c>
      <c r="F400" s="651"/>
      <c r="G400" s="651"/>
      <c r="H400" s="651"/>
      <c r="I400" s="651"/>
      <c r="J400" s="654"/>
      <c r="K400" s="651"/>
      <c r="L400" s="651"/>
      <c r="M400" s="650"/>
    </row>
    <row r="401" spans="1:13" ht="15.75">
      <c r="A401" s="657"/>
      <c r="B401" s="656"/>
      <c r="C401" s="658" t="s">
        <v>848</v>
      </c>
      <c r="D401" s="750" t="s">
        <v>1779</v>
      </c>
      <c r="E401" s="651">
        <f t="shared" si="178"/>
        <v>23869.239999999998</v>
      </c>
      <c r="F401" s="651"/>
      <c r="G401" s="651">
        <v>0</v>
      </c>
      <c r="H401" s="651">
        <v>7169</v>
      </c>
      <c r="I401" s="651">
        <v>2000.24</v>
      </c>
      <c r="J401" s="654">
        <v>14700</v>
      </c>
      <c r="K401" s="651">
        <v>24991.09</v>
      </c>
      <c r="L401" s="651">
        <v>24943.36</v>
      </c>
      <c r="M401" s="650">
        <v>24824.01</v>
      </c>
    </row>
    <row r="402" spans="1:13" ht="15.75">
      <c r="A402" s="657"/>
      <c r="B402" s="656" t="s">
        <v>1778</v>
      </c>
      <c r="C402" s="658"/>
      <c r="D402" s="655" t="s">
        <v>1777</v>
      </c>
      <c r="E402" s="651">
        <f t="shared" si="178"/>
        <v>0</v>
      </c>
      <c r="F402" s="651">
        <f aca="true" t="shared" si="180" ref="F402:M402">SUM(F403:F404)</f>
        <v>0</v>
      </c>
      <c r="G402" s="651">
        <f t="shared" si="180"/>
        <v>0</v>
      </c>
      <c r="H402" s="651">
        <f t="shared" si="180"/>
        <v>0</v>
      </c>
      <c r="I402" s="651">
        <f t="shared" si="180"/>
        <v>0</v>
      </c>
      <c r="J402" s="651">
        <f t="shared" si="180"/>
        <v>0</v>
      </c>
      <c r="K402" s="651">
        <f t="shared" si="180"/>
        <v>0</v>
      </c>
      <c r="L402" s="651">
        <f t="shared" si="180"/>
        <v>0</v>
      </c>
      <c r="M402" s="650">
        <f t="shared" si="180"/>
        <v>0</v>
      </c>
    </row>
    <row r="403" spans="1:13" ht="14.25" customHeight="1">
      <c r="A403" s="657"/>
      <c r="B403" s="656"/>
      <c r="C403" s="658" t="s">
        <v>435</v>
      </c>
      <c r="D403" s="655" t="s">
        <v>1776</v>
      </c>
      <c r="E403" s="651">
        <f t="shared" si="178"/>
        <v>0</v>
      </c>
      <c r="F403" s="651"/>
      <c r="G403" s="651"/>
      <c r="H403" s="651"/>
      <c r="I403" s="651"/>
      <c r="J403" s="654"/>
      <c r="K403" s="651"/>
      <c r="L403" s="651"/>
      <c r="M403" s="650"/>
    </row>
    <row r="404" spans="1:13" s="669" customFormat="1" ht="14.25" customHeight="1">
      <c r="A404" s="749"/>
      <c r="B404" s="693" t="s">
        <v>778</v>
      </c>
      <c r="C404" s="679"/>
      <c r="D404" s="664" t="s">
        <v>1775</v>
      </c>
      <c r="E404" s="651">
        <f t="shared" si="178"/>
        <v>0</v>
      </c>
      <c r="F404" s="671"/>
      <c r="G404" s="671"/>
      <c r="H404" s="671"/>
      <c r="I404" s="671"/>
      <c r="J404" s="672"/>
      <c r="K404" s="671"/>
      <c r="L404" s="671"/>
      <c r="M404" s="670"/>
    </row>
    <row r="405" spans="1:13" s="669" customFormat="1" ht="24" customHeight="1">
      <c r="A405" s="704" t="s">
        <v>1774</v>
      </c>
      <c r="B405" s="675"/>
      <c r="C405" s="674"/>
      <c r="D405" s="682">
        <v>87.07</v>
      </c>
      <c r="E405" s="651">
        <f t="shared" si="178"/>
        <v>0</v>
      </c>
      <c r="F405" s="748">
        <f aca="true" t="shared" si="181" ref="F405:M405">F407+F408+F409</f>
        <v>0</v>
      </c>
      <c r="G405" s="748">
        <f t="shared" si="181"/>
        <v>0</v>
      </c>
      <c r="H405" s="748">
        <f t="shared" si="181"/>
        <v>0</v>
      </c>
      <c r="I405" s="748">
        <f t="shared" si="181"/>
        <v>0</v>
      </c>
      <c r="J405" s="748">
        <f t="shared" si="181"/>
        <v>0</v>
      </c>
      <c r="K405" s="748">
        <f t="shared" si="181"/>
        <v>0</v>
      </c>
      <c r="L405" s="748">
        <f t="shared" si="181"/>
        <v>0</v>
      </c>
      <c r="M405" s="747">
        <f t="shared" si="181"/>
        <v>0</v>
      </c>
    </row>
    <row r="406" spans="1:13" s="669" customFormat="1" ht="15.75">
      <c r="A406" s="681" t="s">
        <v>736</v>
      </c>
      <c r="B406" s="680"/>
      <c r="C406" s="679"/>
      <c r="D406" s="664"/>
      <c r="E406" s="651"/>
      <c r="F406" s="746"/>
      <c r="G406" s="671"/>
      <c r="H406" s="671"/>
      <c r="I406" s="671"/>
      <c r="J406" s="672"/>
      <c r="K406" s="746"/>
      <c r="L406" s="671"/>
      <c r="M406" s="670"/>
    </row>
    <row r="407" spans="1:13" s="669" customFormat="1" ht="15.75">
      <c r="A407" s="704"/>
      <c r="B407" s="693" t="s">
        <v>1102</v>
      </c>
      <c r="C407" s="674"/>
      <c r="D407" s="664" t="s">
        <v>1773</v>
      </c>
      <c r="E407" s="651">
        <f>G407+H407+I407+J407</f>
        <v>0</v>
      </c>
      <c r="F407" s="746"/>
      <c r="G407" s="671"/>
      <c r="H407" s="671"/>
      <c r="I407" s="671"/>
      <c r="J407" s="672"/>
      <c r="K407" s="746"/>
      <c r="L407" s="671"/>
      <c r="M407" s="670"/>
    </row>
    <row r="408" spans="1:13" s="669" customFormat="1" ht="15.75">
      <c r="A408" s="704"/>
      <c r="B408" s="693" t="s">
        <v>554</v>
      </c>
      <c r="C408" s="674"/>
      <c r="D408" s="664" t="s">
        <v>1772</v>
      </c>
      <c r="E408" s="651">
        <f>G408+H408+I408+J408</f>
        <v>0</v>
      </c>
      <c r="F408" s="746"/>
      <c r="G408" s="671"/>
      <c r="H408" s="671"/>
      <c r="I408" s="671"/>
      <c r="J408" s="672"/>
      <c r="K408" s="746"/>
      <c r="L408" s="671"/>
      <c r="M408" s="670"/>
    </row>
    <row r="409" spans="1:13" s="669" customFormat="1" ht="15.75">
      <c r="A409" s="704"/>
      <c r="B409" s="675" t="s">
        <v>552</v>
      </c>
      <c r="C409" s="674"/>
      <c r="D409" s="664" t="s">
        <v>1771</v>
      </c>
      <c r="E409" s="651">
        <f>G409+H409+I409+J409</f>
        <v>0</v>
      </c>
      <c r="F409" s="746"/>
      <c r="G409" s="671"/>
      <c r="H409" s="671"/>
      <c r="I409" s="671"/>
      <c r="J409" s="672"/>
      <c r="K409" s="746"/>
      <c r="L409" s="671"/>
      <c r="M409" s="670"/>
    </row>
    <row r="410" spans="1:13" ht="15.75">
      <c r="A410" s="684" t="s">
        <v>1770</v>
      </c>
      <c r="B410" s="745"/>
      <c r="C410" s="745"/>
      <c r="D410" s="652" t="s">
        <v>1769</v>
      </c>
      <c r="E410" s="651">
        <f>G410+H410+I410+J410</f>
        <v>8.86757334228605E-12</v>
      </c>
      <c r="F410" s="651">
        <f aca="true" t="shared" si="182" ref="F410:M410">F27-F286</f>
        <v>0</v>
      </c>
      <c r="G410" s="651">
        <f>G27-G286</f>
        <v>0</v>
      </c>
      <c r="H410" s="651">
        <f t="shared" si="182"/>
        <v>1233.2000000000007</v>
      </c>
      <c r="I410" s="651">
        <f t="shared" si="182"/>
        <v>-2000.24</v>
      </c>
      <c r="J410" s="651">
        <f t="shared" si="182"/>
        <v>767.0400000000081</v>
      </c>
      <c r="K410" s="651">
        <f t="shared" si="182"/>
        <v>0</v>
      </c>
      <c r="L410" s="651">
        <f t="shared" si="182"/>
        <v>0.059999999997671694</v>
      </c>
      <c r="M410" s="650">
        <f t="shared" si="182"/>
        <v>0</v>
      </c>
    </row>
    <row r="411" spans="1:13" ht="16.5" thickBot="1">
      <c r="A411" s="744" t="s">
        <v>1760</v>
      </c>
      <c r="B411" s="743"/>
      <c r="C411" s="742" t="s">
        <v>1768</v>
      </c>
      <c r="D411" s="649" t="s">
        <v>1767</v>
      </c>
      <c r="E411" s="647">
        <f>G411+H411+I411+J411</f>
        <v>0</v>
      </c>
      <c r="F411" s="647"/>
      <c r="G411" s="647"/>
      <c r="H411" s="647"/>
      <c r="I411" s="647"/>
      <c r="J411" s="648"/>
      <c r="K411" s="647"/>
      <c r="L411" s="647"/>
      <c r="M411" s="646"/>
    </row>
    <row r="413" spans="1:10" ht="12.75" customHeight="1">
      <c r="A413" s="1114" t="s">
        <v>294</v>
      </c>
      <c r="B413" s="1114"/>
      <c r="C413" s="1115" t="s">
        <v>1253</v>
      </c>
      <c r="D413" s="1115"/>
      <c r="E413" s="636"/>
      <c r="F413" s="636"/>
      <c r="G413" s="636"/>
      <c r="H413" s="636"/>
      <c r="I413" s="636"/>
      <c r="J413" s="636"/>
    </row>
    <row r="414" spans="1:10" ht="15.75">
      <c r="A414" s="1114"/>
      <c r="B414" s="1114"/>
      <c r="C414" s="1115"/>
      <c r="D414" s="1115"/>
      <c r="E414" s="636"/>
      <c r="F414" s="642"/>
      <c r="G414" s="642"/>
      <c r="H414" s="642"/>
      <c r="I414" s="636"/>
      <c r="J414" s="636"/>
    </row>
    <row r="415" spans="1:10" ht="31.5">
      <c r="A415" s="636"/>
      <c r="B415" s="636"/>
      <c r="C415" s="641" t="s">
        <v>1766</v>
      </c>
      <c r="D415" s="640"/>
      <c r="E415" s="636"/>
      <c r="F415" s="636"/>
      <c r="G415" s="639" t="s">
        <v>347</v>
      </c>
      <c r="H415" s="636"/>
      <c r="I415" s="636"/>
      <c r="J415" s="636"/>
    </row>
    <row r="416" spans="1:10" ht="15.75">
      <c r="A416" s="636"/>
      <c r="B416" s="636"/>
      <c r="C416" s="638"/>
      <c r="D416" s="636"/>
      <c r="E416" s="636"/>
      <c r="F416" s="636"/>
      <c r="G416" s="637" t="s">
        <v>348</v>
      </c>
      <c r="H416" s="636"/>
      <c r="J416" s="636"/>
    </row>
  </sheetData>
  <sheetProtection/>
  <mergeCells count="78">
    <mergeCell ref="K1:M1"/>
    <mergeCell ref="A12:C12"/>
    <mergeCell ref="A53:C53"/>
    <mergeCell ref="A54:C54"/>
    <mergeCell ref="B59:C59"/>
    <mergeCell ref="B121:C121"/>
    <mergeCell ref="M10:M11"/>
    <mergeCell ref="A5:J5"/>
    <mergeCell ref="A6:J6"/>
    <mergeCell ref="A9:C11"/>
    <mergeCell ref="A95:C95"/>
    <mergeCell ref="A106:C106"/>
    <mergeCell ref="B72:C72"/>
    <mergeCell ref="A78:C78"/>
    <mergeCell ref="A169:C169"/>
    <mergeCell ref="A107:C107"/>
    <mergeCell ref="B109:C109"/>
    <mergeCell ref="B112:C112"/>
    <mergeCell ref="B117:C117"/>
    <mergeCell ref="A347:C347"/>
    <mergeCell ref="A306:C306"/>
    <mergeCell ref="A173:C173"/>
    <mergeCell ref="A127:C127"/>
    <mergeCell ref="A160:C160"/>
    <mergeCell ref="B311:C311"/>
    <mergeCell ref="B324:C324"/>
    <mergeCell ref="A330:C330"/>
    <mergeCell ref="B332:C332"/>
    <mergeCell ref="B342:C342"/>
    <mergeCell ref="A413:B414"/>
    <mergeCell ref="C413:D414"/>
    <mergeCell ref="B369:C369"/>
    <mergeCell ref="B373:C373"/>
    <mergeCell ref="A379:C379"/>
    <mergeCell ref="A358:C358"/>
    <mergeCell ref="A359:C359"/>
    <mergeCell ref="B361:C361"/>
    <mergeCell ref="B364:C364"/>
    <mergeCell ref="A287:C287"/>
    <mergeCell ref="A295:C295"/>
    <mergeCell ref="A299:C299"/>
    <mergeCell ref="A305:C305"/>
    <mergeCell ref="B80:C80"/>
    <mergeCell ref="B90:C90"/>
    <mergeCell ref="A204:C204"/>
    <mergeCell ref="A221:C221"/>
    <mergeCell ref="B129:C129"/>
    <mergeCell ref="A161:C161"/>
    <mergeCell ref="D9:D11"/>
    <mergeCell ref="E9:J9"/>
    <mergeCell ref="B15:C15"/>
    <mergeCell ref="B24:C24"/>
    <mergeCell ref="B30:C30"/>
    <mergeCell ref="K9:M9"/>
    <mergeCell ref="E10:F10"/>
    <mergeCell ref="G10:J10"/>
    <mergeCell ref="K10:K11"/>
    <mergeCell ref="L10:L11"/>
    <mergeCell ref="A34:C34"/>
    <mergeCell ref="A35:C35"/>
    <mergeCell ref="A43:C43"/>
    <mergeCell ref="A47:C47"/>
    <mergeCell ref="B206:C206"/>
    <mergeCell ref="B216:C216"/>
    <mergeCell ref="A179:C179"/>
    <mergeCell ref="A180:C180"/>
    <mergeCell ref="B185:C185"/>
    <mergeCell ref="B198:C198"/>
    <mergeCell ref="B255:C255"/>
    <mergeCell ref="B381:C381"/>
    <mergeCell ref="B243:C243"/>
    <mergeCell ref="B247:C247"/>
    <mergeCell ref="A253:C253"/>
    <mergeCell ref="A232:C232"/>
    <mergeCell ref="A233:C233"/>
    <mergeCell ref="B235:C235"/>
    <mergeCell ref="B238:C238"/>
    <mergeCell ref="A286:C286"/>
  </mergeCells>
  <printOptions horizontalCentered="1"/>
  <pageMargins left="0.15748031496062992" right="0.15748031496062992" top="0.35433070866141736" bottom="0.35433070866141736" header="0.31496062992125984" footer="0.2362204724409449"/>
  <pageSetup horizontalDpi="600" verticalDpi="600" orientation="landscape" paperSize="9" scale="75" r:id="rId2"/>
  <colBreaks count="1" manualBreakCount="1">
    <brk id="13" max="502"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J2" sqref="J2"/>
    </sheetView>
  </sheetViews>
  <sheetFormatPr defaultColWidth="9.140625" defaultRowHeight="12.75"/>
  <cols>
    <col min="1" max="2" width="4.00390625" style="82" customWidth="1"/>
    <col min="3" max="3" width="62.140625" style="108" customWidth="1"/>
    <col min="4" max="4" width="12.00390625" style="82" customWidth="1"/>
    <col min="5" max="5" width="15.140625" style="82" customWidth="1"/>
    <col min="6" max="6" width="10.57421875" style="82" customWidth="1"/>
    <col min="7" max="7" width="10.421875" style="82" customWidth="1"/>
    <col min="8" max="8" width="10.8515625" style="82" customWidth="1"/>
    <col min="9" max="9" width="11.421875" style="82" customWidth="1"/>
    <col min="10" max="10" width="11.57421875" style="82" customWidth="1"/>
    <col min="11" max="11" width="10.28125" style="82" customWidth="1"/>
    <col min="12" max="12" width="9.421875" style="82" customWidth="1"/>
    <col min="13" max="16384" width="9.140625" style="82" customWidth="1"/>
  </cols>
  <sheetData>
    <row r="1" spans="1:12" ht="15.75">
      <c r="A1" s="107"/>
      <c r="D1" s="109"/>
      <c r="E1" s="109"/>
      <c r="F1" s="109"/>
      <c r="J1" s="1033" t="s">
        <v>1939</v>
      </c>
      <c r="K1" s="1033"/>
      <c r="L1" s="1033"/>
    </row>
    <row r="2" spans="1:4" s="83" customFormat="1" ht="15.75">
      <c r="A2" s="279" t="s">
        <v>1726</v>
      </c>
      <c r="C2" s="107"/>
      <c r="D2" s="3"/>
    </row>
    <row r="3" spans="1:6" ht="15.75">
      <c r="A3" s="7" t="s">
        <v>1104</v>
      </c>
      <c r="D3" s="109"/>
      <c r="E3" s="109"/>
      <c r="F3" s="109"/>
    </row>
    <row r="4" spans="1:6" ht="15.75">
      <c r="A4" s="7"/>
      <c r="D4" s="109"/>
      <c r="E4" s="109"/>
      <c r="F4" s="109"/>
    </row>
    <row r="5" spans="1:9" ht="15.75">
      <c r="A5" s="1153" t="s">
        <v>698</v>
      </c>
      <c r="B5" s="1153"/>
      <c r="C5" s="1153"/>
      <c r="D5" s="1153"/>
      <c r="E5" s="1153"/>
      <c r="F5" s="1153"/>
      <c r="G5" s="1153"/>
      <c r="H5" s="1153"/>
      <c r="I5" s="1153"/>
    </row>
    <row r="6" spans="1:9" ht="15.75">
      <c r="A6" s="1154" t="s">
        <v>1694</v>
      </c>
      <c r="B6" s="1154"/>
      <c r="C6" s="1154"/>
      <c r="D6" s="1154"/>
      <c r="E6" s="1154"/>
      <c r="F6" s="1154"/>
      <c r="G6" s="1154"/>
      <c r="H6" s="1154"/>
      <c r="I6" s="1154"/>
    </row>
    <row r="7" spans="3:8" ht="15.75">
      <c r="C7" s="110"/>
      <c r="D7" s="110"/>
      <c r="E7" s="110"/>
      <c r="F7" s="110"/>
      <c r="G7" s="110"/>
      <c r="H7" s="110"/>
    </row>
    <row r="8" spans="3:8" ht="15.75">
      <c r="C8" s="110"/>
      <c r="D8" s="110"/>
      <c r="E8" s="110"/>
      <c r="F8" s="110"/>
      <c r="G8" s="110"/>
      <c r="H8" s="110"/>
    </row>
    <row r="9" spans="3:12" ht="16.5" thickBot="1">
      <c r="C9" s="110"/>
      <c r="D9" s="110"/>
      <c r="E9" s="110"/>
      <c r="F9" s="110"/>
      <c r="I9" s="111"/>
      <c r="L9" s="111" t="s">
        <v>489</v>
      </c>
    </row>
    <row r="10" spans="1:12" ht="17.25" customHeight="1">
      <c r="A10" s="1018" t="s">
        <v>1158</v>
      </c>
      <c r="B10" s="1019"/>
      <c r="C10" s="1020"/>
      <c r="D10" s="998" t="s">
        <v>349</v>
      </c>
      <c r="E10" s="1001" t="s">
        <v>1690</v>
      </c>
      <c r="F10" s="1001"/>
      <c r="G10" s="1001"/>
      <c r="H10" s="1001"/>
      <c r="I10" s="1001"/>
      <c r="J10" s="996" t="s">
        <v>405</v>
      </c>
      <c r="K10" s="996"/>
      <c r="L10" s="997"/>
    </row>
    <row r="11" spans="1:12" ht="31.5">
      <c r="A11" s="1021"/>
      <c r="B11" s="1022"/>
      <c r="C11" s="1023"/>
      <c r="D11" s="999"/>
      <c r="E11" s="13" t="s">
        <v>1218</v>
      </c>
      <c r="F11" s="1017" t="s">
        <v>1219</v>
      </c>
      <c r="G11" s="1017"/>
      <c r="H11" s="1017"/>
      <c r="I11" s="1055"/>
      <c r="J11" s="1002">
        <v>2024</v>
      </c>
      <c r="K11" s="1002">
        <v>2025</v>
      </c>
      <c r="L11" s="1004">
        <v>2026</v>
      </c>
    </row>
    <row r="12" spans="1:12" ht="32.25" customHeight="1" thickBot="1">
      <c r="A12" s="1024"/>
      <c r="B12" s="1025"/>
      <c r="C12" s="1026"/>
      <c r="D12" s="1000"/>
      <c r="E12" s="14" t="s">
        <v>1220</v>
      </c>
      <c r="F12" s="15" t="s">
        <v>1222</v>
      </c>
      <c r="G12" s="15" t="s">
        <v>1223</v>
      </c>
      <c r="H12" s="15" t="s">
        <v>1224</v>
      </c>
      <c r="I12" s="112" t="s">
        <v>1225</v>
      </c>
      <c r="J12" s="1003"/>
      <c r="K12" s="1003"/>
      <c r="L12" s="1005"/>
    </row>
    <row r="13" spans="1:12" ht="39" customHeight="1">
      <c r="A13" s="1163" t="s">
        <v>1747</v>
      </c>
      <c r="B13" s="1164"/>
      <c r="C13" s="1165"/>
      <c r="D13" s="531" t="s">
        <v>860</v>
      </c>
      <c r="E13" s="532">
        <f>F13+G13+H13+I13</f>
        <v>4096</v>
      </c>
      <c r="F13" s="532">
        <f>F14+F19+F23+F39+F49</f>
        <v>1045</v>
      </c>
      <c r="G13" s="532">
        <f aca="true" t="shared" si="0" ref="G13:L13">G14+G19+G23+G39+G49</f>
        <v>0</v>
      </c>
      <c r="H13" s="532">
        <f t="shared" si="0"/>
        <v>1262</v>
      </c>
      <c r="I13" s="532">
        <f t="shared" si="0"/>
        <v>1789</v>
      </c>
      <c r="J13" s="532">
        <f t="shared" si="0"/>
        <v>4288.512</v>
      </c>
      <c r="K13" s="532">
        <f>K14+K19+K23+K39+K49</f>
        <v>4280.32</v>
      </c>
      <c r="L13" s="533">
        <f t="shared" si="0"/>
        <v>4259.84</v>
      </c>
    </row>
    <row r="14" spans="1:12" ht="18" customHeight="1">
      <c r="A14" s="113" t="s">
        <v>977</v>
      </c>
      <c r="B14" s="114"/>
      <c r="C14" s="115"/>
      <c r="D14" s="116" t="s">
        <v>587</v>
      </c>
      <c r="E14" s="492">
        <f>F14+G14+H14+I14</f>
        <v>0</v>
      </c>
      <c r="F14" s="492">
        <f>F15</f>
        <v>0</v>
      </c>
      <c r="G14" s="492">
        <f aca="true" t="shared" si="1" ref="G14:L17">G15</f>
        <v>0</v>
      </c>
      <c r="H14" s="492">
        <f t="shared" si="1"/>
        <v>0</v>
      </c>
      <c r="I14" s="492">
        <f t="shared" si="1"/>
        <v>0</v>
      </c>
      <c r="J14" s="492">
        <f t="shared" si="1"/>
        <v>0</v>
      </c>
      <c r="K14" s="492">
        <f t="shared" si="1"/>
        <v>0</v>
      </c>
      <c r="L14" s="493">
        <f t="shared" si="1"/>
        <v>0</v>
      </c>
    </row>
    <row r="15" spans="1:12" ht="18" customHeight="1">
      <c r="A15" s="117" t="s">
        <v>667</v>
      </c>
      <c r="B15" s="118"/>
      <c r="C15" s="119"/>
      <c r="D15" s="120" t="s">
        <v>128</v>
      </c>
      <c r="E15" s="492">
        <f aca="true" t="shared" si="2" ref="E15:E22">F15+G15+H15+I15</f>
        <v>0</v>
      </c>
      <c r="F15" s="494">
        <f>F16</f>
        <v>0</v>
      </c>
      <c r="G15" s="494">
        <f t="shared" si="1"/>
        <v>0</v>
      </c>
      <c r="H15" s="494">
        <f t="shared" si="1"/>
        <v>0</v>
      </c>
      <c r="I15" s="494">
        <f t="shared" si="1"/>
        <v>0</v>
      </c>
      <c r="J15" s="494">
        <f t="shared" si="1"/>
        <v>0</v>
      </c>
      <c r="K15" s="494">
        <f t="shared" si="1"/>
        <v>0</v>
      </c>
      <c r="L15" s="495">
        <f t="shared" si="1"/>
        <v>0</v>
      </c>
    </row>
    <row r="16" spans="1:12" ht="18" customHeight="1">
      <c r="A16" s="117" t="s">
        <v>666</v>
      </c>
      <c r="B16" s="118"/>
      <c r="C16" s="123"/>
      <c r="D16" s="120" t="s">
        <v>130</v>
      </c>
      <c r="E16" s="492">
        <f t="shared" si="2"/>
        <v>0</v>
      </c>
      <c r="F16" s="494">
        <f>F17</f>
        <v>0</v>
      </c>
      <c r="G16" s="494">
        <f t="shared" si="1"/>
        <v>0</v>
      </c>
      <c r="H16" s="494">
        <f t="shared" si="1"/>
        <v>0</v>
      </c>
      <c r="I16" s="494">
        <f t="shared" si="1"/>
        <v>0</v>
      </c>
      <c r="J16" s="494">
        <f t="shared" si="1"/>
        <v>0</v>
      </c>
      <c r="K16" s="494">
        <f t="shared" si="1"/>
        <v>0</v>
      </c>
      <c r="L16" s="495">
        <f t="shared" si="1"/>
        <v>0</v>
      </c>
    </row>
    <row r="17" spans="1:12" ht="15.75">
      <c r="A17" s="1149" t="s">
        <v>665</v>
      </c>
      <c r="B17" s="1150"/>
      <c r="C17" s="1150"/>
      <c r="D17" s="124" t="s">
        <v>829</v>
      </c>
      <c r="E17" s="492">
        <f t="shared" si="2"/>
        <v>0</v>
      </c>
      <c r="F17" s="494">
        <f>F18</f>
        <v>0</v>
      </c>
      <c r="G17" s="494">
        <f t="shared" si="1"/>
        <v>0</v>
      </c>
      <c r="H17" s="494">
        <f t="shared" si="1"/>
        <v>0</v>
      </c>
      <c r="I17" s="494">
        <f t="shared" si="1"/>
        <v>0</v>
      </c>
      <c r="J17" s="494">
        <f t="shared" si="1"/>
        <v>0</v>
      </c>
      <c r="K17" s="494">
        <f t="shared" si="1"/>
        <v>0</v>
      </c>
      <c r="L17" s="495">
        <f t="shared" si="1"/>
        <v>0</v>
      </c>
    </row>
    <row r="18" spans="1:12" ht="34.5" customHeight="1">
      <c r="A18" s="125"/>
      <c r="B18" s="1157" t="s">
        <v>245</v>
      </c>
      <c r="C18" s="1158"/>
      <c r="D18" s="124" t="s">
        <v>246</v>
      </c>
      <c r="E18" s="492">
        <f t="shared" si="2"/>
        <v>0</v>
      </c>
      <c r="F18" s="494"/>
      <c r="G18" s="494"/>
      <c r="H18" s="374"/>
      <c r="I18" s="494"/>
      <c r="J18" s="374"/>
      <c r="K18" s="494"/>
      <c r="L18" s="375"/>
    </row>
    <row r="19" spans="1:12" s="5" customFormat="1" ht="18" customHeight="1">
      <c r="A19" s="24" t="s">
        <v>142</v>
      </c>
      <c r="B19" s="29"/>
      <c r="C19" s="33"/>
      <c r="D19" s="34" t="s">
        <v>586</v>
      </c>
      <c r="E19" s="492">
        <f t="shared" si="2"/>
        <v>0</v>
      </c>
      <c r="F19" s="86">
        <f>F20</f>
        <v>0</v>
      </c>
      <c r="G19" s="86">
        <f aca="true" t="shared" si="3" ref="G19:L21">G20</f>
        <v>0</v>
      </c>
      <c r="H19" s="86">
        <f t="shared" si="3"/>
        <v>0</v>
      </c>
      <c r="I19" s="86">
        <f t="shared" si="3"/>
        <v>0</v>
      </c>
      <c r="J19" s="86">
        <f t="shared" si="3"/>
        <v>0</v>
      </c>
      <c r="K19" s="86">
        <f t="shared" si="3"/>
        <v>0</v>
      </c>
      <c r="L19" s="91">
        <f t="shared" si="3"/>
        <v>0</v>
      </c>
    </row>
    <row r="20" spans="1:12" s="5" customFormat="1" ht="21.75" customHeight="1">
      <c r="A20" s="1140" t="s">
        <v>141</v>
      </c>
      <c r="B20" s="1141"/>
      <c r="C20" s="1141"/>
      <c r="D20" s="127" t="s">
        <v>139</v>
      </c>
      <c r="E20" s="492">
        <f t="shared" si="2"/>
        <v>0</v>
      </c>
      <c r="F20" s="86">
        <f>F21</f>
        <v>0</v>
      </c>
      <c r="G20" s="86">
        <f t="shared" si="3"/>
        <v>0</v>
      </c>
      <c r="H20" s="86">
        <f t="shared" si="3"/>
        <v>0</v>
      </c>
      <c r="I20" s="86">
        <f t="shared" si="3"/>
        <v>0</v>
      </c>
      <c r="J20" s="86">
        <f t="shared" si="3"/>
        <v>0</v>
      </c>
      <c r="K20" s="86">
        <f t="shared" si="3"/>
        <v>0</v>
      </c>
      <c r="L20" s="479">
        <f t="shared" si="3"/>
        <v>0</v>
      </c>
    </row>
    <row r="21" spans="1:12" ht="33.75" customHeight="1">
      <c r="A21" s="128"/>
      <c r="B21" s="1139" t="s">
        <v>247</v>
      </c>
      <c r="C21" s="1139"/>
      <c r="D21" s="130" t="s">
        <v>140</v>
      </c>
      <c r="E21" s="492">
        <f t="shared" si="2"/>
        <v>0</v>
      </c>
      <c r="F21" s="86">
        <f>F22</f>
        <v>0</v>
      </c>
      <c r="G21" s="86">
        <f t="shared" si="3"/>
        <v>0</v>
      </c>
      <c r="H21" s="86">
        <f t="shared" si="3"/>
        <v>0</v>
      </c>
      <c r="I21" s="86">
        <f t="shared" si="3"/>
        <v>0</v>
      </c>
      <c r="J21" s="86">
        <f t="shared" si="3"/>
        <v>0</v>
      </c>
      <c r="K21" s="86">
        <f t="shared" si="3"/>
        <v>0</v>
      </c>
      <c r="L21" s="479">
        <f t="shared" si="3"/>
        <v>0</v>
      </c>
    </row>
    <row r="22" spans="1:12" ht="34.5" customHeight="1">
      <c r="A22" s="128"/>
      <c r="B22" s="126"/>
      <c r="C22" s="106" t="s">
        <v>868</v>
      </c>
      <c r="D22" s="130" t="s">
        <v>869</v>
      </c>
      <c r="E22" s="492">
        <f t="shared" si="2"/>
        <v>0</v>
      </c>
      <c r="F22" s="376"/>
      <c r="G22" s="376"/>
      <c r="H22" s="376"/>
      <c r="I22" s="376"/>
      <c r="J22" s="376"/>
      <c r="K22" s="376"/>
      <c r="L22" s="821"/>
    </row>
    <row r="23" spans="1:12" ht="15.75">
      <c r="A23" s="117" t="s">
        <v>817</v>
      </c>
      <c r="B23" s="118"/>
      <c r="C23" s="131"/>
      <c r="D23" s="124" t="s">
        <v>743</v>
      </c>
      <c r="E23" s="496">
        <f aca="true" t="shared" si="4" ref="E23:E35">F23+G23+H23+I23</f>
        <v>604</v>
      </c>
      <c r="F23" s="497">
        <f>F24+F29</f>
        <v>152</v>
      </c>
      <c r="G23" s="497">
        <f aca="true" t="shared" si="5" ref="G23:L23">G24+G29</f>
        <v>0</v>
      </c>
      <c r="H23" s="497">
        <f t="shared" si="5"/>
        <v>184</v>
      </c>
      <c r="I23" s="497">
        <f t="shared" si="5"/>
        <v>268</v>
      </c>
      <c r="J23" s="497">
        <f t="shared" si="5"/>
        <v>632.388</v>
      </c>
      <c r="K23" s="497">
        <f t="shared" si="5"/>
        <v>631.18</v>
      </c>
      <c r="L23" s="822">
        <f t="shared" si="5"/>
        <v>628.16</v>
      </c>
    </row>
    <row r="24" spans="1:12" ht="27.75" customHeight="1">
      <c r="A24" s="1155" t="s">
        <v>19</v>
      </c>
      <c r="B24" s="1156"/>
      <c r="C24" s="1156"/>
      <c r="D24" s="120" t="s">
        <v>744</v>
      </c>
      <c r="E24" s="496">
        <f t="shared" si="4"/>
        <v>604</v>
      </c>
      <c r="F24" s="497">
        <f>F25</f>
        <v>152</v>
      </c>
      <c r="G24" s="497">
        <f aca="true" t="shared" si="6" ref="G24:L24">G25</f>
        <v>0</v>
      </c>
      <c r="H24" s="497">
        <f t="shared" si="6"/>
        <v>184</v>
      </c>
      <c r="I24" s="497">
        <f t="shared" si="6"/>
        <v>268</v>
      </c>
      <c r="J24" s="497">
        <f t="shared" si="6"/>
        <v>632.388</v>
      </c>
      <c r="K24" s="497">
        <f t="shared" si="6"/>
        <v>631.18</v>
      </c>
      <c r="L24" s="822">
        <f t="shared" si="6"/>
        <v>628.16</v>
      </c>
    </row>
    <row r="25" spans="1:12" ht="18" customHeight="1">
      <c r="A25" s="117" t="s">
        <v>1480</v>
      </c>
      <c r="B25" s="118"/>
      <c r="C25" s="131"/>
      <c r="D25" s="120" t="s">
        <v>20</v>
      </c>
      <c r="E25" s="496">
        <f t="shared" si="4"/>
        <v>604</v>
      </c>
      <c r="F25" s="497">
        <f>F26+F27+F28</f>
        <v>152</v>
      </c>
      <c r="G25" s="497">
        <f aca="true" t="shared" si="7" ref="G25:L25">G26+G27+G28</f>
        <v>0</v>
      </c>
      <c r="H25" s="497">
        <f t="shared" si="7"/>
        <v>184</v>
      </c>
      <c r="I25" s="497">
        <f t="shared" si="7"/>
        <v>268</v>
      </c>
      <c r="J25" s="497">
        <f t="shared" si="7"/>
        <v>632.388</v>
      </c>
      <c r="K25" s="497">
        <f t="shared" si="7"/>
        <v>631.18</v>
      </c>
      <c r="L25" s="822">
        <f t="shared" si="7"/>
        <v>628.16</v>
      </c>
    </row>
    <row r="26" spans="1:12" ht="18" customHeight="1">
      <c r="A26" s="117"/>
      <c r="B26" s="118" t="s">
        <v>21</v>
      </c>
      <c r="C26" s="131"/>
      <c r="D26" s="120" t="s">
        <v>814</v>
      </c>
      <c r="E26" s="496">
        <f t="shared" si="4"/>
        <v>0</v>
      </c>
      <c r="F26" s="497">
        <v>0</v>
      </c>
      <c r="G26" s="497">
        <v>0</v>
      </c>
      <c r="H26" s="88">
        <v>0</v>
      </c>
      <c r="I26" s="497">
        <v>0</v>
      </c>
      <c r="J26" s="88">
        <v>0</v>
      </c>
      <c r="K26" s="497">
        <v>0</v>
      </c>
      <c r="L26" s="630">
        <v>0</v>
      </c>
    </row>
    <row r="27" spans="1:12" ht="18" customHeight="1">
      <c r="A27" s="117"/>
      <c r="B27" s="118" t="s">
        <v>815</v>
      </c>
      <c r="C27" s="131"/>
      <c r="D27" s="120" t="s">
        <v>816</v>
      </c>
      <c r="E27" s="496">
        <f t="shared" si="4"/>
        <v>0</v>
      </c>
      <c r="F27" s="497"/>
      <c r="G27" s="497"/>
      <c r="H27" s="378"/>
      <c r="I27" s="497"/>
      <c r="J27" s="378"/>
      <c r="K27" s="497"/>
      <c r="L27" s="461"/>
    </row>
    <row r="28" spans="1:12" ht="33" customHeight="1">
      <c r="A28" s="117"/>
      <c r="B28" s="1148" t="s">
        <v>1479</v>
      </c>
      <c r="C28" s="1035"/>
      <c r="D28" s="120" t="s">
        <v>1478</v>
      </c>
      <c r="E28" s="496">
        <f t="shared" si="4"/>
        <v>604</v>
      </c>
      <c r="F28" s="497">
        <v>152</v>
      </c>
      <c r="G28" s="497">
        <v>0</v>
      </c>
      <c r="H28" s="88">
        <v>184</v>
      </c>
      <c r="I28" s="497">
        <v>268</v>
      </c>
      <c r="J28" s="88">
        <f>(E28*(4.7)/100+E28)</f>
        <v>632.388</v>
      </c>
      <c r="K28" s="88">
        <f>(E28*(4.5)/100+E28)</f>
        <v>631.18</v>
      </c>
      <c r="L28" s="630">
        <f>(E28*(4)/100+E28)</f>
        <v>628.16</v>
      </c>
    </row>
    <row r="29" spans="1:12" ht="18" customHeight="1">
      <c r="A29" s="117" t="s">
        <v>615</v>
      </c>
      <c r="B29" s="118"/>
      <c r="C29" s="131"/>
      <c r="D29" s="124" t="s">
        <v>616</v>
      </c>
      <c r="E29" s="496">
        <f t="shared" si="4"/>
        <v>0</v>
      </c>
      <c r="F29" s="497">
        <f>F30+F33+F36</f>
        <v>0</v>
      </c>
      <c r="G29" s="497">
        <f aca="true" t="shared" si="8" ref="G29:L29">G30+G33+G36</f>
        <v>0</v>
      </c>
      <c r="H29" s="497">
        <f t="shared" si="8"/>
        <v>0</v>
      </c>
      <c r="I29" s="497">
        <f t="shared" si="8"/>
        <v>0</v>
      </c>
      <c r="J29" s="497">
        <f t="shared" si="8"/>
        <v>0</v>
      </c>
      <c r="K29" s="497">
        <f t="shared" si="8"/>
        <v>0</v>
      </c>
      <c r="L29" s="822">
        <f t="shared" si="8"/>
        <v>0</v>
      </c>
    </row>
    <row r="30" spans="1:12" ht="18" customHeight="1">
      <c r="A30" s="132"/>
      <c r="B30" s="133" t="s">
        <v>1011</v>
      </c>
      <c r="C30" s="131"/>
      <c r="D30" s="124" t="s">
        <v>789</v>
      </c>
      <c r="E30" s="496">
        <f t="shared" si="4"/>
        <v>0</v>
      </c>
      <c r="F30" s="497">
        <f>F31+F32</f>
        <v>0</v>
      </c>
      <c r="G30" s="497">
        <f aca="true" t="shared" si="9" ref="G30:L30">G31+G32</f>
        <v>0</v>
      </c>
      <c r="H30" s="497">
        <f t="shared" si="9"/>
        <v>0</v>
      </c>
      <c r="I30" s="497">
        <f t="shared" si="9"/>
        <v>0</v>
      </c>
      <c r="J30" s="497">
        <f t="shared" si="9"/>
        <v>0</v>
      </c>
      <c r="K30" s="497">
        <f t="shared" si="9"/>
        <v>0</v>
      </c>
      <c r="L30" s="822">
        <f t="shared" si="9"/>
        <v>0</v>
      </c>
    </row>
    <row r="31" spans="1:12" ht="18" customHeight="1">
      <c r="A31" s="132"/>
      <c r="B31" s="133"/>
      <c r="C31" s="131" t="s">
        <v>185</v>
      </c>
      <c r="D31" s="124" t="s">
        <v>184</v>
      </c>
      <c r="E31" s="496">
        <f t="shared" si="4"/>
        <v>0</v>
      </c>
      <c r="F31" s="378"/>
      <c r="G31" s="378"/>
      <c r="H31" s="378"/>
      <c r="I31" s="378"/>
      <c r="J31" s="378"/>
      <c r="K31" s="378"/>
      <c r="L31" s="461"/>
    </row>
    <row r="32" spans="1:12" ht="18" customHeight="1">
      <c r="A32" s="132"/>
      <c r="B32" s="133"/>
      <c r="C32" s="131" t="s">
        <v>188</v>
      </c>
      <c r="D32" s="124" t="s">
        <v>189</v>
      </c>
      <c r="E32" s="496">
        <f t="shared" si="4"/>
        <v>0</v>
      </c>
      <c r="F32" s="378"/>
      <c r="G32" s="378"/>
      <c r="H32" s="378"/>
      <c r="I32" s="378"/>
      <c r="J32" s="378"/>
      <c r="K32" s="378"/>
      <c r="L32" s="461"/>
    </row>
    <row r="33" spans="1:12" ht="18" customHeight="1">
      <c r="A33" s="132"/>
      <c r="B33" s="133" t="s">
        <v>1012</v>
      </c>
      <c r="C33" s="134"/>
      <c r="D33" s="124" t="s">
        <v>790</v>
      </c>
      <c r="E33" s="496">
        <f t="shared" si="4"/>
        <v>0</v>
      </c>
      <c r="F33" s="497">
        <f>F34+F35</f>
        <v>0</v>
      </c>
      <c r="G33" s="497">
        <f aca="true" t="shared" si="10" ref="G33:L33">G34+G35</f>
        <v>0</v>
      </c>
      <c r="H33" s="497">
        <f t="shared" si="10"/>
        <v>0</v>
      </c>
      <c r="I33" s="497">
        <f t="shared" si="10"/>
        <v>0</v>
      </c>
      <c r="J33" s="497">
        <f t="shared" si="10"/>
        <v>0</v>
      </c>
      <c r="K33" s="497">
        <f t="shared" si="10"/>
        <v>0</v>
      </c>
      <c r="L33" s="822">
        <f t="shared" si="10"/>
        <v>0</v>
      </c>
    </row>
    <row r="34" spans="1:12" ht="18" customHeight="1">
      <c r="A34" s="132"/>
      <c r="B34" s="133"/>
      <c r="C34" s="131" t="s">
        <v>185</v>
      </c>
      <c r="D34" s="124" t="s">
        <v>190</v>
      </c>
      <c r="E34" s="496">
        <f t="shared" si="4"/>
        <v>0</v>
      </c>
      <c r="F34" s="378"/>
      <c r="G34" s="378"/>
      <c r="H34" s="378"/>
      <c r="I34" s="378"/>
      <c r="J34" s="378"/>
      <c r="K34" s="378"/>
      <c r="L34" s="379"/>
    </row>
    <row r="35" spans="1:12" ht="18" customHeight="1">
      <c r="A35" s="132"/>
      <c r="B35" s="133"/>
      <c r="C35" s="131" t="s">
        <v>188</v>
      </c>
      <c r="D35" s="124" t="s">
        <v>191</v>
      </c>
      <c r="E35" s="496">
        <f t="shared" si="4"/>
        <v>0</v>
      </c>
      <c r="F35" s="378"/>
      <c r="G35" s="378"/>
      <c r="H35" s="378"/>
      <c r="I35" s="378"/>
      <c r="J35" s="378"/>
      <c r="K35" s="378"/>
      <c r="L35" s="379"/>
    </row>
    <row r="36" spans="1:12" ht="18" customHeight="1">
      <c r="A36" s="132"/>
      <c r="B36" s="133" t="s">
        <v>1013</v>
      </c>
      <c r="C36" s="134"/>
      <c r="D36" s="124" t="s">
        <v>791</v>
      </c>
      <c r="E36" s="496">
        <f>F36+G36+H36+I36</f>
        <v>0</v>
      </c>
      <c r="F36" s="497">
        <f>F37+F38</f>
        <v>0</v>
      </c>
      <c r="G36" s="497">
        <f aca="true" t="shared" si="11" ref="G36:L36">G37+G38</f>
        <v>0</v>
      </c>
      <c r="H36" s="497">
        <f t="shared" si="11"/>
        <v>0</v>
      </c>
      <c r="I36" s="497">
        <f t="shared" si="11"/>
        <v>0</v>
      </c>
      <c r="J36" s="497">
        <f t="shared" si="11"/>
        <v>0</v>
      </c>
      <c r="K36" s="497">
        <f t="shared" si="11"/>
        <v>0</v>
      </c>
      <c r="L36" s="498">
        <f t="shared" si="11"/>
        <v>0</v>
      </c>
    </row>
    <row r="37" spans="1:12" ht="18" customHeight="1">
      <c r="A37" s="132"/>
      <c r="B37" s="133"/>
      <c r="C37" s="131" t="s">
        <v>185</v>
      </c>
      <c r="D37" s="124" t="s">
        <v>192</v>
      </c>
      <c r="E37" s="496">
        <f>F37+G37+H37+I37</f>
        <v>0</v>
      </c>
      <c r="F37" s="497"/>
      <c r="G37" s="497"/>
      <c r="H37" s="88"/>
      <c r="I37" s="497"/>
      <c r="J37" s="88"/>
      <c r="K37" s="497"/>
      <c r="L37" s="95"/>
    </row>
    <row r="38" spans="1:12" ht="18" customHeight="1">
      <c r="A38" s="135"/>
      <c r="B38" s="136"/>
      <c r="C38" s="137" t="s">
        <v>188</v>
      </c>
      <c r="D38" s="138" t="s">
        <v>193</v>
      </c>
      <c r="E38" s="496">
        <f>F38+G38+H38+I38</f>
        <v>0</v>
      </c>
      <c r="F38" s="499"/>
      <c r="G38" s="499"/>
      <c r="H38" s="378"/>
      <c r="I38" s="499"/>
      <c r="J38" s="378"/>
      <c r="K38" s="499"/>
      <c r="L38" s="379"/>
    </row>
    <row r="39" spans="1:12" ht="35.25" customHeight="1">
      <c r="A39" s="1142" t="s">
        <v>1379</v>
      </c>
      <c r="B39" s="1143"/>
      <c r="C39" s="1143"/>
      <c r="D39" s="120" t="s">
        <v>818</v>
      </c>
      <c r="E39" s="496">
        <f>F39+G39+H39+I39</f>
        <v>0</v>
      </c>
      <c r="F39" s="497">
        <f>F40+F42+F44+F46</f>
        <v>0</v>
      </c>
      <c r="G39" s="497">
        <f aca="true" t="shared" si="12" ref="G39:L39">G40+G42+G44+G46</f>
        <v>0</v>
      </c>
      <c r="H39" s="497">
        <f t="shared" si="12"/>
        <v>0</v>
      </c>
      <c r="I39" s="497">
        <f t="shared" si="12"/>
        <v>0</v>
      </c>
      <c r="J39" s="497">
        <f t="shared" si="12"/>
        <v>0</v>
      </c>
      <c r="K39" s="497">
        <f t="shared" si="12"/>
        <v>0</v>
      </c>
      <c r="L39" s="498">
        <f t="shared" si="12"/>
        <v>0</v>
      </c>
    </row>
    <row r="40" spans="1:12" ht="18" customHeight="1">
      <c r="A40" s="140"/>
      <c r="B40" s="141" t="s">
        <v>819</v>
      </c>
      <c r="C40" s="121"/>
      <c r="D40" s="120" t="s">
        <v>820</v>
      </c>
      <c r="E40" s="496">
        <f>F40+G40+H40+I40</f>
        <v>0</v>
      </c>
      <c r="F40" s="497">
        <f>F41</f>
        <v>0</v>
      </c>
      <c r="G40" s="497">
        <f aca="true" t="shared" si="13" ref="G40:L40">G41</f>
        <v>0</v>
      </c>
      <c r="H40" s="497">
        <f t="shared" si="13"/>
        <v>0</v>
      </c>
      <c r="I40" s="497">
        <f t="shared" si="13"/>
        <v>0</v>
      </c>
      <c r="J40" s="497">
        <f t="shared" si="13"/>
        <v>0</v>
      </c>
      <c r="K40" s="497">
        <f t="shared" si="13"/>
        <v>0</v>
      </c>
      <c r="L40" s="498">
        <f t="shared" si="13"/>
        <v>0</v>
      </c>
    </row>
    <row r="41" spans="1:12" ht="18" customHeight="1">
      <c r="A41" s="140"/>
      <c r="B41" s="141"/>
      <c r="C41" s="121" t="s">
        <v>821</v>
      </c>
      <c r="D41" s="120" t="s">
        <v>822</v>
      </c>
      <c r="E41" s="496">
        <f aca="true" t="shared" si="14" ref="E41:E48">F41+G41+H41+I41</f>
        <v>0</v>
      </c>
      <c r="F41" s="378"/>
      <c r="G41" s="378"/>
      <c r="H41" s="378"/>
      <c r="I41" s="378"/>
      <c r="J41" s="378"/>
      <c r="K41" s="378"/>
      <c r="L41" s="379"/>
    </row>
    <row r="42" spans="1:12" ht="18" customHeight="1">
      <c r="A42" s="140"/>
      <c r="B42" s="141" t="s">
        <v>823</v>
      </c>
      <c r="C42" s="121"/>
      <c r="D42" s="120" t="s">
        <v>824</v>
      </c>
      <c r="E42" s="496">
        <f t="shared" si="14"/>
        <v>0</v>
      </c>
      <c r="F42" s="497">
        <f>F43</f>
        <v>0</v>
      </c>
      <c r="G42" s="497">
        <f aca="true" t="shared" si="15" ref="G42:L42">G43</f>
        <v>0</v>
      </c>
      <c r="H42" s="497">
        <f t="shared" si="15"/>
        <v>0</v>
      </c>
      <c r="I42" s="497">
        <f t="shared" si="15"/>
        <v>0</v>
      </c>
      <c r="J42" s="497">
        <f t="shared" si="15"/>
        <v>0</v>
      </c>
      <c r="K42" s="497">
        <f t="shared" si="15"/>
        <v>0</v>
      </c>
      <c r="L42" s="498">
        <f t="shared" si="15"/>
        <v>0</v>
      </c>
    </row>
    <row r="43" spans="1:12" ht="18" customHeight="1">
      <c r="A43" s="140"/>
      <c r="B43" s="141"/>
      <c r="C43" s="121" t="s">
        <v>821</v>
      </c>
      <c r="D43" s="120" t="s">
        <v>825</v>
      </c>
      <c r="E43" s="496">
        <f t="shared" si="14"/>
        <v>0</v>
      </c>
      <c r="F43" s="378"/>
      <c r="G43" s="378"/>
      <c r="H43" s="378"/>
      <c r="I43" s="378"/>
      <c r="J43" s="378"/>
      <c r="K43" s="378"/>
      <c r="L43" s="379"/>
    </row>
    <row r="44" spans="1:12" ht="33.75" customHeight="1">
      <c r="A44" s="140"/>
      <c r="B44" s="1134" t="s">
        <v>966</v>
      </c>
      <c r="C44" s="1134"/>
      <c r="D44" s="120" t="s">
        <v>967</v>
      </c>
      <c r="E44" s="500">
        <f t="shared" si="14"/>
        <v>0</v>
      </c>
      <c r="F44" s="501">
        <f>F45</f>
        <v>0</v>
      </c>
      <c r="G44" s="501">
        <f aca="true" t="shared" si="16" ref="G44:L44">G45</f>
        <v>0</v>
      </c>
      <c r="H44" s="501">
        <f t="shared" si="16"/>
        <v>0</v>
      </c>
      <c r="I44" s="501">
        <f t="shared" si="16"/>
        <v>0</v>
      </c>
      <c r="J44" s="501">
        <f t="shared" si="16"/>
        <v>0</v>
      </c>
      <c r="K44" s="501">
        <f t="shared" si="16"/>
        <v>0</v>
      </c>
      <c r="L44" s="502">
        <f t="shared" si="16"/>
        <v>0</v>
      </c>
    </row>
    <row r="45" spans="1:12" ht="20.25" customHeight="1">
      <c r="A45" s="142"/>
      <c r="B45" s="143"/>
      <c r="C45" s="139" t="s">
        <v>821</v>
      </c>
      <c r="D45" s="144" t="s">
        <v>968</v>
      </c>
      <c r="E45" s="500">
        <f t="shared" si="14"/>
        <v>0</v>
      </c>
      <c r="F45" s="459"/>
      <c r="G45" s="459"/>
      <c r="H45" s="459"/>
      <c r="I45" s="459"/>
      <c r="J45" s="459"/>
      <c r="K45" s="459"/>
      <c r="L45" s="503"/>
    </row>
    <row r="46" spans="1:12" ht="32.25" customHeight="1">
      <c r="A46" s="140"/>
      <c r="B46" s="1144" t="s">
        <v>1380</v>
      </c>
      <c r="C46" s="1145"/>
      <c r="D46" s="120" t="s">
        <v>1376</v>
      </c>
      <c r="E46" s="500">
        <f t="shared" si="14"/>
        <v>0</v>
      </c>
      <c r="F46" s="501">
        <f>F47+F48</f>
        <v>0</v>
      </c>
      <c r="G46" s="501">
        <f aca="true" t="shared" si="17" ref="G46:L46">G47+G48</f>
        <v>0</v>
      </c>
      <c r="H46" s="501">
        <f t="shared" si="17"/>
        <v>0</v>
      </c>
      <c r="I46" s="501">
        <f t="shared" si="17"/>
        <v>0</v>
      </c>
      <c r="J46" s="501">
        <f t="shared" si="17"/>
        <v>0</v>
      </c>
      <c r="K46" s="501">
        <f t="shared" si="17"/>
        <v>0</v>
      </c>
      <c r="L46" s="502">
        <f t="shared" si="17"/>
        <v>0</v>
      </c>
    </row>
    <row r="47" spans="1:12" s="149" customFormat="1" ht="16.5" customHeight="1">
      <c r="A47" s="145"/>
      <c r="B47" s="146"/>
      <c r="C47" s="147" t="s">
        <v>1133</v>
      </c>
      <c r="D47" s="148" t="s">
        <v>1377</v>
      </c>
      <c r="E47" s="500">
        <f t="shared" si="14"/>
        <v>0</v>
      </c>
      <c r="F47" s="459"/>
      <c r="G47" s="459"/>
      <c r="H47" s="459"/>
      <c r="I47" s="459"/>
      <c r="J47" s="459"/>
      <c r="K47" s="459"/>
      <c r="L47" s="503"/>
    </row>
    <row r="48" spans="1:12" s="149" customFormat="1" ht="14.25" customHeight="1">
      <c r="A48" s="145"/>
      <c r="B48" s="150"/>
      <c r="C48" s="151" t="s">
        <v>1134</v>
      </c>
      <c r="D48" s="148" t="s">
        <v>1378</v>
      </c>
      <c r="E48" s="500">
        <f t="shared" si="14"/>
        <v>0</v>
      </c>
      <c r="F48" s="459"/>
      <c r="G48" s="459"/>
      <c r="H48" s="459"/>
      <c r="I48" s="459"/>
      <c r="J48" s="459"/>
      <c r="K48" s="459"/>
      <c r="L48" s="503"/>
    </row>
    <row r="49" spans="1:12" s="5" customFormat="1" ht="47.25" customHeight="1">
      <c r="A49" s="986" t="s">
        <v>1516</v>
      </c>
      <c r="B49" s="968"/>
      <c r="C49" s="968"/>
      <c r="D49" s="62" t="s">
        <v>1385</v>
      </c>
      <c r="E49" s="432">
        <f>F49+G49+H49+I49</f>
        <v>3492</v>
      </c>
      <c r="F49" s="432">
        <f>F50+F52+F54+F56+F58+F60</f>
        <v>893</v>
      </c>
      <c r="G49" s="432">
        <f aca="true" t="shared" si="18" ref="G49:L49">G50+G52+G54+G56+G58+G60</f>
        <v>0</v>
      </c>
      <c r="H49" s="432">
        <f t="shared" si="18"/>
        <v>1078</v>
      </c>
      <c r="I49" s="432">
        <f t="shared" si="18"/>
        <v>1521</v>
      </c>
      <c r="J49" s="432">
        <f t="shared" si="18"/>
        <v>3656.124</v>
      </c>
      <c r="K49" s="432">
        <f t="shared" si="18"/>
        <v>3649.14</v>
      </c>
      <c r="L49" s="433">
        <f t="shared" si="18"/>
        <v>3631.68</v>
      </c>
    </row>
    <row r="50" spans="1:12" s="5" customFormat="1" ht="21.75" customHeight="1">
      <c r="A50" s="152"/>
      <c r="B50" s="1146" t="s">
        <v>1465</v>
      </c>
      <c r="C50" s="1147"/>
      <c r="D50" s="64" t="s">
        <v>1413</v>
      </c>
      <c r="E50" s="432">
        <f aca="true" t="shared" si="19" ref="E50:E61">F50+G50+H50+I50</f>
        <v>0</v>
      </c>
      <c r="F50" s="504">
        <f>F51</f>
        <v>0</v>
      </c>
      <c r="G50" s="504">
        <f aca="true" t="shared" si="20" ref="G50:L50">G51</f>
        <v>0</v>
      </c>
      <c r="H50" s="504">
        <f t="shared" si="20"/>
        <v>0</v>
      </c>
      <c r="I50" s="504">
        <f t="shared" si="20"/>
        <v>0</v>
      </c>
      <c r="J50" s="504">
        <f t="shared" si="20"/>
        <v>0</v>
      </c>
      <c r="K50" s="504">
        <f t="shared" si="20"/>
        <v>0</v>
      </c>
      <c r="L50" s="505">
        <f t="shared" si="20"/>
        <v>0</v>
      </c>
    </row>
    <row r="51" spans="1:12" s="5" customFormat="1" ht="15" customHeight="1">
      <c r="A51" s="152"/>
      <c r="B51" s="153"/>
      <c r="C51" s="153" t="s">
        <v>821</v>
      </c>
      <c r="D51" s="64" t="s">
        <v>1414</v>
      </c>
      <c r="E51" s="432">
        <f t="shared" si="19"/>
        <v>0</v>
      </c>
      <c r="F51" s="506"/>
      <c r="G51" s="506"/>
      <c r="H51" s="506"/>
      <c r="I51" s="506"/>
      <c r="J51" s="506"/>
      <c r="K51" s="506"/>
      <c r="L51" s="507"/>
    </row>
    <row r="52" spans="1:12" s="5" customFormat="1" ht="24.75" customHeight="1">
      <c r="A52" s="63"/>
      <c r="B52" s="1137" t="s">
        <v>1467</v>
      </c>
      <c r="C52" s="1138"/>
      <c r="D52" s="64" t="s">
        <v>1386</v>
      </c>
      <c r="E52" s="432">
        <f t="shared" si="19"/>
        <v>0</v>
      </c>
      <c r="F52" s="504">
        <f>F53</f>
        <v>0</v>
      </c>
      <c r="G52" s="504">
        <f aca="true" t="shared" si="21" ref="G52:L52">G53</f>
        <v>0</v>
      </c>
      <c r="H52" s="504">
        <f t="shared" si="21"/>
        <v>0</v>
      </c>
      <c r="I52" s="504">
        <f t="shared" si="21"/>
        <v>0</v>
      </c>
      <c r="J52" s="504">
        <f t="shared" si="21"/>
        <v>0</v>
      </c>
      <c r="K52" s="504">
        <f t="shared" si="21"/>
        <v>0</v>
      </c>
      <c r="L52" s="505">
        <f t="shared" si="21"/>
        <v>0</v>
      </c>
    </row>
    <row r="53" spans="1:12" s="5" customFormat="1" ht="15.75">
      <c r="A53" s="69"/>
      <c r="B53" s="70"/>
      <c r="C53" s="153" t="s">
        <v>821</v>
      </c>
      <c r="D53" s="72" t="s">
        <v>1415</v>
      </c>
      <c r="E53" s="432">
        <f t="shared" si="19"/>
        <v>0</v>
      </c>
      <c r="F53" s="459"/>
      <c r="G53" s="459"/>
      <c r="H53" s="459"/>
      <c r="I53" s="459"/>
      <c r="J53" s="459"/>
      <c r="K53" s="459"/>
      <c r="L53" s="503"/>
    </row>
    <row r="54" spans="1:12" s="36" customFormat="1" ht="15.75">
      <c r="A54" s="154"/>
      <c r="B54" s="1135" t="s">
        <v>1513</v>
      </c>
      <c r="C54" s="1136"/>
      <c r="D54" s="155" t="s">
        <v>1514</v>
      </c>
      <c r="E54" s="432">
        <f t="shared" si="19"/>
        <v>0</v>
      </c>
      <c r="F54" s="508">
        <f>F55</f>
        <v>0</v>
      </c>
      <c r="G54" s="508">
        <f aca="true" t="shared" si="22" ref="G54:L54">G55</f>
        <v>0</v>
      </c>
      <c r="H54" s="508">
        <f t="shared" si="22"/>
        <v>0</v>
      </c>
      <c r="I54" s="508">
        <f t="shared" si="22"/>
        <v>0</v>
      </c>
      <c r="J54" s="508">
        <f t="shared" si="22"/>
        <v>0</v>
      </c>
      <c r="K54" s="508">
        <f t="shared" si="22"/>
        <v>0</v>
      </c>
      <c r="L54" s="509">
        <f t="shared" si="22"/>
        <v>0</v>
      </c>
    </row>
    <row r="55" spans="1:12" s="36" customFormat="1" ht="15.75">
      <c r="A55" s="156"/>
      <c r="B55" s="157"/>
      <c r="C55" s="158" t="s">
        <v>821</v>
      </c>
      <c r="D55" s="159" t="s">
        <v>1515</v>
      </c>
      <c r="E55" s="432">
        <f t="shared" si="19"/>
        <v>0</v>
      </c>
      <c r="F55" s="510"/>
      <c r="G55" s="510"/>
      <c r="H55" s="510"/>
      <c r="I55" s="510"/>
      <c r="J55" s="511"/>
      <c r="K55" s="512"/>
      <c r="L55" s="513"/>
    </row>
    <row r="56" spans="1:12" s="5" customFormat="1" ht="38.25" customHeight="1">
      <c r="A56" s="56"/>
      <c r="B56" s="1159" t="s">
        <v>1469</v>
      </c>
      <c r="C56" s="1160"/>
      <c r="D56" s="59" t="s">
        <v>1459</v>
      </c>
      <c r="E56" s="432">
        <f t="shared" si="19"/>
        <v>3492</v>
      </c>
      <c r="F56" s="432">
        <f>F57</f>
        <v>893</v>
      </c>
      <c r="G56" s="432">
        <f aca="true" t="shared" si="23" ref="G56:L56">G57</f>
        <v>0</v>
      </c>
      <c r="H56" s="432">
        <f t="shared" si="23"/>
        <v>1078</v>
      </c>
      <c r="I56" s="432">
        <f t="shared" si="23"/>
        <v>1521</v>
      </c>
      <c r="J56" s="432">
        <f t="shared" si="23"/>
        <v>3656.124</v>
      </c>
      <c r="K56" s="432">
        <f t="shared" si="23"/>
        <v>3649.14</v>
      </c>
      <c r="L56" s="433">
        <f t="shared" si="23"/>
        <v>3631.68</v>
      </c>
    </row>
    <row r="57" spans="1:12" s="5" customFormat="1" ht="15.75">
      <c r="A57" s="69"/>
      <c r="B57" s="70"/>
      <c r="C57" s="153" t="s">
        <v>821</v>
      </c>
      <c r="D57" s="72" t="s">
        <v>1460</v>
      </c>
      <c r="E57" s="432">
        <f t="shared" si="19"/>
        <v>3492</v>
      </c>
      <c r="F57" s="459">
        <v>893</v>
      </c>
      <c r="G57" s="459">
        <v>0</v>
      </c>
      <c r="H57" s="459">
        <v>1078</v>
      </c>
      <c r="I57" s="459">
        <v>1521</v>
      </c>
      <c r="J57" s="488">
        <f>(E57*(4.7)/100+E57)</f>
        <v>3656.124</v>
      </c>
      <c r="K57" s="488">
        <f>(E57*(4.5)/100+E57)</f>
        <v>3649.14</v>
      </c>
      <c r="L57" s="820">
        <f>(E57*(4)/100+E57)</f>
        <v>3631.68</v>
      </c>
    </row>
    <row r="58" spans="1:12" s="5" customFormat="1" ht="30" customHeight="1">
      <c r="A58" s="56"/>
      <c r="B58" s="1161" t="s">
        <v>1466</v>
      </c>
      <c r="C58" s="1162"/>
      <c r="D58" s="59" t="s">
        <v>1461</v>
      </c>
      <c r="E58" s="432">
        <f t="shared" si="19"/>
        <v>0</v>
      </c>
      <c r="F58" s="432">
        <f>F59</f>
        <v>0</v>
      </c>
      <c r="G58" s="432">
        <f aca="true" t="shared" si="24" ref="G58:L58">G59</f>
        <v>0</v>
      </c>
      <c r="H58" s="432">
        <f t="shared" si="24"/>
        <v>0</v>
      </c>
      <c r="I58" s="432">
        <f t="shared" si="24"/>
        <v>0</v>
      </c>
      <c r="J58" s="432">
        <f t="shared" si="24"/>
        <v>0</v>
      </c>
      <c r="K58" s="432">
        <f t="shared" si="24"/>
        <v>0</v>
      </c>
      <c r="L58" s="433">
        <f t="shared" si="24"/>
        <v>0</v>
      </c>
    </row>
    <row r="59" spans="1:12" s="5" customFormat="1" ht="15.75">
      <c r="A59" s="69"/>
      <c r="B59" s="70"/>
      <c r="C59" s="153" t="s">
        <v>821</v>
      </c>
      <c r="D59" s="72" t="s">
        <v>1462</v>
      </c>
      <c r="E59" s="432">
        <f t="shared" si="19"/>
        <v>0</v>
      </c>
      <c r="F59" s="459"/>
      <c r="G59" s="459"/>
      <c r="H59" s="459"/>
      <c r="I59" s="459"/>
      <c r="J59" s="459"/>
      <c r="K59" s="459"/>
      <c r="L59" s="503"/>
    </row>
    <row r="60" spans="1:12" s="5" customFormat="1" ht="30" customHeight="1">
      <c r="A60" s="56"/>
      <c r="B60" s="1161" t="s">
        <v>1468</v>
      </c>
      <c r="C60" s="1162"/>
      <c r="D60" s="59" t="s">
        <v>1464</v>
      </c>
      <c r="E60" s="432">
        <f t="shared" si="19"/>
        <v>0</v>
      </c>
      <c r="F60" s="432">
        <f>F61</f>
        <v>0</v>
      </c>
      <c r="G60" s="432">
        <f aca="true" t="shared" si="25" ref="G60:L60">G61</f>
        <v>0</v>
      </c>
      <c r="H60" s="432">
        <f t="shared" si="25"/>
        <v>0</v>
      </c>
      <c r="I60" s="432">
        <f t="shared" si="25"/>
        <v>0</v>
      </c>
      <c r="J60" s="432">
        <f t="shared" si="25"/>
        <v>0</v>
      </c>
      <c r="K60" s="432">
        <f t="shared" si="25"/>
        <v>0</v>
      </c>
      <c r="L60" s="433">
        <f t="shared" si="25"/>
        <v>0</v>
      </c>
    </row>
    <row r="61" spans="1:12" s="5" customFormat="1" ht="18" customHeight="1" thickBot="1">
      <c r="A61" s="160"/>
      <c r="B61" s="161"/>
      <c r="C61" s="162" t="s">
        <v>821</v>
      </c>
      <c r="D61" s="163" t="s">
        <v>1463</v>
      </c>
      <c r="E61" s="514">
        <f t="shared" si="19"/>
        <v>0</v>
      </c>
      <c r="F61" s="515"/>
      <c r="G61" s="515"/>
      <c r="H61" s="515"/>
      <c r="I61" s="515"/>
      <c r="J61" s="515"/>
      <c r="K61" s="515"/>
      <c r="L61" s="516"/>
    </row>
    <row r="62" spans="1:4" ht="24.75" customHeight="1">
      <c r="A62" s="1151" t="s">
        <v>294</v>
      </c>
      <c r="B62" s="1151"/>
      <c r="C62" s="1152"/>
      <c r="D62" s="1152"/>
    </row>
    <row r="63" spans="1:7" ht="15.75">
      <c r="A63" s="107"/>
      <c r="B63" s="82" t="s">
        <v>306</v>
      </c>
      <c r="D63" s="164"/>
      <c r="F63" s="164"/>
      <c r="G63" s="164"/>
    </row>
    <row r="64" spans="4:6" ht="15.75">
      <c r="D64" s="165"/>
      <c r="F64" s="81" t="s">
        <v>347</v>
      </c>
    </row>
    <row r="65" spans="6:8" ht="15.75">
      <c r="F65" s="166" t="s">
        <v>348</v>
      </c>
      <c r="H65" s="167"/>
    </row>
    <row r="66" ht="15.75">
      <c r="E66" s="168"/>
    </row>
  </sheetData>
  <sheetProtection/>
  <mergeCells count="30">
    <mergeCell ref="J1:L1"/>
    <mergeCell ref="B56:C56"/>
    <mergeCell ref="B58:C58"/>
    <mergeCell ref="B60:C60"/>
    <mergeCell ref="J10:L10"/>
    <mergeCell ref="F11:I11"/>
    <mergeCell ref="J11:J12"/>
    <mergeCell ref="K11:K12"/>
    <mergeCell ref="L11:L12"/>
    <mergeCell ref="A13:C13"/>
    <mergeCell ref="A17:C17"/>
    <mergeCell ref="A62:B62"/>
    <mergeCell ref="C62:D62"/>
    <mergeCell ref="A5:I5"/>
    <mergeCell ref="A6:I6"/>
    <mergeCell ref="A10:C12"/>
    <mergeCell ref="D10:D12"/>
    <mergeCell ref="E10:I10"/>
    <mergeCell ref="A24:C24"/>
    <mergeCell ref="B18:C18"/>
    <mergeCell ref="B44:C44"/>
    <mergeCell ref="B54:C54"/>
    <mergeCell ref="A49:C49"/>
    <mergeCell ref="B52:C52"/>
    <mergeCell ref="B21:C21"/>
    <mergeCell ref="A20:C20"/>
    <mergeCell ref="A39:C39"/>
    <mergeCell ref="B46:C46"/>
    <mergeCell ref="B50:C50"/>
    <mergeCell ref="B28:C2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K2" sqref="K2"/>
    </sheetView>
  </sheetViews>
  <sheetFormatPr defaultColWidth="9.140625" defaultRowHeight="12.75"/>
  <cols>
    <col min="1" max="1" width="4.140625" style="82" customWidth="1"/>
    <col min="2" max="2" width="4.00390625" style="82" customWidth="1"/>
    <col min="3" max="3" width="56.7109375" style="108" customWidth="1"/>
    <col min="4" max="4" width="12.7109375" style="82" customWidth="1"/>
    <col min="5" max="5" width="9.28125" style="82" customWidth="1"/>
    <col min="6" max="6" width="15.8515625" style="82" customWidth="1"/>
    <col min="7" max="7" width="9.8515625" style="82" customWidth="1"/>
    <col min="8" max="8" width="10.421875" style="82" customWidth="1"/>
    <col min="9" max="9" width="10.8515625" style="82" customWidth="1"/>
    <col min="10" max="11" width="9.7109375" style="82" customWidth="1"/>
    <col min="12" max="16384" width="9.140625" style="82" customWidth="1"/>
  </cols>
  <sheetData>
    <row r="1" spans="1:13" ht="15.75">
      <c r="A1" s="107"/>
      <c r="D1" s="109"/>
      <c r="E1" s="109"/>
      <c r="F1" s="109"/>
      <c r="G1" s="109"/>
      <c r="K1" s="1033" t="s">
        <v>1940</v>
      </c>
      <c r="L1" s="1033"/>
      <c r="M1" s="1033"/>
    </row>
    <row r="2" spans="1:4" s="83" customFormat="1" ht="15.75">
      <c r="A2" s="279" t="s">
        <v>1726</v>
      </c>
      <c r="C2" s="107"/>
      <c r="D2" s="3"/>
    </row>
    <row r="3" spans="1:7" ht="15.75">
      <c r="A3" s="7" t="s">
        <v>1104</v>
      </c>
      <c r="D3" s="109"/>
      <c r="E3" s="109"/>
      <c r="F3" s="109"/>
      <c r="G3" s="109"/>
    </row>
    <row r="4" spans="1:7" ht="15.75">
      <c r="A4" s="7"/>
      <c r="D4" s="109"/>
      <c r="E4" s="109"/>
      <c r="F4" s="109"/>
      <c r="G4" s="109"/>
    </row>
    <row r="5" spans="1:10" ht="15.75">
      <c r="A5" s="1153" t="s">
        <v>698</v>
      </c>
      <c r="B5" s="1153"/>
      <c r="C5" s="1153"/>
      <c r="D5" s="1153"/>
      <c r="E5" s="1153"/>
      <c r="F5" s="1153"/>
      <c r="G5" s="1153"/>
      <c r="H5" s="1153"/>
      <c r="I5" s="1153"/>
      <c r="J5" s="1153"/>
    </row>
    <row r="6" spans="1:10" ht="15.75">
      <c r="A6" s="1154" t="s">
        <v>1695</v>
      </c>
      <c r="B6" s="1154"/>
      <c r="C6" s="1154"/>
      <c r="D6" s="1154"/>
      <c r="E6" s="1154"/>
      <c r="F6" s="1154"/>
      <c r="G6" s="1154"/>
      <c r="H6" s="1154"/>
      <c r="I6" s="1154"/>
      <c r="J6" s="1154"/>
    </row>
    <row r="7" spans="3:9" ht="15.75">
      <c r="C7" s="110"/>
      <c r="D7" s="110"/>
      <c r="E7" s="110"/>
      <c r="F7" s="110"/>
      <c r="G7" s="110"/>
      <c r="H7" s="110"/>
      <c r="I7" s="110"/>
    </row>
    <row r="8" spans="3:9" ht="15.75">
      <c r="C8" s="110"/>
      <c r="D8" s="110"/>
      <c r="E8" s="110"/>
      <c r="F8" s="110"/>
      <c r="G8" s="110"/>
      <c r="H8" s="110"/>
      <c r="I8" s="110"/>
    </row>
    <row r="9" spans="3:13" ht="16.5" thickBot="1">
      <c r="C9" s="110"/>
      <c r="D9" s="110"/>
      <c r="E9" s="110"/>
      <c r="F9" s="110"/>
      <c r="G9" s="110"/>
      <c r="J9" s="111"/>
      <c r="M9" s="111" t="s">
        <v>489</v>
      </c>
    </row>
    <row r="10" spans="1:13" ht="21.75" customHeight="1">
      <c r="A10" s="1018" t="s">
        <v>1158</v>
      </c>
      <c r="B10" s="1019"/>
      <c r="C10" s="1020"/>
      <c r="D10" s="998" t="s">
        <v>1748</v>
      </c>
      <c r="E10" s="1053" t="s">
        <v>1690</v>
      </c>
      <c r="F10" s="1053"/>
      <c r="G10" s="1001"/>
      <c r="H10" s="1001"/>
      <c r="I10" s="1001"/>
      <c r="J10" s="1001"/>
      <c r="K10" s="996" t="s">
        <v>405</v>
      </c>
      <c r="L10" s="996"/>
      <c r="M10" s="997"/>
    </row>
    <row r="11" spans="1:13" ht="30.75" customHeight="1">
      <c r="A11" s="1021"/>
      <c r="B11" s="1022"/>
      <c r="C11" s="1023"/>
      <c r="D11" s="1058"/>
      <c r="E11" s="1054" t="s">
        <v>1218</v>
      </c>
      <c r="F11" s="1054"/>
      <c r="G11" s="1017" t="s">
        <v>1219</v>
      </c>
      <c r="H11" s="1017"/>
      <c r="I11" s="1017"/>
      <c r="J11" s="1055"/>
      <c r="K11" s="1002">
        <v>2024</v>
      </c>
      <c r="L11" s="1002">
        <v>2025</v>
      </c>
      <c r="M11" s="1004">
        <v>2026</v>
      </c>
    </row>
    <row r="12" spans="1:13" ht="81" customHeight="1" thickBot="1">
      <c r="A12" s="1024"/>
      <c r="B12" s="1025"/>
      <c r="C12" s="1026"/>
      <c r="D12" s="1059"/>
      <c r="E12" s="14" t="s">
        <v>1220</v>
      </c>
      <c r="F12" s="15" t="s">
        <v>1221</v>
      </c>
      <c r="G12" s="15" t="s">
        <v>1222</v>
      </c>
      <c r="H12" s="15" t="s">
        <v>1223</v>
      </c>
      <c r="I12" s="15" t="s">
        <v>1224</v>
      </c>
      <c r="J12" s="112" t="s">
        <v>1225</v>
      </c>
      <c r="K12" s="1003"/>
      <c r="L12" s="1003"/>
      <c r="M12" s="1005"/>
    </row>
    <row r="13" spans="1:13" ht="31.5" customHeight="1">
      <c r="A13" s="1169" t="s">
        <v>668</v>
      </c>
      <c r="B13" s="1170"/>
      <c r="C13" s="1171"/>
      <c r="D13" s="528" t="s">
        <v>1203</v>
      </c>
      <c r="E13" s="529">
        <f>G13+H13+I13+J13</f>
        <v>4096</v>
      </c>
      <c r="F13" s="529">
        <f>F14+F22+F31+F86+F98+F105</f>
        <v>0</v>
      </c>
      <c r="G13" s="529">
        <f aca="true" t="shared" si="0" ref="G13:M13">G14+G22+G31+G86+G98+G105</f>
        <v>187</v>
      </c>
      <c r="H13" s="529">
        <f t="shared" si="0"/>
        <v>428</v>
      </c>
      <c r="I13" s="529">
        <f t="shared" si="0"/>
        <v>1212</v>
      </c>
      <c r="J13" s="529">
        <f t="shared" si="0"/>
        <v>2269</v>
      </c>
      <c r="K13" s="529">
        <f t="shared" si="0"/>
        <v>4288.512</v>
      </c>
      <c r="L13" s="529">
        <f t="shared" si="0"/>
        <v>4280.32</v>
      </c>
      <c r="M13" s="530">
        <f t="shared" si="0"/>
        <v>4259.84</v>
      </c>
    </row>
    <row r="14" spans="1:13" ht="18" customHeight="1">
      <c r="A14" s="113" t="s">
        <v>641</v>
      </c>
      <c r="B14" s="169"/>
      <c r="C14" s="170"/>
      <c r="D14" s="171">
        <v>50.08</v>
      </c>
      <c r="E14" s="517">
        <f>G14+H14+I14+J14</f>
        <v>0</v>
      </c>
      <c r="F14" s="517">
        <f>F15+F19</f>
        <v>0</v>
      </c>
      <c r="G14" s="517">
        <f aca="true" t="shared" si="1" ref="G14:M14">G15+G19</f>
        <v>0</v>
      </c>
      <c r="H14" s="517">
        <f t="shared" si="1"/>
        <v>0</v>
      </c>
      <c r="I14" s="517">
        <f t="shared" si="1"/>
        <v>0</v>
      </c>
      <c r="J14" s="517">
        <f t="shared" si="1"/>
        <v>0</v>
      </c>
      <c r="K14" s="517">
        <f t="shared" si="1"/>
        <v>0</v>
      </c>
      <c r="L14" s="517">
        <f t="shared" si="1"/>
        <v>0</v>
      </c>
      <c r="M14" s="518">
        <f t="shared" si="1"/>
        <v>0</v>
      </c>
    </row>
    <row r="15" spans="1:13" ht="18" customHeight="1">
      <c r="A15" s="172" t="s">
        <v>210</v>
      </c>
      <c r="B15" s="173"/>
      <c r="C15" s="174"/>
      <c r="D15" s="18" t="s">
        <v>211</v>
      </c>
      <c r="E15" s="517">
        <f aca="true" t="shared" si="2" ref="E15:E78">G15+H15+I15+J15</f>
        <v>0</v>
      </c>
      <c r="F15" s="519">
        <f>F17</f>
        <v>0</v>
      </c>
      <c r="G15" s="519">
        <f aca="true" t="shared" si="3" ref="G15:M15">G17</f>
        <v>0</v>
      </c>
      <c r="H15" s="519">
        <f t="shared" si="3"/>
        <v>0</v>
      </c>
      <c r="I15" s="519">
        <f t="shared" si="3"/>
        <v>0</v>
      </c>
      <c r="J15" s="519">
        <f t="shared" si="3"/>
        <v>0</v>
      </c>
      <c r="K15" s="519">
        <f t="shared" si="3"/>
        <v>0</v>
      </c>
      <c r="L15" s="519">
        <f t="shared" si="3"/>
        <v>0</v>
      </c>
      <c r="M15" s="520">
        <f t="shared" si="3"/>
        <v>0</v>
      </c>
    </row>
    <row r="16" spans="1:13" ht="18" customHeight="1">
      <c r="A16" s="176" t="s">
        <v>736</v>
      </c>
      <c r="B16" s="177"/>
      <c r="C16" s="178"/>
      <c r="D16" s="179"/>
      <c r="E16" s="517"/>
      <c r="F16" s="519"/>
      <c r="G16" s="519"/>
      <c r="H16" s="519"/>
      <c r="I16" s="519"/>
      <c r="J16" s="519"/>
      <c r="K16" s="519"/>
      <c r="L16" s="519"/>
      <c r="M16" s="520"/>
    </row>
    <row r="17" spans="1:13" ht="18" customHeight="1">
      <c r="A17" s="180"/>
      <c r="B17" s="181" t="s">
        <v>212</v>
      </c>
      <c r="C17" s="174"/>
      <c r="D17" s="179" t="s">
        <v>213</v>
      </c>
      <c r="E17" s="517">
        <f t="shared" si="2"/>
        <v>0</v>
      </c>
      <c r="F17" s="519">
        <f>F18</f>
        <v>0</v>
      </c>
      <c r="G17" s="519">
        <f aca="true" t="shared" si="4" ref="G17:M17">G18</f>
        <v>0</v>
      </c>
      <c r="H17" s="519">
        <f t="shared" si="4"/>
        <v>0</v>
      </c>
      <c r="I17" s="519">
        <f t="shared" si="4"/>
        <v>0</v>
      </c>
      <c r="J17" s="519">
        <f t="shared" si="4"/>
        <v>0</v>
      </c>
      <c r="K17" s="519">
        <f t="shared" si="4"/>
        <v>0</v>
      </c>
      <c r="L17" s="519">
        <f t="shared" si="4"/>
        <v>0</v>
      </c>
      <c r="M17" s="520">
        <f t="shared" si="4"/>
        <v>0</v>
      </c>
    </row>
    <row r="18" spans="1:13" ht="14.25" customHeight="1">
      <c r="A18" s="128"/>
      <c r="B18" s="181"/>
      <c r="C18" s="182" t="s">
        <v>131</v>
      </c>
      <c r="D18" s="179" t="s">
        <v>214</v>
      </c>
      <c r="E18" s="517">
        <f t="shared" si="2"/>
        <v>0</v>
      </c>
      <c r="F18" s="519"/>
      <c r="G18" s="519"/>
      <c r="H18" s="519"/>
      <c r="I18" s="519"/>
      <c r="J18" s="519"/>
      <c r="K18" s="519"/>
      <c r="L18" s="519"/>
      <c r="M18" s="520"/>
    </row>
    <row r="19" spans="1:13" ht="18" customHeight="1">
      <c r="A19" s="172" t="s">
        <v>215</v>
      </c>
      <c r="B19" s="181"/>
      <c r="C19" s="182"/>
      <c r="D19" s="18" t="s">
        <v>216</v>
      </c>
      <c r="E19" s="517">
        <f t="shared" si="2"/>
        <v>0</v>
      </c>
      <c r="F19" s="519">
        <f>F21</f>
        <v>0</v>
      </c>
      <c r="G19" s="519">
        <f aca="true" t="shared" si="5" ref="G19:M19">G21</f>
        <v>0</v>
      </c>
      <c r="H19" s="519">
        <f t="shared" si="5"/>
        <v>0</v>
      </c>
      <c r="I19" s="519">
        <f t="shared" si="5"/>
        <v>0</v>
      </c>
      <c r="J19" s="519">
        <f t="shared" si="5"/>
        <v>0</v>
      </c>
      <c r="K19" s="519">
        <f t="shared" si="5"/>
        <v>0</v>
      </c>
      <c r="L19" s="519">
        <f t="shared" si="5"/>
        <v>0</v>
      </c>
      <c r="M19" s="520">
        <f t="shared" si="5"/>
        <v>0</v>
      </c>
    </row>
    <row r="20" spans="1:13" ht="18" customHeight="1">
      <c r="A20" s="176" t="s">
        <v>736</v>
      </c>
      <c r="B20" s="181"/>
      <c r="C20" s="182"/>
      <c r="D20" s="18"/>
      <c r="E20" s="517"/>
      <c r="F20" s="519"/>
      <c r="G20" s="519"/>
      <c r="H20" s="519"/>
      <c r="I20" s="519"/>
      <c r="J20" s="519"/>
      <c r="K20" s="519"/>
      <c r="L20" s="519"/>
      <c r="M20" s="520"/>
    </row>
    <row r="21" spans="1:13" ht="18" customHeight="1">
      <c r="A21" s="172"/>
      <c r="B21" s="181" t="s">
        <v>217</v>
      </c>
      <c r="C21" s="182"/>
      <c r="D21" s="179" t="s">
        <v>218</v>
      </c>
      <c r="E21" s="517">
        <f t="shared" si="2"/>
        <v>0</v>
      </c>
      <c r="F21" s="519"/>
      <c r="G21" s="519"/>
      <c r="H21" s="519"/>
      <c r="I21" s="519"/>
      <c r="J21" s="519"/>
      <c r="K21" s="519"/>
      <c r="L21" s="519"/>
      <c r="M21" s="520"/>
    </row>
    <row r="22" spans="1:13" ht="30" customHeight="1">
      <c r="A22" s="1172" t="s">
        <v>418</v>
      </c>
      <c r="B22" s="1173"/>
      <c r="C22" s="1173"/>
      <c r="D22" s="183">
        <v>59.08</v>
      </c>
      <c r="E22" s="517">
        <f t="shared" si="2"/>
        <v>0</v>
      </c>
      <c r="F22" s="519">
        <f>F23+F26</f>
        <v>0</v>
      </c>
      <c r="G22" s="519">
        <f aca="true" t="shared" si="6" ref="G22:M22">G23+G26</f>
        <v>0</v>
      </c>
      <c r="H22" s="519">
        <f t="shared" si="6"/>
        <v>0</v>
      </c>
      <c r="I22" s="519">
        <f t="shared" si="6"/>
        <v>0</v>
      </c>
      <c r="J22" s="519">
        <f t="shared" si="6"/>
        <v>0</v>
      </c>
      <c r="K22" s="519">
        <f t="shared" si="6"/>
        <v>0</v>
      </c>
      <c r="L22" s="519">
        <f t="shared" si="6"/>
        <v>0</v>
      </c>
      <c r="M22" s="520">
        <f t="shared" si="6"/>
        <v>0</v>
      </c>
    </row>
    <row r="23" spans="1:13" ht="18" customHeight="1">
      <c r="A23" s="184" t="s">
        <v>463</v>
      </c>
      <c r="B23" s="181"/>
      <c r="C23" s="182"/>
      <c r="D23" s="179" t="s">
        <v>464</v>
      </c>
      <c r="E23" s="517">
        <f t="shared" si="2"/>
        <v>0</v>
      </c>
      <c r="F23" s="519">
        <f>F25</f>
        <v>0</v>
      </c>
      <c r="G23" s="519">
        <f aca="true" t="shared" si="7" ref="G23:M23">G25</f>
        <v>0</v>
      </c>
      <c r="H23" s="519">
        <f t="shared" si="7"/>
        <v>0</v>
      </c>
      <c r="I23" s="519">
        <f t="shared" si="7"/>
        <v>0</v>
      </c>
      <c r="J23" s="519">
        <f t="shared" si="7"/>
        <v>0</v>
      </c>
      <c r="K23" s="519">
        <f t="shared" si="7"/>
        <v>0</v>
      </c>
      <c r="L23" s="519">
        <f t="shared" si="7"/>
        <v>0</v>
      </c>
      <c r="M23" s="520">
        <f t="shared" si="7"/>
        <v>0</v>
      </c>
    </row>
    <row r="24" spans="1:13" ht="18" customHeight="1">
      <c r="A24" s="176" t="s">
        <v>736</v>
      </c>
      <c r="B24" s="181"/>
      <c r="C24" s="182"/>
      <c r="D24" s="179"/>
      <c r="E24" s="517"/>
      <c r="F24" s="519"/>
      <c r="G24" s="519"/>
      <c r="H24" s="519"/>
      <c r="I24" s="519"/>
      <c r="J24" s="519"/>
      <c r="K24" s="519"/>
      <c r="L24" s="519"/>
      <c r="M24" s="520"/>
    </row>
    <row r="25" spans="1:13" ht="18" customHeight="1">
      <c r="A25" s="184"/>
      <c r="B25" s="181" t="s">
        <v>786</v>
      </c>
      <c r="C25" s="182"/>
      <c r="D25" s="179" t="s">
        <v>465</v>
      </c>
      <c r="E25" s="517">
        <f t="shared" si="2"/>
        <v>0</v>
      </c>
      <c r="F25" s="519"/>
      <c r="G25" s="519"/>
      <c r="H25" s="519"/>
      <c r="I25" s="519"/>
      <c r="J25" s="519"/>
      <c r="K25" s="519"/>
      <c r="L25" s="519"/>
      <c r="M25" s="520"/>
    </row>
    <row r="26" spans="1:13" ht="18" customHeight="1">
      <c r="A26" s="184" t="s">
        <v>284</v>
      </c>
      <c r="B26" s="185"/>
      <c r="C26" s="186"/>
      <c r="D26" s="179" t="s">
        <v>285</v>
      </c>
      <c r="E26" s="517">
        <f t="shared" si="2"/>
        <v>0</v>
      </c>
      <c r="F26" s="519">
        <f>F28+F30</f>
        <v>0</v>
      </c>
      <c r="G26" s="519">
        <f aca="true" t="shared" si="8" ref="G26:M26">G28+G30</f>
        <v>0</v>
      </c>
      <c r="H26" s="519">
        <f t="shared" si="8"/>
        <v>0</v>
      </c>
      <c r="I26" s="519">
        <f t="shared" si="8"/>
        <v>0</v>
      </c>
      <c r="J26" s="519">
        <f t="shared" si="8"/>
        <v>0</v>
      </c>
      <c r="K26" s="519">
        <f t="shared" si="8"/>
        <v>0</v>
      </c>
      <c r="L26" s="519">
        <f t="shared" si="8"/>
        <v>0</v>
      </c>
      <c r="M26" s="520">
        <f t="shared" si="8"/>
        <v>0</v>
      </c>
    </row>
    <row r="27" spans="1:13" ht="18" customHeight="1">
      <c r="A27" s="176" t="s">
        <v>736</v>
      </c>
      <c r="B27" s="185"/>
      <c r="C27" s="186"/>
      <c r="D27" s="175"/>
      <c r="E27" s="517"/>
      <c r="F27" s="519"/>
      <c r="G27" s="519"/>
      <c r="H27" s="519"/>
      <c r="I27" s="519"/>
      <c r="J27" s="519"/>
      <c r="K27" s="519"/>
      <c r="L27" s="519"/>
      <c r="M27" s="520"/>
    </row>
    <row r="28" spans="1:13" ht="18" customHeight="1">
      <c r="A28" s="128"/>
      <c r="B28" s="185" t="s">
        <v>286</v>
      </c>
      <c r="C28" s="186"/>
      <c r="D28" s="130" t="s">
        <v>842</v>
      </c>
      <c r="E28" s="517">
        <f t="shared" si="2"/>
        <v>0</v>
      </c>
      <c r="F28" s="519">
        <f>F29</f>
        <v>0</v>
      </c>
      <c r="G28" s="519">
        <f aca="true" t="shared" si="9" ref="G28:M28">G29</f>
        <v>0</v>
      </c>
      <c r="H28" s="519">
        <f t="shared" si="9"/>
        <v>0</v>
      </c>
      <c r="I28" s="519">
        <f t="shared" si="9"/>
        <v>0</v>
      </c>
      <c r="J28" s="519">
        <f t="shared" si="9"/>
        <v>0</v>
      </c>
      <c r="K28" s="519">
        <f t="shared" si="9"/>
        <v>0</v>
      </c>
      <c r="L28" s="519">
        <f t="shared" si="9"/>
        <v>0</v>
      </c>
      <c r="M28" s="520">
        <f t="shared" si="9"/>
        <v>0</v>
      </c>
    </row>
    <row r="29" spans="1:13" ht="18" customHeight="1">
      <c r="A29" s="128"/>
      <c r="B29" s="185"/>
      <c r="C29" s="187" t="s">
        <v>437</v>
      </c>
      <c r="D29" s="130" t="s">
        <v>978</v>
      </c>
      <c r="E29" s="517">
        <f t="shared" si="2"/>
        <v>0</v>
      </c>
      <c r="F29" s="519"/>
      <c r="G29" s="519"/>
      <c r="H29" s="519"/>
      <c r="I29" s="519"/>
      <c r="J29" s="519"/>
      <c r="K29" s="519"/>
      <c r="L29" s="519"/>
      <c r="M29" s="520"/>
    </row>
    <row r="30" spans="1:13" ht="18" customHeight="1">
      <c r="A30" s="128"/>
      <c r="B30" s="185" t="s">
        <v>979</v>
      </c>
      <c r="C30" s="187"/>
      <c r="D30" s="130" t="s">
        <v>841</v>
      </c>
      <c r="E30" s="517">
        <f t="shared" si="2"/>
        <v>0</v>
      </c>
      <c r="F30" s="519"/>
      <c r="G30" s="519"/>
      <c r="H30" s="519"/>
      <c r="I30" s="519"/>
      <c r="J30" s="519"/>
      <c r="K30" s="519"/>
      <c r="L30" s="519"/>
      <c r="M30" s="520"/>
    </row>
    <row r="31" spans="1:13" ht="33" customHeight="1">
      <c r="A31" s="1166" t="s">
        <v>625</v>
      </c>
      <c r="B31" s="1167"/>
      <c r="C31" s="1167"/>
      <c r="D31" s="34">
        <v>63.08</v>
      </c>
      <c r="E31" s="517">
        <f t="shared" si="2"/>
        <v>4096</v>
      </c>
      <c r="F31" s="519">
        <f>F32++F48+F54+F73</f>
        <v>0</v>
      </c>
      <c r="G31" s="519">
        <f aca="true" t="shared" si="10" ref="G31:M31">G32++G48+G54+G73</f>
        <v>187</v>
      </c>
      <c r="H31" s="519">
        <f t="shared" si="10"/>
        <v>428</v>
      </c>
      <c r="I31" s="519">
        <f t="shared" si="10"/>
        <v>1212</v>
      </c>
      <c r="J31" s="519">
        <f t="shared" si="10"/>
        <v>2269</v>
      </c>
      <c r="K31" s="519">
        <f t="shared" si="10"/>
        <v>4288.512</v>
      </c>
      <c r="L31" s="519">
        <f t="shared" si="10"/>
        <v>4280.32</v>
      </c>
      <c r="M31" s="520">
        <f t="shared" si="10"/>
        <v>4259.84</v>
      </c>
    </row>
    <row r="32" spans="1:13" ht="37.5" customHeight="1">
      <c r="A32" s="1155" t="s">
        <v>843</v>
      </c>
      <c r="B32" s="1156"/>
      <c r="C32" s="1156"/>
      <c r="D32" s="188" t="s">
        <v>844</v>
      </c>
      <c r="E32" s="517">
        <f t="shared" si="2"/>
        <v>0</v>
      </c>
      <c r="F32" s="519">
        <f>F34+F37+F41+F42+F44+F47</f>
        <v>0</v>
      </c>
      <c r="G32" s="519">
        <f aca="true" t="shared" si="11" ref="G32:M32">G34+G37+G41+G42+G44+G47</f>
        <v>0</v>
      </c>
      <c r="H32" s="519">
        <f t="shared" si="11"/>
        <v>0</v>
      </c>
      <c r="I32" s="519">
        <f t="shared" si="11"/>
        <v>0</v>
      </c>
      <c r="J32" s="519">
        <f t="shared" si="11"/>
        <v>0</v>
      </c>
      <c r="K32" s="519">
        <f t="shared" si="11"/>
        <v>0</v>
      </c>
      <c r="L32" s="519">
        <f t="shared" si="11"/>
        <v>0</v>
      </c>
      <c r="M32" s="520">
        <f t="shared" si="11"/>
        <v>0</v>
      </c>
    </row>
    <row r="33" spans="1:13" ht="18" customHeight="1">
      <c r="A33" s="176" t="s">
        <v>736</v>
      </c>
      <c r="B33" s="177"/>
      <c r="C33" s="178"/>
      <c r="D33" s="188"/>
      <c r="E33" s="517"/>
      <c r="F33" s="519"/>
      <c r="G33" s="519"/>
      <c r="H33" s="519"/>
      <c r="I33" s="519"/>
      <c r="J33" s="519"/>
      <c r="K33" s="519"/>
      <c r="L33" s="519"/>
      <c r="M33" s="520"/>
    </row>
    <row r="34" spans="1:13" ht="18" customHeight="1">
      <c r="A34" s="189"/>
      <c r="B34" s="181" t="s">
        <v>799</v>
      </c>
      <c r="C34" s="190"/>
      <c r="D34" s="18" t="s">
        <v>800</v>
      </c>
      <c r="E34" s="517">
        <f t="shared" si="2"/>
        <v>0</v>
      </c>
      <c r="F34" s="519">
        <f>SUM(F35:F36)</f>
        <v>0</v>
      </c>
      <c r="G34" s="519">
        <f aca="true" t="shared" si="12" ref="G34:M34">SUM(G35:G36)</f>
        <v>0</v>
      </c>
      <c r="H34" s="519">
        <f t="shared" si="12"/>
        <v>0</v>
      </c>
      <c r="I34" s="519">
        <f t="shared" si="12"/>
        <v>0</v>
      </c>
      <c r="J34" s="519">
        <f t="shared" si="12"/>
        <v>0</v>
      </c>
      <c r="K34" s="519">
        <f t="shared" si="12"/>
        <v>0</v>
      </c>
      <c r="L34" s="519">
        <f t="shared" si="12"/>
        <v>0</v>
      </c>
      <c r="M34" s="520">
        <f t="shared" si="12"/>
        <v>0</v>
      </c>
    </row>
    <row r="35" spans="1:13" ht="18" customHeight="1">
      <c r="A35" s="189"/>
      <c r="B35" s="181"/>
      <c r="C35" s="182" t="s">
        <v>439</v>
      </c>
      <c r="D35" s="18" t="s">
        <v>801</v>
      </c>
      <c r="E35" s="517">
        <f t="shared" si="2"/>
        <v>0</v>
      </c>
      <c r="F35" s="519"/>
      <c r="G35" s="519"/>
      <c r="H35" s="519"/>
      <c r="I35" s="519"/>
      <c r="J35" s="519"/>
      <c r="K35" s="519"/>
      <c r="L35" s="519"/>
      <c r="M35" s="520"/>
    </row>
    <row r="36" spans="1:13" ht="18" customHeight="1">
      <c r="A36" s="189"/>
      <c r="B36" s="181"/>
      <c r="C36" s="182" t="s">
        <v>440</v>
      </c>
      <c r="D36" s="18" t="s">
        <v>802</v>
      </c>
      <c r="E36" s="517">
        <f t="shared" si="2"/>
        <v>0</v>
      </c>
      <c r="F36" s="519"/>
      <c r="G36" s="519"/>
      <c r="H36" s="519"/>
      <c r="I36" s="519"/>
      <c r="J36" s="519"/>
      <c r="K36" s="519"/>
      <c r="L36" s="519"/>
      <c r="M36" s="520"/>
    </row>
    <row r="37" spans="1:13" ht="18" customHeight="1">
      <c r="A37" s="189"/>
      <c r="B37" s="181" t="s">
        <v>803</v>
      </c>
      <c r="C37" s="191"/>
      <c r="D37" s="18" t="s">
        <v>804</v>
      </c>
      <c r="E37" s="517">
        <f t="shared" si="2"/>
        <v>0</v>
      </c>
      <c r="F37" s="519">
        <f>SUM(F38:F40)</f>
        <v>0</v>
      </c>
      <c r="G37" s="519">
        <f aca="true" t="shared" si="13" ref="G37:M37">SUM(G38:G40)</f>
        <v>0</v>
      </c>
      <c r="H37" s="519">
        <f t="shared" si="13"/>
        <v>0</v>
      </c>
      <c r="I37" s="519">
        <f t="shared" si="13"/>
        <v>0</v>
      </c>
      <c r="J37" s="519">
        <f t="shared" si="13"/>
        <v>0</v>
      </c>
      <c r="K37" s="519">
        <f t="shared" si="13"/>
        <v>0</v>
      </c>
      <c r="L37" s="519">
        <f t="shared" si="13"/>
        <v>0</v>
      </c>
      <c r="M37" s="520">
        <f t="shared" si="13"/>
        <v>0</v>
      </c>
    </row>
    <row r="38" spans="1:13" ht="18" customHeight="1">
      <c r="A38" s="189"/>
      <c r="B38" s="181"/>
      <c r="C38" s="182" t="s">
        <v>449</v>
      </c>
      <c r="D38" s="18" t="s">
        <v>805</v>
      </c>
      <c r="E38" s="517">
        <f t="shared" si="2"/>
        <v>0</v>
      </c>
      <c r="F38" s="519"/>
      <c r="G38" s="519"/>
      <c r="H38" s="519"/>
      <c r="I38" s="519"/>
      <c r="J38" s="519"/>
      <c r="K38" s="519"/>
      <c r="L38" s="519"/>
      <c r="M38" s="520"/>
    </row>
    <row r="39" spans="1:13" ht="18" customHeight="1">
      <c r="A39" s="189"/>
      <c r="B39" s="181"/>
      <c r="C39" s="182" t="s">
        <v>1217</v>
      </c>
      <c r="D39" s="18" t="s">
        <v>806</v>
      </c>
      <c r="E39" s="517">
        <f t="shared" si="2"/>
        <v>0</v>
      </c>
      <c r="F39" s="519"/>
      <c r="G39" s="519"/>
      <c r="H39" s="519"/>
      <c r="I39" s="519"/>
      <c r="J39" s="519"/>
      <c r="K39" s="519"/>
      <c r="L39" s="519"/>
      <c r="M39" s="520"/>
    </row>
    <row r="40" spans="1:13" ht="18" customHeight="1">
      <c r="A40" s="189"/>
      <c r="B40" s="181"/>
      <c r="C40" s="192" t="s">
        <v>959</v>
      </c>
      <c r="D40" s="18" t="s">
        <v>807</v>
      </c>
      <c r="E40" s="517">
        <f t="shared" si="2"/>
        <v>0</v>
      </c>
      <c r="F40" s="519"/>
      <c r="G40" s="519"/>
      <c r="H40" s="519"/>
      <c r="I40" s="519"/>
      <c r="J40" s="519"/>
      <c r="K40" s="519"/>
      <c r="L40" s="519"/>
      <c r="M40" s="520"/>
    </row>
    <row r="41" spans="1:13" ht="18" customHeight="1">
      <c r="A41" s="189"/>
      <c r="B41" s="181" t="s">
        <v>787</v>
      </c>
      <c r="C41" s="182"/>
      <c r="D41" s="18" t="s">
        <v>808</v>
      </c>
      <c r="E41" s="517">
        <f t="shared" si="2"/>
        <v>0</v>
      </c>
      <c r="F41" s="519"/>
      <c r="G41" s="519"/>
      <c r="H41" s="519"/>
      <c r="I41" s="519"/>
      <c r="J41" s="519"/>
      <c r="K41" s="519"/>
      <c r="L41" s="519"/>
      <c r="M41" s="520"/>
    </row>
    <row r="42" spans="1:13" ht="18" customHeight="1">
      <c r="A42" s="189"/>
      <c r="B42" s="181" t="s">
        <v>809</v>
      </c>
      <c r="C42" s="190"/>
      <c r="D42" s="18" t="s">
        <v>810</v>
      </c>
      <c r="E42" s="517">
        <f t="shared" si="2"/>
        <v>0</v>
      </c>
      <c r="F42" s="519">
        <f>F43</f>
        <v>0</v>
      </c>
      <c r="G42" s="519">
        <f aca="true" t="shared" si="14" ref="G42:M42">G43</f>
        <v>0</v>
      </c>
      <c r="H42" s="519">
        <f t="shared" si="14"/>
        <v>0</v>
      </c>
      <c r="I42" s="519">
        <f t="shared" si="14"/>
        <v>0</v>
      </c>
      <c r="J42" s="519">
        <f t="shared" si="14"/>
        <v>0</v>
      </c>
      <c r="K42" s="519">
        <f t="shared" si="14"/>
        <v>0</v>
      </c>
      <c r="L42" s="519">
        <f t="shared" si="14"/>
        <v>0</v>
      </c>
      <c r="M42" s="520">
        <f t="shared" si="14"/>
        <v>0</v>
      </c>
    </row>
    <row r="43" spans="1:13" ht="18" customHeight="1">
      <c r="A43" s="189"/>
      <c r="B43" s="181"/>
      <c r="C43" s="182" t="s">
        <v>41</v>
      </c>
      <c r="D43" s="18" t="s">
        <v>811</v>
      </c>
      <c r="E43" s="517">
        <f t="shared" si="2"/>
        <v>0</v>
      </c>
      <c r="F43" s="519"/>
      <c r="G43" s="519"/>
      <c r="H43" s="519"/>
      <c r="I43" s="519"/>
      <c r="J43" s="519"/>
      <c r="K43" s="519"/>
      <c r="L43" s="519"/>
      <c r="M43" s="520"/>
    </row>
    <row r="44" spans="1:13" ht="18" customHeight="1">
      <c r="A44" s="189"/>
      <c r="B44" s="181" t="s">
        <v>882</v>
      </c>
      <c r="C44" s="182"/>
      <c r="D44" s="18" t="s">
        <v>883</v>
      </c>
      <c r="E44" s="517">
        <f t="shared" si="2"/>
        <v>0</v>
      </c>
      <c r="F44" s="519">
        <f>SUM(F45:F46)</f>
        <v>0</v>
      </c>
      <c r="G44" s="519">
        <f aca="true" t="shared" si="15" ref="G44:M44">SUM(G45:G46)</f>
        <v>0</v>
      </c>
      <c r="H44" s="519">
        <f t="shared" si="15"/>
        <v>0</v>
      </c>
      <c r="I44" s="519">
        <f t="shared" si="15"/>
        <v>0</v>
      </c>
      <c r="J44" s="519">
        <f t="shared" si="15"/>
        <v>0</v>
      </c>
      <c r="K44" s="519">
        <f t="shared" si="15"/>
        <v>0</v>
      </c>
      <c r="L44" s="519">
        <f t="shared" si="15"/>
        <v>0</v>
      </c>
      <c r="M44" s="520">
        <f t="shared" si="15"/>
        <v>0</v>
      </c>
    </row>
    <row r="45" spans="1:13" ht="18" customHeight="1">
      <c r="A45" s="189"/>
      <c r="B45" s="181"/>
      <c r="C45" s="182" t="s">
        <v>42</v>
      </c>
      <c r="D45" s="18" t="s">
        <v>884</v>
      </c>
      <c r="E45" s="517">
        <f t="shared" si="2"/>
        <v>0</v>
      </c>
      <c r="F45" s="519"/>
      <c r="G45" s="519"/>
      <c r="H45" s="519"/>
      <c r="I45" s="519"/>
      <c r="J45" s="519"/>
      <c r="K45" s="519"/>
      <c r="L45" s="519"/>
      <c r="M45" s="520"/>
    </row>
    <row r="46" spans="1:13" ht="18" customHeight="1">
      <c r="A46" s="189"/>
      <c r="B46" s="181"/>
      <c r="C46" s="182" t="s">
        <v>450</v>
      </c>
      <c r="D46" s="18" t="s">
        <v>885</v>
      </c>
      <c r="E46" s="517">
        <f t="shared" si="2"/>
        <v>0</v>
      </c>
      <c r="F46" s="519"/>
      <c r="G46" s="519"/>
      <c r="H46" s="519"/>
      <c r="I46" s="519"/>
      <c r="J46" s="519"/>
      <c r="K46" s="519"/>
      <c r="L46" s="519"/>
      <c r="M46" s="520"/>
    </row>
    <row r="47" spans="1:13" ht="18" customHeight="1">
      <c r="A47" s="128"/>
      <c r="B47" s="185"/>
      <c r="C47" s="193" t="s">
        <v>886</v>
      </c>
      <c r="D47" s="130" t="s">
        <v>887</v>
      </c>
      <c r="E47" s="517">
        <f t="shared" si="2"/>
        <v>0</v>
      </c>
      <c r="F47" s="519"/>
      <c r="G47" s="519"/>
      <c r="H47" s="519"/>
      <c r="I47" s="519"/>
      <c r="J47" s="519"/>
      <c r="K47" s="519"/>
      <c r="L47" s="519"/>
      <c r="M47" s="520"/>
    </row>
    <row r="48" spans="1:13" ht="18" customHeight="1">
      <c r="A48" s="180" t="s">
        <v>492</v>
      </c>
      <c r="B48" s="194"/>
      <c r="C48" s="129"/>
      <c r="D48" s="188" t="s">
        <v>493</v>
      </c>
      <c r="E48" s="517">
        <f t="shared" si="2"/>
        <v>0</v>
      </c>
      <c r="F48" s="519">
        <f>SUM(F50+F52)</f>
        <v>0</v>
      </c>
      <c r="G48" s="519">
        <f aca="true" t="shared" si="16" ref="G48:M48">SUM(G50+G52)</f>
        <v>0</v>
      </c>
      <c r="H48" s="519">
        <f t="shared" si="16"/>
        <v>0</v>
      </c>
      <c r="I48" s="519">
        <f t="shared" si="16"/>
        <v>0</v>
      </c>
      <c r="J48" s="519">
        <f t="shared" si="16"/>
        <v>0</v>
      </c>
      <c r="K48" s="519">
        <f t="shared" si="16"/>
        <v>0</v>
      </c>
      <c r="L48" s="519">
        <f t="shared" si="16"/>
        <v>0</v>
      </c>
      <c r="M48" s="520">
        <f t="shared" si="16"/>
        <v>0</v>
      </c>
    </row>
    <row r="49" spans="1:13" ht="18" customHeight="1">
      <c r="A49" s="176" t="s">
        <v>736</v>
      </c>
      <c r="B49" s="177"/>
      <c r="C49" s="178"/>
      <c r="D49" s="188"/>
      <c r="E49" s="517"/>
      <c r="F49" s="519"/>
      <c r="G49" s="519"/>
      <c r="H49" s="519"/>
      <c r="I49" s="519"/>
      <c r="J49" s="519"/>
      <c r="K49" s="519"/>
      <c r="L49" s="519"/>
      <c r="M49" s="520"/>
    </row>
    <row r="50" spans="1:13" ht="18" customHeight="1">
      <c r="A50" s="189"/>
      <c r="B50" s="133" t="s">
        <v>494</v>
      </c>
      <c r="C50" s="192"/>
      <c r="D50" s="179" t="s">
        <v>414</v>
      </c>
      <c r="E50" s="517">
        <f t="shared" si="2"/>
        <v>0</v>
      </c>
      <c r="F50" s="519">
        <f>F51</f>
        <v>0</v>
      </c>
      <c r="G50" s="519">
        <f aca="true" t="shared" si="17" ref="G50:M50">G51</f>
        <v>0</v>
      </c>
      <c r="H50" s="519">
        <f t="shared" si="17"/>
        <v>0</v>
      </c>
      <c r="I50" s="519">
        <f t="shared" si="17"/>
        <v>0</v>
      </c>
      <c r="J50" s="519">
        <f t="shared" si="17"/>
        <v>0</v>
      </c>
      <c r="K50" s="519">
        <f t="shared" si="17"/>
        <v>0</v>
      </c>
      <c r="L50" s="519">
        <f t="shared" si="17"/>
        <v>0</v>
      </c>
      <c r="M50" s="520">
        <f t="shared" si="17"/>
        <v>0</v>
      </c>
    </row>
    <row r="51" spans="1:13" ht="18" customHeight="1">
      <c r="A51" s="189"/>
      <c r="B51" s="133"/>
      <c r="C51" s="192" t="s">
        <v>1266</v>
      </c>
      <c r="D51" s="179" t="s">
        <v>415</v>
      </c>
      <c r="E51" s="517">
        <f t="shared" si="2"/>
        <v>0</v>
      </c>
      <c r="F51" s="519"/>
      <c r="G51" s="519"/>
      <c r="H51" s="519"/>
      <c r="I51" s="519"/>
      <c r="J51" s="519"/>
      <c r="K51" s="519"/>
      <c r="L51" s="519"/>
      <c r="M51" s="520"/>
    </row>
    <row r="52" spans="1:13" ht="18" customHeight="1">
      <c r="A52" s="189"/>
      <c r="B52" s="181" t="s">
        <v>416</v>
      </c>
      <c r="C52" s="182"/>
      <c r="D52" s="179" t="s">
        <v>417</v>
      </c>
      <c r="E52" s="517">
        <f t="shared" si="2"/>
        <v>0</v>
      </c>
      <c r="F52" s="519">
        <f>F53</f>
        <v>0</v>
      </c>
      <c r="G52" s="519">
        <f aca="true" t="shared" si="18" ref="G52:M52">G53</f>
        <v>0</v>
      </c>
      <c r="H52" s="519">
        <f t="shared" si="18"/>
        <v>0</v>
      </c>
      <c r="I52" s="519">
        <f t="shared" si="18"/>
        <v>0</v>
      </c>
      <c r="J52" s="519">
        <f t="shared" si="18"/>
        <v>0</v>
      </c>
      <c r="K52" s="519">
        <f t="shared" si="18"/>
        <v>0</v>
      </c>
      <c r="L52" s="519">
        <f t="shared" si="18"/>
        <v>0</v>
      </c>
      <c r="M52" s="520">
        <f t="shared" si="18"/>
        <v>0</v>
      </c>
    </row>
    <row r="53" spans="1:13" ht="18" customHeight="1">
      <c r="A53" s="128"/>
      <c r="B53" s="181"/>
      <c r="C53" s="192" t="s">
        <v>910</v>
      </c>
      <c r="D53" s="179" t="s">
        <v>556</v>
      </c>
      <c r="E53" s="517">
        <f t="shared" si="2"/>
        <v>0</v>
      </c>
      <c r="F53" s="519"/>
      <c r="G53" s="519"/>
      <c r="H53" s="519"/>
      <c r="I53" s="519"/>
      <c r="J53" s="519"/>
      <c r="K53" s="519"/>
      <c r="L53" s="519"/>
      <c r="M53" s="520"/>
    </row>
    <row r="54" spans="1:13" ht="32.25" customHeight="1">
      <c r="A54" s="1155" t="s">
        <v>557</v>
      </c>
      <c r="B54" s="1156"/>
      <c r="C54" s="1156"/>
      <c r="D54" s="179" t="s">
        <v>558</v>
      </c>
      <c r="E54" s="517">
        <f t="shared" si="2"/>
        <v>0</v>
      </c>
      <c r="F54" s="519">
        <f>F56+F67+F71+F72</f>
        <v>0</v>
      </c>
      <c r="G54" s="519">
        <f aca="true" t="shared" si="19" ref="G54:M54">G56+G67+G71+G72</f>
        <v>0</v>
      </c>
      <c r="H54" s="519">
        <f t="shared" si="19"/>
        <v>0</v>
      </c>
      <c r="I54" s="519">
        <f t="shared" si="19"/>
        <v>0</v>
      </c>
      <c r="J54" s="519">
        <f t="shared" si="19"/>
        <v>0</v>
      </c>
      <c r="K54" s="519">
        <f t="shared" si="19"/>
        <v>0</v>
      </c>
      <c r="L54" s="519">
        <f t="shared" si="19"/>
        <v>0</v>
      </c>
      <c r="M54" s="520">
        <f t="shared" si="19"/>
        <v>0</v>
      </c>
    </row>
    <row r="55" spans="1:13" ht="18" customHeight="1">
      <c r="A55" s="176" t="s">
        <v>736</v>
      </c>
      <c r="B55" s="177"/>
      <c r="C55" s="178"/>
      <c r="D55" s="179"/>
      <c r="E55" s="517"/>
      <c r="F55" s="519"/>
      <c r="G55" s="519"/>
      <c r="H55" s="519"/>
      <c r="I55" s="519"/>
      <c r="J55" s="519"/>
      <c r="K55" s="519"/>
      <c r="L55" s="519"/>
      <c r="M55" s="520"/>
    </row>
    <row r="56" spans="1:13" ht="33.75" customHeight="1">
      <c r="A56" s="195"/>
      <c r="B56" s="1168" t="s">
        <v>1157</v>
      </c>
      <c r="C56" s="1168"/>
      <c r="D56" s="179" t="s">
        <v>686</v>
      </c>
      <c r="E56" s="517">
        <f t="shared" si="2"/>
        <v>0</v>
      </c>
      <c r="F56" s="519">
        <f>SUM(F57:F66)</f>
        <v>0</v>
      </c>
      <c r="G56" s="519">
        <f aca="true" t="shared" si="20" ref="G56:M56">SUM(G57:G66)</f>
        <v>0</v>
      </c>
      <c r="H56" s="519">
        <f t="shared" si="20"/>
        <v>0</v>
      </c>
      <c r="I56" s="519">
        <f t="shared" si="20"/>
        <v>0</v>
      </c>
      <c r="J56" s="519">
        <f t="shared" si="20"/>
        <v>0</v>
      </c>
      <c r="K56" s="519">
        <f t="shared" si="20"/>
        <v>0</v>
      </c>
      <c r="L56" s="519">
        <f t="shared" si="20"/>
        <v>0</v>
      </c>
      <c r="M56" s="520">
        <f t="shared" si="20"/>
        <v>0</v>
      </c>
    </row>
    <row r="57" spans="1:13" ht="18" customHeight="1">
      <c r="A57" s="195"/>
      <c r="B57" s="181"/>
      <c r="C57" s="192" t="s">
        <v>912</v>
      </c>
      <c r="D57" s="196" t="s">
        <v>315</v>
      </c>
      <c r="E57" s="517">
        <f t="shared" si="2"/>
        <v>0</v>
      </c>
      <c r="F57" s="519"/>
      <c r="G57" s="519"/>
      <c r="H57" s="519"/>
      <c r="I57" s="519"/>
      <c r="J57" s="519"/>
      <c r="K57" s="519"/>
      <c r="L57" s="519"/>
      <c r="M57" s="520"/>
    </row>
    <row r="58" spans="1:13" ht="18" customHeight="1">
      <c r="A58" s="195"/>
      <c r="B58" s="181"/>
      <c r="C58" s="129" t="s">
        <v>913</v>
      </c>
      <c r="D58" s="196" t="s">
        <v>316</v>
      </c>
      <c r="E58" s="517">
        <f t="shared" si="2"/>
        <v>0</v>
      </c>
      <c r="F58" s="519"/>
      <c r="G58" s="519"/>
      <c r="H58" s="519"/>
      <c r="I58" s="519"/>
      <c r="J58" s="519"/>
      <c r="K58" s="519"/>
      <c r="L58" s="519"/>
      <c r="M58" s="520"/>
    </row>
    <row r="59" spans="1:13" ht="18" customHeight="1">
      <c r="A59" s="195"/>
      <c r="B59" s="181"/>
      <c r="C59" s="192" t="s">
        <v>1042</v>
      </c>
      <c r="D59" s="196" t="s">
        <v>317</v>
      </c>
      <c r="E59" s="517">
        <f t="shared" si="2"/>
        <v>0</v>
      </c>
      <c r="F59" s="519"/>
      <c r="G59" s="519"/>
      <c r="H59" s="519"/>
      <c r="I59" s="519"/>
      <c r="J59" s="519"/>
      <c r="K59" s="519"/>
      <c r="L59" s="519"/>
      <c r="M59" s="520"/>
    </row>
    <row r="60" spans="1:13" ht="18" customHeight="1">
      <c r="A60" s="195"/>
      <c r="B60" s="181"/>
      <c r="C60" s="129" t="s">
        <v>1043</v>
      </c>
      <c r="D60" s="196" t="s">
        <v>523</v>
      </c>
      <c r="E60" s="517">
        <f t="shared" si="2"/>
        <v>0</v>
      </c>
      <c r="F60" s="519"/>
      <c r="G60" s="519"/>
      <c r="H60" s="519"/>
      <c r="I60" s="519"/>
      <c r="J60" s="519"/>
      <c r="K60" s="519"/>
      <c r="L60" s="519"/>
      <c r="M60" s="520"/>
    </row>
    <row r="61" spans="1:13" ht="18" customHeight="1">
      <c r="A61" s="195"/>
      <c r="B61" s="181"/>
      <c r="C61" s="129" t="s">
        <v>1044</v>
      </c>
      <c r="D61" s="196" t="s">
        <v>524</v>
      </c>
      <c r="E61" s="517">
        <f t="shared" si="2"/>
        <v>0</v>
      </c>
      <c r="F61" s="519"/>
      <c r="G61" s="519"/>
      <c r="H61" s="519"/>
      <c r="I61" s="519"/>
      <c r="J61" s="519"/>
      <c r="K61" s="519"/>
      <c r="L61" s="519"/>
      <c r="M61" s="520"/>
    </row>
    <row r="62" spans="1:13" ht="18" customHeight="1">
      <c r="A62" s="195"/>
      <c r="B62" s="181"/>
      <c r="C62" s="129" t="s">
        <v>1045</v>
      </c>
      <c r="D62" s="196" t="s">
        <v>525</v>
      </c>
      <c r="E62" s="517">
        <f t="shared" si="2"/>
        <v>0</v>
      </c>
      <c r="F62" s="519"/>
      <c r="G62" s="519"/>
      <c r="H62" s="519"/>
      <c r="I62" s="519"/>
      <c r="J62" s="519"/>
      <c r="K62" s="519"/>
      <c r="L62" s="519"/>
      <c r="M62" s="520"/>
    </row>
    <row r="63" spans="1:13" ht="18" customHeight="1">
      <c r="A63" s="195"/>
      <c r="B63" s="181"/>
      <c r="C63" s="129" t="s">
        <v>1046</v>
      </c>
      <c r="D63" s="196" t="s">
        <v>526</v>
      </c>
      <c r="E63" s="517">
        <f t="shared" si="2"/>
        <v>0</v>
      </c>
      <c r="F63" s="519"/>
      <c r="G63" s="519"/>
      <c r="H63" s="519"/>
      <c r="I63" s="519"/>
      <c r="J63" s="519"/>
      <c r="K63" s="519"/>
      <c r="L63" s="519"/>
      <c r="M63" s="520"/>
    </row>
    <row r="64" spans="1:13" ht="18" customHeight="1">
      <c r="A64" s="195"/>
      <c r="B64" s="181"/>
      <c r="C64" s="129" t="s">
        <v>296</v>
      </c>
      <c r="D64" s="196" t="s">
        <v>527</v>
      </c>
      <c r="E64" s="517">
        <f t="shared" si="2"/>
        <v>0</v>
      </c>
      <c r="F64" s="519"/>
      <c r="G64" s="519"/>
      <c r="H64" s="519"/>
      <c r="I64" s="519"/>
      <c r="J64" s="519"/>
      <c r="K64" s="519"/>
      <c r="L64" s="519"/>
      <c r="M64" s="520"/>
    </row>
    <row r="65" spans="1:13" ht="18" customHeight="1">
      <c r="A65" s="195"/>
      <c r="B65" s="181"/>
      <c r="C65" s="129" t="s">
        <v>1196</v>
      </c>
      <c r="D65" s="196" t="s">
        <v>528</v>
      </c>
      <c r="E65" s="517">
        <f t="shared" si="2"/>
        <v>0</v>
      </c>
      <c r="F65" s="519"/>
      <c r="G65" s="519"/>
      <c r="H65" s="519"/>
      <c r="I65" s="519"/>
      <c r="J65" s="519"/>
      <c r="K65" s="519"/>
      <c r="L65" s="519"/>
      <c r="M65" s="520"/>
    </row>
    <row r="66" spans="1:13" ht="18" customHeight="1">
      <c r="A66" s="195"/>
      <c r="B66" s="181"/>
      <c r="C66" s="192" t="s">
        <v>297</v>
      </c>
      <c r="D66" s="196" t="s">
        <v>529</v>
      </c>
      <c r="E66" s="517">
        <f t="shared" si="2"/>
        <v>0</v>
      </c>
      <c r="F66" s="519"/>
      <c r="G66" s="519"/>
      <c r="H66" s="519"/>
      <c r="I66" s="519"/>
      <c r="J66" s="519"/>
      <c r="K66" s="519"/>
      <c r="L66" s="519"/>
      <c r="M66" s="520"/>
    </row>
    <row r="67" spans="1:13" ht="18" customHeight="1">
      <c r="A67" s="195"/>
      <c r="B67" s="181" t="s">
        <v>112</v>
      </c>
      <c r="C67" s="192"/>
      <c r="D67" s="179" t="s">
        <v>113</v>
      </c>
      <c r="E67" s="517">
        <f t="shared" si="2"/>
        <v>0</v>
      </c>
      <c r="F67" s="519">
        <f>F68+F69+F70</f>
        <v>0</v>
      </c>
      <c r="G67" s="519">
        <f aca="true" t="shared" si="21" ref="G67:M67">G68+G69+G70</f>
        <v>0</v>
      </c>
      <c r="H67" s="519">
        <f t="shared" si="21"/>
        <v>0</v>
      </c>
      <c r="I67" s="519">
        <f t="shared" si="21"/>
        <v>0</v>
      </c>
      <c r="J67" s="519">
        <f t="shared" si="21"/>
        <v>0</v>
      </c>
      <c r="K67" s="519">
        <f t="shared" si="21"/>
        <v>0</v>
      </c>
      <c r="L67" s="519">
        <f t="shared" si="21"/>
        <v>0</v>
      </c>
      <c r="M67" s="520">
        <f t="shared" si="21"/>
        <v>0</v>
      </c>
    </row>
    <row r="68" spans="1:13" ht="18" customHeight="1">
      <c r="A68" s="195"/>
      <c r="B68" s="181"/>
      <c r="C68" s="192" t="s">
        <v>64</v>
      </c>
      <c r="D68" s="196" t="s">
        <v>114</v>
      </c>
      <c r="E68" s="517">
        <f t="shared" si="2"/>
        <v>0</v>
      </c>
      <c r="F68" s="519"/>
      <c r="G68" s="519"/>
      <c r="H68" s="519"/>
      <c r="I68" s="519"/>
      <c r="J68" s="519"/>
      <c r="K68" s="519"/>
      <c r="L68" s="519"/>
      <c r="M68" s="520"/>
    </row>
    <row r="69" spans="1:13" ht="18" customHeight="1">
      <c r="A69" s="195"/>
      <c r="B69" s="181"/>
      <c r="C69" s="192" t="s">
        <v>65</v>
      </c>
      <c r="D69" s="196" t="s">
        <v>115</v>
      </c>
      <c r="E69" s="517">
        <f t="shared" si="2"/>
        <v>0</v>
      </c>
      <c r="F69" s="519"/>
      <c r="G69" s="519"/>
      <c r="H69" s="519"/>
      <c r="I69" s="519"/>
      <c r="J69" s="519"/>
      <c r="K69" s="519"/>
      <c r="L69" s="519"/>
      <c r="M69" s="520"/>
    </row>
    <row r="70" spans="1:13" ht="32.25" customHeight="1">
      <c r="A70" s="195"/>
      <c r="B70" s="181"/>
      <c r="C70" s="129" t="s">
        <v>66</v>
      </c>
      <c r="D70" s="196" t="s">
        <v>116</v>
      </c>
      <c r="E70" s="517">
        <f t="shared" si="2"/>
        <v>0</v>
      </c>
      <c r="F70" s="519"/>
      <c r="G70" s="519"/>
      <c r="H70" s="519"/>
      <c r="I70" s="519"/>
      <c r="J70" s="519"/>
      <c r="K70" s="519"/>
      <c r="L70" s="519"/>
      <c r="M70" s="520"/>
    </row>
    <row r="71" spans="1:13" ht="18" customHeight="1">
      <c r="A71" s="195"/>
      <c r="B71" s="181" t="s">
        <v>1255</v>
      </c>
      <c r="C71" s="191"/>
      <c r="D71" s="179" t="s">
        <v>117</v>
      </c>
      <c r="E71" s="517">
        <f t="shared" si="2"/>
        <v>0</v>
      </c>
      <c r="F71" s="519"/>
      <c r="G71" s="519"/>
      <c r="H71" s="519"/>
      <c r="I71" s="519"/>
      <c r="J71" s="519"/>
      <c r="K71" s="519"/>
      <c r="L71" s="519"/>
      <c r="M71" s="520"/>
    </row>
    <row r="72" spans="1:13" ht="15.75">
      <c r="A72" s="195"/>
      <c r="B72" s="181" t="s">
        <v>155</v>
      </c>
      <c r="C72" s="191"/>
      <c r="D72" s="179" t="s">
        <v>118</v>
      </c>
      <c r="E72" s="517">
        <f t="shared" si="2"/>
        <v>0</v>
      </c>
      <c r="F72" s="519"/>
      <c r="G72" s="519"/>
      <c r="H72" s="519"/>
      <c r="I72" s="519"/>
      <c r="J72" s="519"/>
      <c r="K72" s="519"/>
      <c r="L72" s="519"/>
      <c r="M72" s="520"/>
    </row>
    <row r="73" spans="1:13" ht="34.5" customHeight="1">
      <c r="A73" s="1166" t="s">
        <v>680</v>
      </c>
      <c r="B73" s="1167"/>
      <c r="C73" s="1167"/>
      <c r="D73" s="188" t="s">
        <v>119</v>
      </c>
      <c r="E73" s="517">
        <f t="shared" si="2"/>
        <v>4096</v>
      </c>
      <c r="F73" s="519">
        <f>F75+F76+F77+F79+F80+F81+F83</f>
        <v>0</v>
      </c>
      <c r="G73" s="519">
        <f aca="true" t="shared" si="22" ref="G73:M73">G75+G76+G77+G79+G80+G81+G83</f>
        <v>187</v>
      </c>
      <c r="H73" s="519">
        <f t="shared" si="22"/>
        <v>428</v>
      </c>
      <c r="I73" s="519">
        <f t="shared" si="22"/>
        <v>1212</v>
      </c>
      <c r="J73" s="519">
        <f t="shared" si="22"/>
        <v>2269</v>
      </c>
      <c r="K73" s="519">
        <f t="shared" si="22"/>
        <v>4288.512</v>
      </c>
      <c r="L73" s="519">
        <f t="shared" si="22"/>
        <v>4280.32</v>
      </c>
      <c r="M73" s="520">
        <f t="shared" si="22"/>
        <v>4259.84</v>
      </c>
    </row>
    <row r="74" spans="1:13" ht="18" customHeight="1">
      <c r="A74" s="176" t="s">
        <v>736</v>
      </c>
      <c r="B74" s="177"/>
      <c r="C74" s="178"/>
      <c r="D74" s="188"/>
      <c r="E74" s="517"/>
      <c r="F74" s="519"/>
      <c r="G74" s="519"/>
      <c r="H74" s="519"/>
      <c r="I74" s="519"/>
      <c r="J74" s="519"/>
      <c r="K74" s="519"/>
      <c r="L74" s="519"/>
      <c r="M74" s="520"/>
    </row>
    <row r="75" spans="1:13" ht="18" customHeight="1">
      <c r="A75" s="128"/>
      <c r="B75" s="197" t="s">
        <v>120</v>
      </c>
      <c r="C75" s="198"/>
      <c r="D75" s="130" t="s">
        <v>121</v>
      </c>
      <c r="E75" s="517">
        <f t="shared" si="2"/>
        <v>0</v>
      </c>
      <c r="F75" s="519"/>
      <c r="G75" s="519"/>
      <c r="H75" s="519"/>
      <c r="I75" s="519"/>
      <c r="J75" s="519"/>
      <c r="K75" s="519"/>
      <c r="L75" s="519"/>
      <c r="M75" s="520"/>
    </row>
    <row r="76" spans="1:13" ht="18" customHeight="1">
      <c r="A76" s="128"/>
      <c r="B76" s="197" t="s">
        <v>1126</v>
      </c>
      <c r="C76" s="198"/>
      <c r="D76" s="188" t="s">
        <v>122</v>
      </c>
      <c r="E76" s="517">
        <f t="shared" si="2"/>
        <v>0</v>
      </c>
      <c r="F76" s="519"/>
      <c r="G76" s="519"/>
      <c r="H76" s="519"/>
      <c r="I76" s="519"/>
      <c r="J76" s="519"/>
      <c r="K76" s="519"/>
      <c r="L76" s="519"/>
      <c r="M76" s="520"/>
    </row>
    <row r="77" spans="1:13" ht="18" customHeight="1">
      <c r="A77" s="128"/>
      <c r="B77" s="197" t="s">
        <v>123</v>
      </c>
      <c r="C77" s="198"/>
      <c r="D77" s="188" t="s">
        <v>124</v>
      </c>
      <c r="E77" s="517">
        <f t="shared" si="2"/>
        <v>0</v>
      </c>
      <c r="F77" s="519">
        <f>F78</f>
        <v>0</v>
      </c>
      <c r="G77" s="519">
        <f aca="true" t="shared" si="23" ref="G77:M77">G78</f>
        <v>0</v>
      </c>
      <c r="H77" s="519">
        <f t="shared" si="23"/>
        <v>0</v>
      </c>
      <c r="I77" s="519">
        <f t="shared" si="23"/>
        <v>0</v>
      </c>
      <c r="J77" s="519">
        <f t="shared" si="23"/>
        <v>0</v>
      </c>
      <c r="K77" s="519">
        <f t="shared" si="23"/>
        <v>0</v>
      </c>
      <c r="L77" s="519">
        <f t="shared" si="23"/>
        <v>0</v>
      </c>
      <c r="M77" s="520">
        <f t="shared" si="23"/>
        <v>0</v>
      </c>
    </row>
    <row r="78" spans="1:13" ht="18" customHeight="1">
      <c r="A78" s="128"/>
      <c r="B78" s="197"/>
      <c r="C78" s="193" t="s">
        <v>125</v>
      </c>
      <c r="D78" s="188" t="s">
        <v>126</v>
      </c>
      <c r="E78" s="517">
        <f t="shared" si="2"/>
        <v>0</v>
      </c>
      <c r="F78" s="519"/>
      <c r="G78" s="519"/>
      <c r="H78" s="519"/>
      <c r="I78" s="519"/>
      <c r="J78" s="519"/>
      <c r="K78" s="519"/>
      <c r="L78" s="519"/>
      <c r="M78" s="520"/>
    </row>
    <row r="79" spans="1:13" ht="18" customHeight="1">
      <c r="A79" s="128"/>
      <c r="B79" s="197" t="s">
        <v>430</v>
      </c>
      <c r="C79" s="198"/>
      <c r="D79" s="188" t="s">
        <v>127</v>
      </c>
      <c r="E79" s="517">
        <f aca="true" t="shared" si="24" ref="E79:E138">G79+H79+I79+J79</f>
        <v>75</v>
      </c>
      <c r="F79" s="519"/>
      <c r="G79" s="519">
        <v>17</v>
      </c>
      <c r="H79" s="519">
        <v>13</v>
      </c>
      <c r="I79" s="519">
        <v>0</v>
      </c>
      <c r="J79" s="519">
        <v>45</v>
      </c>
      <c r="K79" s="488">
        <f>(E79*(4.7)/100+E79)</f>
        <v>78.525</v>
      </c>
      <c r="L79" s="488">
        <f>(E79*(4.5)/100+E79)</f>
        <v>78.375</v>
      </c>
      <c r="M79" s="489">
        <f>(E79*(4)/100+E79)</f>
        <v>78</v>
      </c>
    </row>
    <row r="80" spans="1:13" ht="15.75">
      <c r="A80" s="128"/>
      <c r="B80" s="197" t="s">
        <v>678</v>
      </c>
      <c r="C80" s="198"/>
      <c r="D80" s="188" t="s">
        <v>679</v>
      </c>
      <c r="E80" s="517">
        <f t="shared" si="24"/>
        <v>0</v>
      </c>
      <c r="F80" s="519"/>
      <c r="G80" s="519"/>
      <c r="H80" s="519"/>
      <c r="I80" s="519"/>
      <c r="J80" s="519"/>
      <c r="K80" s="519"/>
      <c r="L80" s="519"/>
      <c r="M80" s="520"/>
    </row>
    <row r="81" spans="1:13" ht="18" customHeight="1">
      <c r="A81" s="128"/>
      <c r="B81" s="197" t="s">
        <v>466</v>
      </c>
      <c r="C81" s="198"/>
      <c r="D81" s="188" t="s">
        <v>467</v>
      </c>
      <c r="E81" s="517">
        <f t="shared" si="24"/>
        <v>0</v>
      </c>
      <c r="F81" s="519">
        <f>F82</f>
        <v>0</v>
      </c>
      <c r="G81" s="519">
        <f aca="true" t="shared" si="25" ref="G81:M81">G82</f>
        <v>0</v>
      </c>
      <c r="H81" s="519">
        <f t="shared" si="25"/>
        <v>0</v>
      </c>
      <c r="I81" s="519">
        <f t="shared" si="25"/>
        <v>0</v>
      </c>
      <c r="J81" s="519">
        <f t="shared" si="25"/>
        <v>0</v>
      </c>
      <c r="K81" s="519">
        <f t="shared" si="25"/>
        <v>0</v>
      </c>
      <c r="L81" s="519">
        <f t="shared" si="25"/>
        <v>0</v>
      </c>
      <c r="M81" s="520">
        <f t="shared" si="25"/>
        <v>0</v>
      </c>
    </row>
    <row r="82" spans="1:13" ht="18" customHeight="1">
      <c r="A82" s="128"/>
      <c r="B82" s="197"/>
      <c r="C82" s="193" t="s">
        <v>369</v>
      </c>
      <c r="D82" s="188" t="s">
        <v>468</v>
      </c>
      <c r="E82" s="517">
        <f t="shared" si="24"/>
        <v>0</v>
      </c>
      <c r="F82" s="519"/>
      <c r="G82" s="519"/>
      <c r="H82" s="519"/>
      <c r="I82" s="519"/>
      <c r="J82" s="519"/>
      <c r="K82" s="519"/>
      <c r="L82" s="519"/>
      <c r="M82" s="520"/>
    </row>
    <row r="83" spans="1:13" ht="30" customHeight="1">
      <c r="A83" s="128"/>
      <c r="B83" s="1174" t="s">
        <v>664</v>
      </c>
      <c r="C83" s="1071"/>
      <c r="D83" s="188" t="s">
        <v>902</v>
      </c>
      <c r="E83" s="517">
        <f t="shared" si="24"/>
        <v>4021</v>
      </c>
      <c r="F83" s="519">
        <f>F84</f>
        <v>0</v>
      </c>
      <c r="G83" s="519">
        <f aca="true" t="shared" si="26" ref="G83:M83">G84</f>
        <v>170</v>
      </c>
      <c r="H83" s="519">
        <f t="shared" si="26"/>
        <v>415</v>
      </c>
      <c r="I83" s="519">
        <f t="shared" si="26"/>
        <v>1212</v>
      </c>
      <c r="J83" s="519">
        <f t="shared" si="26"/>
        <v>2224</v>
      </c>
      <c r="K83" s="519">
        <f t="shared" si="26"/>
        <v>4209.987</v>
      </c>
      <c r="L83" s="519">
        <f t="shared" si="26"/>
        <v>4201.945</v>
      </c>
      <c r="M83" s="520">
        <f t="shared" si="26"/>
        <v>4181.84</v>
      </c>
    </row>
    <row r="84" spans="1:13" s="5" customFormat="1" ht="18" customHeight="1">
      <c r="A84" s="199"/>
      <c r="B84" s="200"/>
      <c r="C84" s="201" t="s">
        <v>168</v>
      </c>
      <c r="D84" s="18" t="s">
        <v>663</v>
      </c>
      <c r="E84" s="517">
        <f t="shared" si="24"/>
        <v>4021</v>
      </c>
      <c r="F84" s="378"/>
      <c r="G84" s="366">
        <v>170</v>
      </c>
      <c r="H84" s="366">
        <v>415</v>
      </c>
      <c r="I84" s="481">
        <v>1212</v>
      </c>
      <c r="J84" s="366">
        <v>2224</v>
      </c>
      <c r="K84" s="488">
        <f>(E84*(4.7)/100+E84)</f>
        <v>4209.987</v>
      </c>
      <c r="L84" s="488">
        <f>(E84*(4.5)/100+E84)</f>
        <v>4201.945</v>
      </c>
      <c r="M84" s="489">
        <f>(E84*(4)/100+E84)</f>
        <v>4181.84</v>
      </c>
    </row>
    <row r="85" spans="1:13" ht="30" customHeight="1">
      <c r="A85" s="1166" t="s">
        <v>927</v>
      </c>
      <c r="B85" s="1167"/>
      <c r="C85" s="1167"/>
      <c r="D85" s="202"/>
      <c r="E85" s="517">
        <f t="shared" si="24"/>
        <v>0</v>
      </c>
      <c r="F85" s="519">
        <f>F86+F98</f>
        <v>0</v>
      </c>
      <c r="G85" s="519">
        <f aca="true" t="shared" si="27" ref="G85:M85">G86+G98</f>
        <v>0</v>
      </c>
      <c r="H85" s="519">
        <f t="shared" si="27"/>
        <v>0</v>
      </c>
      <c r="I85" s="519">
        <f t="shared" si="27"/>
        <v>0</v>
      </c>
      <c r="J85" s="519">
        <f t="shared" si="27"/>
        <v>0</v>
      </c>
      <c r="K85" s="519">
        <f t="shared" si="27"/>
        <v>0</v>
      </c>
      <c r="L85" s="519">
        <f t="shared" si="27"/>
        <v>0</v>
      </c>
      <c r="M85" s="520">
        <f t="shared" si="27"/>
        <v>0</v>
      </c>
    </row>
    <row r="86" spans="1:13" ht="33" customHeight="1">
      <c r="A86" s="1166" t="s">
        <v>928</v>
      </c>
      <c r="B86" s="1167"/>
      <c r="C86" s="1167"/>
      <c r="D86" s="179" t="s">
        <v>530</v>
      </c>
      <c r="E86" s="517">
        <f t="shared" si="24"/>
        <v>0</v>
      </c>
      <c r="F86" s="519">
        <f>F88+F91+F92+F95+F96+F97</f>
        <v>0</v>
      </c>
      <c r="G86" s="519">
        <f aca="true" t="shared" si="28" ref="G86:M86">G88+G91+G92+G95+G96+G97</f>
        <v>0</v>
      </c>
      <c r="H86" s="519">
        <f t="shared" si="28"/>
        <v>0</v>
      </c>
      <c r="I86" s="519">
        <f t="shared" si="28"/>
        <v>0</v>
      </c>
      <c r="J86" s="519">
        <f t="shared" si="28"/>
        <v>0</v>
      </c>
      <c r="K86" s="519">
        <f t="shared" si="28"/>
        <v>0</v>
      </c>
      <c r="L86" s="519">
        <f t="shared" si="28"/>
        <v>0</v>
      </c>
      <c r="M86" s="520">
        <f t="shared" si="28"/>
        <v>0</v>
      </c>
    </row>
    <row r="87" spans="1:13" ht="18" customHeight="1">
      <c r="A87" s="176" t="s">
        <v>736</v>
      </c>
      <c r="B87" s="177"/>
      <c r="C87" s="178"/>
      <c r="D87" s="179"/>
      <c r="E87" s="517"/>
      <c r="F87" s="519"/>
      <c r="G87" s="519"/>
      <c r="H87" s="519"/>
      <c r="I87" s="519"/>
      <c r="J87" s="519"/>
      <c r="K87" s="519"/>
      <c r="L87" s="519"/>
      <c r="M87" s="520"/>
    </row>
    <row r="88" spans="1:13" ht="18" customHeight="1">
      <c r="A88" s="195"/>
      <c r="B88" s="181" t="s">
        <v>531</v>
      </c>
      <c r="C88" s="191"/>
      <c r="D88" s="179" t="s">
        <v>532</v>
      </c>
      <c r="E88" s="517">
        <f t="shared" si="24"/>
        <v>0</v>
      </c>
      <c r="F88" s="519">
        <f>F89+F90</f>
        <v>0</v>
      </c>
      <c r="G88" s="519">
        <f aca="true" t="shared" si="29" ref="G88:M88">G89+G90</f>
        <v>0</v>
      </c>
      <c r="H88" s="519">
        <f t="shared" si="29"/>
        <v>0</v>
      </c>
      <c r="I88" s="519">
        <f t="shared" si="29"/>
        <v>0</v>
      </c>
      <c r="J88" s="519">
        <f t="shared" si="29"/>
        <v>0</v>
      </c>
      <c r="K88" s="519">
        <f t="shared" si="29"/>
        <v>0</v>
      </c>
      <c r="L88" s="519">
        <f t="shared" si="29"/>
        <v>0</v>
      </c>
      <c r="M88" s="520">
        <f t="shared" si="29"/>
        <v>0</v>
      </c>
    </row>
    <row r="89" spans="1:13" ht="18" customHeight="1">
      <c r="A89" s="195"/>
      <c r="B89" s="181"/>
      <c r="C89" s="192" t="s">
        <v>237</v>
      </c>
      <c r="D89" s="179" t="s">
        <v>533</v>
      </c>
      <c r="E89" s="517">
        <f t="shared" si="24"/>
        <v>0</v>
      </c>
      <c r="F89" s="519"/>
      <c r="G89" s="519"/>
      <c r="H89" s="519"/>
      <c r="I89" s="519"/>
      <c r="J89" s="519"/>
      <c r="K89" s="519"/>
      <c r="L89" s="519"/>
      <c r="M89" s="520"/>
    </row>
    <row r="90" spans="1:13" ht="18" customHeight="1">
      <c r="A90" s="195"/>
      <c r="B90" s="181"/>
      <c r="C90" s="192" t="s">
        <v>689</v>
      </c>
      <c r="D90" s="179" t="s">
        <v>534</v>
      </c>
      <c r="E90" s="517">
        <f t="shared" si="24"/>
        <v>0</v>
      </c>
      <c r="F90" s="519"/>
      <c r="G90" s="519"/>
      <c r="H90" s="519"/>
      <c r="I90" s="519"/>
      <c r="J90" s="519"/>
      <c r="K90" s="519"/>
      <c r="L90" s="519"/>
      <c r="M90" s="520"/>
    </row>
    <row r="91" spans="1:13" ht="18" customHeight="1">
      <c r="A91" s="195"/>
      <c r="B91" s="181" t="s">
        <v>535</v>
      </c>
      <c r="C91" s="192"/>
      <c r="D91" s="179" t="s">
        <v>536</v>
      </c>
      <c r="E91" s="517">
        <f t="shared" si="24"/>
        <v>0</v>
      </c>
      <c r="F91" s="519"/>
      <c r="G91" s="519"/>
      <c r="H91" s="519"/>
      <c r="I91" s="519"/>
      <c r="J91" s="519"/>
      <c r="K91" s="519"/>
      <c r="L91" s="519"/>
      <c r="M91" s="520"/>
    </row>
    <row r="92" spans="1:13" ht="30" customHeight="1">
      <c r="A92" s="195"/>
      <c r="B92" s="1145" t="s">
        <v>429</v>
      </c>
      <c r="C92" s="1145"/>
      <c r="D92" s="179" t="s">
        <v>512</v>
      </c>
      <c r="E92" s="517">
        <f t="shared" si="24"/>
        <v>0</v>
      </c>
      <c r="F92" s="519">
        <f>SUM(F93:F94)</f>
        <v>0</v>
      </c>
      <c r="G92" s="519">
        <f aca="true" t="shared" si="30" ref="G92:M92">SUM(G93:G94)</f>
        <v>0</v>
      </c>
      <c r="H92" s="519">
        <f t="shared" si="30"/>
        <v>0</v>
      </c>
      <c r="I92" s="519">
        <f t="shared" si="30"/>
        <v>0</v>
      </c>
      <c r="J92" s="519">
        <f t="shared" si="30"/>
        <v>0</v>
      </c>
      <c r="K92" s="519">
        <f t="shared" si="30"/>
        <v>0</v>
      </c>
      <c r="L92" s="519">
        <f t="shared" si="30"/>
        <v>0</v>
      </c>
      <c r="M92" s="520">
        <f t="shared" si="30"/>
        <v>0</v>
      </c>
    </row>
    <row r="93" spans="1:13" ht="18" customHeight="1">
      <c r="A93" s="195"/>
      <c r="B93" s="133"/>
      <c r="C93" s="182" t="s">
        <v>690</v>
      </c>
      <c r="D93" s="179" t="s">
        <v>513</v>
      </c>
      <c r="E93" s="517">
        <f t="shared" si="24"/>
        <v>0</v>
      </c>
      <c r="F93" s="519"/>
      <c r="G93" s="519"/>
      <c r="H93" s="519"/>
      <c r="I93" s="519"/>
      <c r="J93" s="519"/>
      <c r="K93" s="519"/>
      <c r="L93" s="519"/>
      <c r="M93" s="520"/>
    </row>
    <row r="94" spans="1:13" ht="18" customHeight="1">
      <c r="A94" s="195"/>
      <c r="B94" s="133"/>
      <c r="C94" s="182" t="s">
        <v>691</v>
      </c>
      <c r="D94" s="179" t="s">
        <v>9</v>
      </c>
      <c r="E94" s="517">
        <f t="shared" si="24"/>
        <v>0</v>
      </c>
      <c r="F94" s="519"/>
      <c r="G94" s="519"/>
      <c r="H94" s="519"/>
      <c r="I94" s="519"/>
      <c r="J94" s="519"/>
      <c r="K94" s="519"/>
      <c r="L94" s="519"/>
      <c r="M94" s="520"/>
    </row>
    <row r="95" spans="1:13" ht="18" customHeight="1">
      <c r="A95" s="195"/>
      <c r="B95" s="181" t="s">
        <v>1076</v>
      </c>
      <c r="C95" s="182"/>
      <c r="D95" s="179" t="s">
        <v>10</v>
      </c>
      <c r="E95" s="517">
        <f t="shared" si="24"/>
        <v>0</v>
      </c>
      <c r="F95" s="519"/>
      <c r="G95" s="519"/>
      <c r="H95" s="519"/>
      <c r="I95" s="519"/>
      <c r="J95" s="519"/>
      <c r="K95" s="519"/>
      <c r="L95" s="519"/>
      <c r="M95" s="520"/>
    </row>
    <row r="96" spans="1:13" ht="18" customHeight="1">
      <c r="A96" s="195"/>
      <c r="B96" s="181" t="s">
        <v>783</v>
      </c>
      <c r="C96" s="182"/>
      <c r="D96" s="179" t="s">
        <v>11</v>
      </c>
      <c r="E96" s="517">
        <f t="shared" si="24"/>
        <v>0</v>
      </c>
      <c r="F96" s="519"/>
      <c r="G96" s="519"/>
      <c r="H96" s="519"/>
      <c r="I96" s="519"/>
      <c r="J96" s="519"/>
      <c r="K96" s="519"/>
      <c r="L96" s="519"/>
      <c r="M96" s="520"/>
    </row>
    <row r="97" spans="1:13" ht="18" customHeight="1">
      <c r="A97" s="195"/>
      <c r="B97" s="181" t="s">
        <v>406</v>
      </c>
      <c r="C97" s="191"/>
      <c r="D97" s="179" t="s">
        <v>12</v>
      </c>
      <c r="E97" s="517">
        <f t="shared" si="24"/>
        <v>0</v>
      </c>
      <c r="F97" s="519"/>
      <c r="G97" s="519"/>
      <c r="H97" s="519"/>
      <c r="I97" s="519"/>
      <c r="J97" s="519"/>
      <c r="K97" s="519"/>
      <c r="L97" s="519"/>
      <c r="M97" s="520"/>
    </row>
    <row r="98" spans="1:13" ht="18" customHeight="1">
      <c r="A98" s="180" t="s">
        <v>1087</v>
      </c>
      <c r="B98" s="194"/>
      <c r="C98" s="203"/>
      <c r="D98" s="179" t="s">
        <v>13</v>
      </c>
      <c r="E98" s="517">
        <f t="shared" si="24"/>
        <v>0</v>
      </c>
      <c r="F98" s="519">
        <f>F100+F103+F104</f>
        <v>0</v>
      </c>
      <c r="G98" s="519"/>
      <c r="H98" s="519"/>
      <c r="I98" s="519"/>
      <c r="J98" s="519"/>
      <c r="K98" s="519"/>
      <c r="L98" s="519"/>
      <c r="M98" s="520"/>
    </row>
    <row r="99" spans="1:13" ht="15" customHeight="1">
      <c r="A99" s="176" t="s">
        <v>736</v>
      </c>
      <c r="B99" s="177"/>
      <c r="C99" s="178"/>
      <c r="D99" s="179"/>
      <c r="E99" s="517"/>
      <c r="F99" s="519"/>
      <c r="G99" s="519"/>
      <c r="H99" s="519"/>
      <c r="I99" s="519"/>
      <c r="J99" s="519"/>
      <c r="K99" s="519"/>
      <c r="L99" s="519"/>
      <c r="M99" s="520"/>
    </row>
    <row r="100" spans="1:13" ht="21" customHeight="1">
      <c r="A100" s="195"/>
      <c r="B100" s="1145" t="s">
        <v>147</v>
      </c>
      <c r="C100" s="1145"/>
      <c r="D100" s="179" t="s">
        <v>148</v>
      </c>
      <c r="E100" s="517">
        <f t="shared" si="24"/>
        <v>0</v>
      </c>
      <c r="F100" s="519">
        <f>SUM(F101:F102)</f>
        <v>0</v>
      </c>
      <c r="G100" s="519">
        <f aca="true" t="shared" si="31" ref="G100:M100">SUM(G101:G102)</f>
        <v>0</v>
      </c>
      <c r="H100" s="519">
        <f t="shared" si="31"/>
        <v>0</v>
      </c>
      <c r="I100" s="519">
        <f t="shared" si="31"/>
        <v>0</v>
      </c>
      <c r="J100" s="519">
        <f t="shared" si="31"/>
        <v>0</v>
      </c>
      <c r="K100" s="519">
        <f t="shared" si="31"/>
        <v>0</v>
      </c>
      <c r="L100" s="519">
        <f t="shared" si="31"/>
        <v>0</v>
      </c>
      <c r="M100" s="520">
        <f t="shared" si="31"/>
        <v>0</v>
      </c>
    </row>
    <row r="101" spans="1:13" ht="15.75">
      <c r="A101" s="195"/>
      <c r="B101" s="181"/>
      <c r="C101" s="182" t="s">
        <v>692</v>
      </c>
      <c r="D101" s="179" t="s">
        <v>655</v>
      </c>
      <c r="E101" s="517">
        <f t="shared" si="24"/>
        <v>0</v>
      </c>
      <c r="F101" s="519"/>
      <c r="G101" s="519"/>
      <c r="H101" s="519"/>
      <c r="I101" s="519"/>
      <c r="J101" s="519"/>
      <c r="K101" s="519"/>
      <c r="L101" s="519"/>
      <c r="M101" s="520"/>
    </row>
    <row r="102" spans="1:13" ht="18" customHeight="1">
      <c r="A102" s="195"/>
      <c r="B102" s="181"/>
      <c r="C102" s="182" t="s">
        <v>1166</v>
      </c>
      <c r="D102" s="179" t="s">
        <v>656</v>
      </c>
      <c r="E102" s="517">
        <f t="shared" si="24"/>
        <v>0</v>
      </c>
      <c r="F102" s="519"/>
      <c r="G102" s="519"/>
      <c r="H102" s="519"/>
      <c r="I102" s="519"/>
      <c r="J102" s="519"/>
      <c r="K102" s="519"/>
      <c r="L102" s="519"/>
      <c r="M102" s="520"/>
    </row>
    <row r="103" spans="1:13" ht="18" customHeight="1">
      <c r="A103" s="195"/>
      <c r="B103" s="181" t="s">
        <v>229</v>
      </c>
      <c r="C103" s="182"/>
      <c r="D103" s="179" t="s">
        <v>657</v>
      </c>
      <c r="E103" s="517">
        <f t="shared" si="24"/>
        <v>0</v>
      </c>
      <c r="F103" s="519"/>
      <c r="G103" s="519"/>
      <c r="H103" s="519"/>
      <c r="I103" s="519"/>
      <c r="J103" s="519"/>
      <c r="K103" s="519"/>
      <c r="L103" s="519"/>
      <c r="M103" s="520"/>
    </row>
    <row r="104" spans="1:13" ht="18" customHeight="1">
      <c r="A104" s="195"/>
      <c r="B104" s="1168" t="s">
        <v>194</v>
      </c>
      <c r="C104" s="1168"/>
      <c r="D104" s="179" t="s">
        <v>195</v>
      </c>
      <c r="E104" s="517">
        <f t="shared" si="24"/>
        <v>0</v>
      </c>
      <c r="F104" s="519"/>
      <c r="G104" s="519"/>
      <c r="H104" s="519"/>
      <c r="I104" s="519"/>
      <c r="J104" s="519"/>
      <c r="K104" s="519"/>
      <c r="L104" s="519"/>
      <c r="M104" s="520"/>
    </row>
    <row r="105" spans="1:13" ht="36" customHeight="1">
      <c r="A105" s="1166" t="s">
        <v>697</v>
      </c>
      <c r="B105" s="1167"/>
      <c r="C105" s="1167"/>
      <c r="D105" s="34">
        <v>79.08</v>
      </c>
      <c r="E105" s="517">
        <f t="shared" si="24"/>
        <v>0</v>
      </c>
      <c r="F105" s="519">
        <f>F106+F111+F115+F120+F129</f>
        <v>0</v>
      </c>
      <c r="G105" s="519">
        <f aca="true" t="shared" si="32" ref="G105:M105">G106+G111+G115+G120+G129</f>
        <v>0</v>
      </c>
      <c r="H105" s="519">
        <f t="shared" si="32"/>
        <v>0</v>
      </c>
      <c r="I105" s="519">
        <f t="shared" si="32"/>
        <v>0</v>
      </c>
      <c r="J105" s="519">
        <f t="shared" si="32"/>
        <v>0</v>
      </c>
      <c r="K105" s="519">
        <f t="shared" si="32"/>
        <v>0</v>
      </c>
      <c r="L105" s="519">
        <f t="shared" si="32"/>
        <v>0</v>
      </c>
      <c r="M105" s="520">
        <f t="shared" si="32"/>
        <v>0</v>
      </c>
    </row>
    <row r="106" spans="1:13" ht="27.75" customHeight="1">
      <c r="A106" s="1155" t="s">
        <v>888</v>
      </c>
      <c r="B106" s="1156"/>
      <c r="C106" s="1156"/>
      <c r="D106" s="179" t="s">
        <v>889</v>
      </c>
      <c r="E106" s="517">
        <f t="shared" si="24"/>
        <v>0</v>
      </c>
      <c r="F106" s="519">
        <f>F108</f>
        <v>0</v>
      </c>
      <c r="G106" s="519">
        <f aca="true" t="shared" si="33" ref="G106:M106">G108</f>
        <v>0</v>
      </c>
      <c r="H106" s="519">
        <f t="shared" si="33"/>
        <v>0</v>
      </c>
      <c r="I106" s="519">
        <f t="shared" si="33"/>
        <v>0</v>
      </c>
      <c r="J106" s="519">
        <f t="shared" si="33"/>
        <v>0</v>
      </c>
      <c r="K106" s="519">
        <f t="shared" si="33"/>
        <v>0</v>
      </c>
      <c r="L106" s="519">
        <f t="shared" si="33"/>
        <v>0</v>
      </c>
      <c r="M106" s="520">
        <f t="shared" si="33"/>
        <v>0</v>
      </c>
    </row>
    <row r="107" spans="1:13" ht="18" customHeight="1">
      <c r="A107" s="176" t="s">
        <v>736</v>
      </c>
      <c r="B107" s="177"/>
      <c r="C107" s="178"/>
      <c r="D107" s="179"/>
      <c r="E107" s="517">
        <f t="shared" si="24"/>
        <v>0</v>
      </c>
      <c r="F107" s="519"/>
      <c r="G107" s="519"/>
      <c r="H107" s="519"/>
      <c r="I107" s="519"/>
      <c r="J107" s="519"/>
      <c r="K107" s="519"/>
      <c r="L107" s="519"/>
      <c r="M107" s="520"/>
    </row>
    <row r="108" spans="1:13" ht="32.25" customHeight="1">
      <c r="A108" s="195"/>
      <c r="B108" s="1145" t="s">
        <v>890</v>
      </c>
      <c r="C108" s="1145"/>
      <c r="D108" s="179" t="s">
        <v>891</v>
      </c>
      <c r="E108" s="517">
        <f t="shared" si="24"/>
        <v>0</v>
      </c>
      <c r="F108" s="519">
        <f>F109+F110</f>
        <v>0</v>
      </c>
      <c r="G108" s="519">
        <f aca="true" t="shared" si="34" ref="G108:M108">G109+G110</f>
        <v>0</v>
      </c>
      <c r="H108" s="519">
        <f t="shared" si="34"/>
        <v>0</v>
      </c>
      <c r="I108" s="519">
        <f t="shared" si="34"/>
        <v>0</v>
      </c>
      <c r="J108" s="519">
        <f t="shared" si="34"/>
        <v>0</v>
      </c>
      <c r="K108" s="519">
        <f t="shared" si="34"/>
        <v>0</v>
      </c>
      <c r="L108" s="519">
        <f t="shared" si="34"/>
        <v>0</v>
      </c>
      <c r="M108" s="520">
        <f t="shared" si="34"/>
        <v>0</v>
      </c>
    </row>
    <row r="109" spans="1:13" ht="15.75">
      <c r="A109" s="195"/>
      <c r="B109" s="204"/>
      <c r="C109" s="182" t="s">
        <v>593</v>
      </c>
      <c r="D109" s="179" t="s">
        <v>892</v>
      </c>
      <c r="E109" s="517">
        <f t="shared" si="24"/>
        <v>0</v>
      </c>
      <c r="F109" s="519"/>
      <c r="G109" s="519"/>
      <c r="H109" s="519"/>
      <c r="I109" s="519"/>
      <c r="J109" s="519"/>
      <c r="K109" s="519"/>
      <c r="L109" s="519"/>
      <c r="M109" s="520"/>
    </row>
    <row r="110" spans="1:13" ht="18" customHeight="1">
      <c r="A110" s="195"/>
      <c r="B110" s="204"/>
      <c r="C110" s="182" t="s">
        <v>1037</v>
      </c>
      <c r="D110" s="179" t="s">
        <v>893</v>
      </c>
      <c r="E110" s="517">
        <f t="shared" si="24"/>
        <v>0</v>
      </c>
      <c r="F110" s="519"/>
      <c r="G110" s="519"/>
      <c r="H110" s="519"/>
      <c r="I110" s="519"/>
      <c r="J110" s="519"/>
      <c r="K110" s="519"/>
      <c r="L110" s="519"/>
      <c r="M110" s="520"/>
    </row>
    <row r="111" spans="1:13" ht="18" customHeight="1">
      <c r="A111" s="180" t="s">
        <v>894</v>
      </c>
      <c r="B111" s="204"/>
      <c r="C111" s="191"/>
      <c r="D111" s="179" t="s">
        <v>895</v>
      </c>
      <c r="E111" s="517">
        <f t="shared" si="24"/>
        <v>0</v>
      </c>
      <c r="F111" s="519">
        <f>F113+F114</f>
        <v>0</v>
      </c>
      <c r="G111" s="519">
        <f aca="true" t="shared" si="35" ref="G111:M111">G113+G114</f>
        <v>0</v>
      </c>
      <c r="H111" s="519">
        <f t="shared" si="35"/>
        <v>0</v>
      </c>
      <c r="I111" s="519">
        <f t="shared" si="35"/>
        <v>0</v>
      </c>
      <c r="J111" s="519">
        <f t="shared" si="35"/>
        <v>0</v>
      </c>
      <c r="K111" s="519">
        <f t="shared" si="35"/>
        <v>0</v>
      </c>
      <c r="L111" s="519">
        <f t="shared" si="35"/>
        <v>0</v>
      </c>
      <c r="M111" s="520">
        <f t="shared" si="35"/>
        <v>0</v>
      </c>
    </row>
    <row r="112" spans="1:13" ht="15.75">
      <c r="A112" s="176" t="s">
        <v>736</v>
      </c>
      <c r="B112" s="177"/>
      <c r="C112" s="178"/>
      <c r="D112" s="179"/>
      <c r="E112" s="517"/>
      <c r="F112" s="519"/>
      <c r="G112" s="519"/>
      <c r="H112" s="519"/>
      <c r="I112" s="519"/>
      <c r="J112" s="519"/>
      <c r="K112" s="519"/>
      <c r="L112" s="519"/>
      <c r="M112" s="520"/>
    </row>
    <row r="113" spans="1:13" ht="18" customHeight="1">
      <c r="A113" s="180"/>
      <c r="B113" s="181" t="s">
        <v>835</v>
      </c>
      <c r="C113" s="192"/>
      <c r="D113" s="179" t="s">
        <v>896</v>
      </c>
      <c r="E113" s="517">
        <f t="shared" si="24"/>
        <v>0</v>
      </c>
      <c r="F113" s="519"/>
      <c r="G113" s="519"/>
      <c r="H113" s="519"/>
      <c r="I113" s="519"/>
      <c r="J113" s="519"/>
      <c r="K113" s="519"/>
      <c r="L113" s="519"/>
      <c r="M113" s="520"/>
    </row>
    <row r="114" spans="1:13" ht="18" customHeight="1">
      <c r="A114" s="180"/>
      <c r="B114" s="133" t="s">
        <v>551</v>
      </c>
      <c r="C114" s="192"/>
      <c r="D114" s="179" t="s">
        <v>897</v>
      </c>
      <c r="E114" s="517">
        <f t="shared" si="24"/>
        <v>0</v>
      </c>
      <c r="F114" s="519"/>
      <c r="G114" s="519"/>
      <c r="H114" s="519"/>
      <c r="I114" s="519"/>
      <c r="J114" s="519"/>
      <c r="K114" s="519"/>
      <c r="L114" s="519"/>
      <c r="M114" s="520"/>
    </row>
    <row r="115" spans="1:13" ht="20.25" customHeight="1">
      <c r="A115" s="1155" t="s">
        <v>898</v>
      </c>
      <c r="B115" s="1156"/>
      <c r="C115" s="1156"/>
      <c r="D115" s="179" t="s">
        <v>899</v>
      </c>
      <c r="E115" s="517">
        <f t="shared" si="24"/>
        <v>0</v>
      </c>
      <c r="F115" s="519">
        <f>F117</f>
        <v>0</v>
      </c>
      <c r="G115" s="519">
        <f aca="true" t="shared" si="36" ref="G115:M115">G117</f>
        <v>0</v>
      </c>
      <c r="H115" s="519">
        <f t="shared" si="36"/>
        <v>0</v>
      </c>
      <c r="I115" s="519">
        <f t="shared" si="36"/>
        <v>0</v>
      </c>
      <c r="J115" s="519">
        <f t="shared" si="36"/>
        <v>0</v>
      </c>
      <c r="K115" s="519">
        <f t="shared" si="36"/>
        <v>0</v>
      </c>
      <c r="L115" s="519">
        <f t="shared" si="36"/>
        <v>0</v>
      </c>
      <c r="M115" s="520">
        <f t="shared" si="36"/>
        <v>0</v>
      </c>
    </row>
    <row r="116" spans="1:13" ht="15" customHeight="1">
      <c r="A116" s="176" t="s">
        <v>736</v>
      </c>
      <c r="B116" s="177"/>
      <c r="C116" s="178"/>
      <c r="D116" s="179"/>
      <c r="E116" s="517"/>
      <c r="F116" s="519"/>
      <c r="G116" s="519"/>
      <c r="H116" s="519"/>
      <c r="I116" s="519"/>
      <c r="J116" s="519"/>
      <c r="K116" s="519"/>
      <c r="L116" s="519"/>
      <c r="M116" s="520"/>
    </row>
    <row r="117" spans="1:13" ht="15" customHeight="1">
      <c r="A117" s="195"/>
      <c r="B117" s="133" t="s">
        <v>1005</v>
      </c>
      <c r="C117" s="203"/>
      <c r="D117" s="179" t="s">
        <v>1006</v>
      </c>
      <c r="E117" s="517">
        <f t="shared" si="24"/>
        <v>0</v>
      </c>
      <c r="F117" s="519">
        <f>F118+F119</f>
        <v>0</v>
      </c>
      <c r="G117" s="519">
        <f aca="true" t="shared" si="37" ref="G117:M117">G118+G119</f>
        <v>0</v>
      </c>
      <c r="H117" s="519">
        <f t="shared" si="37"/>
        <v>0</v>
      </c>
      <c r="I117" s="519">
        <f t="shared" si="37"/>
        <v>0</v>
      </c>
      <c r="J117" s="519">
        <f t="shared" si="37"/>
        <v>0</v>
      </c>
      <c r="K117" s="519">
        <f t="shared" si="37"/>
        <v>0</v>
      </c>
      <c r="L117" s="519">
        <f t="shared" si="37"/>
        <v>0</v>
      </c>
      <c r="M117" s="520">
        <f t="shared" si="37"/>
        <v>0</v>
      </c>
    </row>
    <row r="118" spans="1:13" ht="18" customHeight="1">
      <c r="A118" s="195"/>
      <c r="B118" s="133"/>
      <c r="C118" s="205" t="s">
        <v>1007</v>
      </c>
      <c r="D118" s="206" t="s">
        <v>1008</v>
      </c>
      <c r="E118" s="517">
        <f t="shared" si="24"/>
        <v>0</v>
      </c>
      <c r="F118" s="519"/>
      <c r="G118" s="519"/>
      <c r="H118" s="519"/>
      <c r="I118" s="519"/>
      <c r="J118" s="519"/>
      <c r="K118" s="519"/>
      <c r="L118" s="519"/>
      <c r="M118" s="520"/>
    </row>
    <row r="119" spans="1:13" ht="18" customHeight="1">
      <c r="A119" s="195"/>
      <c r="B119" s="133"/>
      <c r="C119" s="205" t="s">
        <v>1009</v>
      </c>
      <c r="D119" s="206" t="s">
        <v>422</v>
      </c>
      <c r="E119" s="517">
        <f t="shared" si="24"/>
        <v>0</v>
      </c>
      <c r="F119" s="519"/>
      <c r="G119" s="519"/>
      <c r="H119" s="519"/>
      <c r="I119" s="519"/>
      <c r="J119" s="519"/>
      <c r="K119" s="519"/>
      <c r="L119" s="519"/>
      <c r="M119" s="520"/>
    </row>
    <row r="120" spans="1:13" ht="18" customHeight="1">
      <c r="A120" s="180" t="s">
        <v>423</v>
      </c>
      <c r="B120" s="194"/>
      <c r="C120" s="203"/>
      <c r="D120" s="179" t="s">
        <v>424</v>
      </c>
      <c r="E120" s="517">
        <f t="shared" si="24"/>
        <v>0</v>
      </c>
      <c r="F120" s="519">
        <f>F122+F126+F128</f>
        <v>0</v>
      </c>
      <c r="G120" s="519">
        <f aca="true" t="shared" si="38" ref="G120:M120">G122+G126+G128</f>
        <v>0</v>
      </c>
      <c r="H120" s="519">
        <f t="shared" si="38"/>
        <v>0</v>
      </c>
      <c r="I120" s="519">
        <f t="shared" si="38"/>
        <v>0</v>
      </c>
      <c r="J120" s="519">
        <f t="shared" si="38"/>
        <v>0</v>
      </c>
      <c r="K120" s="519">
        <f t="shared" si="38"/>
        <v>0</v>
      </c>
      <c r="L120" s="519">
        <f t="shared" si="38"/>
        <v>0</v>
      </c>
      <c r="M120" s="520">
        <f t="shared" si="38"/>
        <v>0</v>
      </c>
    </row>
    <row r="121" spans="1:13" ht="15.75" customHeight="1">
      <c r="A121" s="176" t="s">
        <v>736</v>
      </c>
      <c r="B121" s="177"/>
      <c r="C121" s="178"/>
      <c r="D121" s="179"/>
      <c r="E121" s="517"/>
      <c r="F121" s="519"/>
      <c r="G121" s="519"/>
      <c r="H121" s="519"/>
      <c r="I121" s="519"/>
      <c r="J121" s="519"/>
      <c r="K121" s="519"/>
      <c r="L121" s="519"/>
      <c r="M121" s="520"/>
    </row>
    <row r="122" spans="1:13" ht="18" customHeight="1">
      <c r="A122" s="195"/>
      <c r="B122" s="181" t="s">
        <v>326</v>
      </c>
      <c r="C122" s="191"/>
      <c r="D122" s="179" t="s">
        <v>327</v>
      </c>
      <c r="E122" s="517">
        <f t="shared" si="24"/>
        <v>0</v>
      </c>
      <c r="F122" s="519">
        <f>F123+F124+F125</f>
        <v>0</v>
      </c>
      <c r="G122" s="519">
        <f aca="true" t="shared" si="39" ref="G122:M122">G123+G124+G125</f>
        <v>0</v>
      </c>
      <c r="H122" s="519">
        <f t="shared" si="39"/>
        <v>0</v>
      </c>
      <c r="I122" s="519">
        <f t="shared" si="39"/>
        <v>0</v>
      </c>
      <c r="J122" s="519">
        <f t="shared" si="39"/>
        <v>0</v>
      </c>
      <c r="K122" s="519">
        <f t="shared" si="39"/>
        <v>0</v>
      </c>
      <c r="L122" s="519">
        <f t="shared" si="39"/>
        <v>0</v>
      </c>
      <c r="M122" s="520">
        <f t="shared" si="39"/>
        <v>0</v>
      </c>
    </row>
    <row r="123" spans="1:13" ht="18" customHeight="1">
      <c r="A123" s="195"/>
      <c r="B123" s="181"/>
      <c r="C123" s="192" t="s">
        <v>846</v>
      </c>
      <c r="D123" s="206" t="s">
        <v>328</v>
      </c>
      <c r="E123" s="517">
        <f t="shared" si="24"/>
        <v>0</v>
      </c>
      <c r="F123" s="519"/>
      <c r="G123" s="519"/>
      <c r="H123" s="519"/>
      <c r="I123" s="519"/>
      <c r="J123" s="519"/>
      <c r="K123" s="519"/>
      <c r="L123" s="519"/>
      <c r="M123" s="520"/>
    </row>
    <row r="124" spans="1:13" ht="18" customHeight="1">
      <c r="A124" s="195"/>
      <c r="B124" s="181"/>
      <c r="C124" s="192" t="s">
        <v>847</v>
      </c>
      <c r="D124" s="206" t="s">
        <v>329</v>
      </c>
      <c r="E124" s="517">
        <f t="shared" si="24"/>
        <v>0</v>
      </c>
      <c r="F124" s="519"/>
      <c r="G124" s="519"/>
      <c r="H124" s="519"/>
      <c r="I124" s="519"/>
      <c r="J124" s="519"/>
      <c r="K124" s="519"/>
      <c r="L124" s="519"/>
      <c r="M124" s="520"/>
    </row>
    <row r="125" spans="1:13" ht="18" customHeight="1">
      <c r="A125" s="195"/>
      <c r="B125" s="181"/>
      <c r="C125" s="182" t="s">
        <v>848</v>
      </c>
      <c r="D125" s="206" t="s">
        <v>330</v>
      </c>
      <c r="E125" s="517">
        <f t="shared" si="24"/>
        <v>0</v>
      </c>
      <c r="F125" s="519"/>
      <c r="G125" s="519"/>
      <c r="H125" s="519"/>
      <c r="I125" s="519"/>
      <c r="J125" s="519"/>
      <c r="K125" s="519"/>
      <c r="L125" s="519"/>
      <c r="M125" s="520"/>
    </row>
    <row r="126" spans="1:13" ht="18" customHeight="1">
      <c r="A126" s="195"/>
      <c r="B126" s="181" t="s">
        <v>331</v>
      </c>
      <c r="C126" s="182"/>
      <c r="D126" s="179" t="s">
        <v>332</v>
      </c>
      <c r="E126" s="517">
        <f t="shared" si="24"/>
        <v>0</v>
      </c>
      <c r="F126" s="519">
        <f>F127</f>
        <v>0</v>
      </c>
      <c r="G126" s="519">
        <f aca="true" t="shared" si="40" ref="G126:M126">G127</f>
        <v>0</v>
      </c>
      <c r="H126" s="519">
        <f t="shared" si="40"/>
        <v>0</v>
      </c>
      <c r="I126" s="519">
        <f t="shared" si="40"/>
        <v>0</v>
      </c>
      <c r="J126" s="519">
        <f t="shared" si="40"/>
        <v>0</v>
      </c>
      <c r="K126" s="519">
        <f t="shared" si="40"/>
        <v>0</v>
      </c>
      <c r="L126" s="519">
        <f t="shared" si="40"/>
        <v>0</v>
      </c>
      <c r="M126" s="520">
        <f t="shared" si="40"/>
        <v>0</v>
      </c>
    </row>
    <row r="127" spans="1:13" ht="18" customHeight="1">
      <c r="A127" s="195"/>
      <c r="B127" s="181"/>
      <c r="C127" s="182" t="s">
        <v>435</v>
      </c>
      <c r="D127" s="179" t="s">
        <v>333</v>
      </c>
      <c r="E127" s="517">
        <f t="shared" si="24"/>
        <v>0</v>
      </c>
      <c r="F127" s="519"/>
      <c r="G127" s="519"/>
      <c r="H127" s="519"/>
      <c r="I127" s="519"/>
      <c r="J127" s="519"/>
      <c r="K127" s="519"/>
      <c r="L127" s="519"/>
      <c r="M127" s="520"/>
    </row>
    <row r="128" spans="1:13" ht="18" customHeight="1">
      <c r="A128" s="207"/>
      <c r="B128" s="181" t="s">
        <v>778</v>
      </c>
      <c r="C128" s="198"/>
      <c r="D128" s="179" t="s">
        <v>334</v>
      </c>
      <c r="E128" s="517">
        <f t="shared" si="24"/>
        <v>0</v>
      </c>
      <c r="F128" s="519"/>
      <c r="G128" s="519"/>
      <c r="H128" s="519"/>
      <c r="I128" s="519"/>
      <c r="J128" s="519"/>
      <c r="K128" s="519"/>
      <c r="L128" s="519"/>
      <c r="M128" s="520"/>
    </row>
    <row r="129" spans="1:13" ht="15.75" customHeight="1">
      <c r="A129" s="180" t="s">
        <v>335</v>
      </c>
      <c r="B129" s="194"/>
      <c r="C129" s="192"/>
      <c r="D129" s="179" t="s">
        <v>336</v>
      </c>
      <c r="E129" s="517">
        <f t="shared" si="24"/>
        <v>0</v>
      </c>
      <c r="F129" s="519">
        <f>F131+F132+F133</f>
        <v>0</v>
      </c>
      <c r="G129" s="519">
        <f aca="true" t="shared" si="41" ref="G129:M129">G131+G132+G133</f>
        <v>0</v>
      </c>
      <c r="H129" s="519">
        <f t="shared" si="41"/>
        <v>0</v>
      </c>
      <c r="I129" s="519">
        <f t="shared" si="41"/>
        <v>0</v>
      </c>
      <c r="J129" s="519">
        <f t="shared" si="41"/>
        <v>0</v>
      </c>
      <c r="K129" s="519">
        <f t="shared" si="41"/>
        <v>0</v>
      </c>
      <c r="L129" s="519">
        <f t="shared" si="41"/>
        <v>0</v>
      </c>
      <c r="M129" s="520">
        <f t="shared" si="41"/>
        <v>0</v>
      </c>
    </row>
    <row r="130" spans="1:13" ht="15.75">
      <c r="A130" s="176" t="s">
        <v>736</v>
      </c>
      <c r="B130" s="177"/>
      <c r="C130" s="178"/>
      <c r="D130" s="179"/>
      <c r="E130" s="517"/>
      <c r="F130" s="519"/>
      <c r="G130" s="519"/>
      <c r="H130" s="519"/>
      <c r="I130" s="519"/>
      <c r="J130" s="519"/>
      <c r="K130" s="519"/>
      <c r="L130" s="519"/>
      <c r="M130" s="520"/>
    </row>
    <row r="131" spans="1:13" ht="18" customHeight="1">
      <c r="A131" s="176"/>
      <c r="B131" s="181" t="s">
        <v>337</v>
      </c>
      <c r="C131" s="178"/>
      <c r="D131" s="179" t="s">
        <v>338</v>
      </c>
      <c r="E131" s="517">
        <f t="shared" si="24"/>
        <v>0</v>
      </c>
      <c r="F131" s="519"/>
      <c r="G131" s="519"/>
      <c r="H131" s="519"/>
      <c r="I131" s="519"/>
      <c r="J131" s="519"/>
      <c r="K131" s="519"/>
      <c r="L131" s="519"/>
      <c r="M131" s="520"/>
    </row>
    <row r="132" spans="1:13" ht="18" customHeight="1">
      <c r="A132" s="208"/>
      <c r="B132" s="181" t="s">
        <v>8</v>
      </c>
      <c r="C132" s="192"/>
      <c r="D132" s="179" t="s">
        <v>339</v>
      </c>
      <c r="E132" s="517">
        <f t="shared" si="24"/>
        <v>0</v>
      </c>
      <c r="F132" s="519"/>
      <c r="G132" s="519"/>
      <c r="H132" s="519"/>
      <c r="I132" s="519"/>
      <c r="J132" s="519"/>
      <c r="K132" s="519"/>
      <c r="L132" s="519"/>
      <c r="M132" s="520"/>
    </row>
    <row r="133" spans="1:13" ht="18" customHeight="1">
      <c r="A133" s="180"/>
      <c r="B133" s="181" t="s">
        <v>1102</v>
      </c>
      <c r="C133" s="192"/>
      <c r="D133" s="179" t="s">
        <v>1193</v>
      </c>
      <c r="E133" s="517">
        <f t="shared" si="24"/>
        <v>0</v>
      </c>
      <c r="F133" s="519"/>
      <c r="G133" s="519"/>
      <c r="H133" s="519"/>
      <c r="I133" s="519"/>
      <c r="J133" s="519"/>
      <c r="K133" s="519"/>
      <c r="L133" s="519"/>
      <c r="M133" s="520"/>
    </row>
    <row r="134" spans="1:13" ht="18" customHeight="1">
      <c r="A134" s="209" t="s">
        <v>1194</v>
      </c>
      <c r="B134" s="210"/>
      <c r="C134" s="211"/>
      <c r="D134" s="179" t="s">
        <v>1195</v>
      </c>
      <c r="E134" s="517">
        <f t="shared" si="24"/>
        <v>0</v>
      </c>
      <c r="F134" s="519"/>
      <c r="G134" s="519"/>
      <c r="H134" s="519"/>
      <c r="I134" s="519"/>
      <c r="J134" s="519"/>
      <c r="K134" s="519"/>
      <c r="L134" s="519"/>
      <c r="M134" s="520"/>
    </row>
    <row r="135" spans="1:13" ht="16.5" customHeight="1">
      <c r="A135" s="212" t="s">
        <v>248</v>
      </c>
      <c r="B135" s="213"/>
      <c r="C135" s="214"/>
      <c r="D135" s="179" t="s">
        <v>379</v>
      </c>
      <c r="E135" s="517">
        <f t="shared" si="24"/>
        <v>0</v>
      </c>
      <c r="F135" s="519">
        <f>F136</f>
        <v>0</v>
      </c>
      <c r="G135" s="519">
        <f aca="true" t="shared" si="42" ref="G135:M135">G136</f>
        <v>0</v>
      </c>
      <c r="H135" s="519">
        <f t="shared" si="42"/>
        <v>0</v>
      </c>
      <c r="I135" s="519">
        <f t="shared" si="42"/>
        <v>0</v>
      </c>
      <c r="J135" s="519">
        <f t="shared" si="42"/>
        <v>0</v>
      </c>
      <c r="K135" s="519">
        <f t="shared" si="42"/>
        <v>0</v>
      </c>
      <c r="L135" s="519">
        <f t="shared" si="42"/>
        <v>0</v>
      </c>
      <c r="M135" s="520">
        <f t="shared" si="42"/>
        <v>0</v>
      </c>
    </row>
    <row r="136" spans="1:13" ht="18" customHeight="1">
      <c r="A136" s="215"/>
      <c r="B136" s="216"/>
      <c r="C136" s="217" t="s">
        <v>291</v>
      </c>
      <c r="D136" s="218" t="s">
        <v>870</v>
      </c>
      <c r="E136" s="517">
        <f t="shared" si="24"/>
        <v>0</v>
      </c>
      <c r="F136" s="521"/>
      <c r="G136" s="521"/>
      <c r="H136" s="521"/>
      <c r="I136" s="522"/>
      <c r="J136" s="519"/>
      <c r="K136" s="519"/>
      <c r="L136" s="519"/>
      <c r="M136" s="520"/>
    </row>
    <row r="137" spans="1:13" ht="18.75" customHeight="1">
      <c r="A137" s="215" t="s">
        <v>249</v>
      </c>
      <c r="B137" s="216"/>
      <c r="C137" s="217"/>
      <c r="D137" s="218" t="s">
        <v>346</v>
      </c>
      <c r="E137" s="517">
        <f t="shared" si="24"/>
        <v>0</v>
      </c>
      <c r="F137" s="521">
        <f>F138</f>
        <v>0</v>
      </c>
      <c r="G137" s="521">
        <f aca="true" t="shared" si="43" ref="G137:M137">G138</f>
        <v>0</v>
      </c>
      <c r="H137" s="521">
        <f t="shared" si="43"/>
        <v>0</v>
      </c>
      <c r="I137" s="521">
        <f t="shared" si="43"/>
        <v>0</v>
      </c>
      <c r="J137" s="521">
        <f t="shared" si="43"/>
        <v>0</v>
      </c>
      <c r="K137" s="521">
        <f t="shared" si="43"/>
        <v>0</v>
      </c>
      <c r="L137" s="521">
        <f t="shared" si="43"/>
        <v>0</v>
      </c>
      <c r="M137" s="523">
        <f t="shared" si="43"/>
        <v>0</v>
      </c>
    </row>
    <row r="138" spans="1:13" ht="21" customHeight="1" thickBot="1">
      <c r="A138" s="219"/>
      <c r="B138" s="220"/>
      <c r="C138" s="221" t="s">
        <v>1231</v>
      </c>
      <c r="D138" s="222" t="s">
        <v>871</v>
      </c>
      <c r="E138" s="524">
        <f t="shared" si="24"/>
        <v>0</v>
      </c>
      <c r="F138" s="525"/>
      <c r="G138" s="525"/>
      <c r="H138" s="525"/>
      <c r="I138" s="526"/>
      <c r="J138" s="525"/>
      <c r="K138" s="525"/>
      <c r="L138" s="525"/>
      <c r="M138" s="527"/>
    </row>
    <row r="139" spans="1:3" ht="14.25" customHeight="1">
      <c r="A139" s="223"/>
      <c r="B139" s="223"/>
      <c r="C139" s="223"/>
    </row>
    <row r="140" spans="1:3" ht="14.25" customHeight="1">
      <c r="A140" s="223"/>
      <c r="B140" s="223"/>
      <c r="C140" s="223"/>
    </row>
    <row r="141" spans="1:4" ht="29.25" customHeight="1">
      <c r="A141" s="1151" t="s">
        <v>294</v>
      </c>
      <c r="B141" s="1151"/>
      <c r="C141" s="1152" t="s">
        <v>1253</v>
      </c>
      <c r="D141" s="1152"/>
    </row>
    <row r="142" spans="1:8" ht="15.75">
      <c r="A142" s="107"/>
      <c r="D142" s="164"/>
      <c r="F142" s="164"/>
      <c r="G142" s="164"/>
      <c r="H142" s="164"/>
    </row>
    <row r="143" spans="4:7" ht="15.75">
      <c r="D143" s="165"/>
      <c r="G143" s="81" t="s">
        <v>347</v>
      </c>
    </row>
    <row r="144" spans="7:9" ht="15.75">
      <c r="G144" s="166" t="s">
        <v>348</v>
      </c>
      <c r="I144" s="167"/>
    </row>
    <row r="145" ht="15.75">
      <c r="E145" s="168"/>
    </row>
  </sheetData>
  <sheetProtection/>
  <mergeCells count="31">
    <mergeCell ref="A85:C85"/>
    <mergeCell ref="B104:C104"/>
    <mergeCell ref="B83:C83"/>
    <mergeCell ref="A141:B141"/>
    <mergeCell ref="C141:D141"/>
    <mergeCell ref="A73:C73"/>
    <mergeCell ref="A54:C54"/>
    <mergeCell ref="B56:C56"/>
    <mergeCell ref="A13:C13"/>
    <mergeCell ref="A86:C86"/>
    <mergeCell ref="A106:C106"/>
    <mergeCell ref="A22:C22"/>
    <mergeCell ref="A115:C115"/>
    <mergeCell ref="K1:M1"/>
    <mergeCell ref="E10:J10"/>
    <mergeCell ref="A5:J5"/>
    <mergeCell ref="K11:K12"/>
    <mergeCell ref="D10:D12"/>
    <mergeCell ref="A6:J6"/>
    <mergeCell ref="E11:F11"/>
    <mergeCell ref="K10:M10"/>
    <mergeCell ref="B108:C108"/>
    <mergeCell ref="G11:J11"/>
    <mergeCell ref="L11:L12"/>
    <mergeCell ref="M11:M12"/>
    <mergeCell ref="B92:C92"/>
    <mergeCell ref="A32:C32"/>
    <mergeCell ref="A10:C12"/>
    <mergeCell ref="A31:C31"/>
    <mergeCell ref="B100:C100"/>
    <mergeCell ref="A105:C105"/>
  </mergeCells>
  <printOptions horizontalCentered="1"/>
  <pageMargins left="0.29"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J2" sqref="J2"/>
    </sheetView>
  </sheetViews>
  <sheetFormatPr defaultColWidth="8.8515625" defaultRowHeight="12.75"/>
  <cols>
    <col min="1" max="1" width="7.28125" style="83" customWidth="1"/>
    <col min="2" max="2" width="6.57421875" style="83" customWidth="1"/>
    <col min="3" max="3" width="64.7109375" style="83" customWidth="1"/>
    <col min="4" max="4" width="13.140625" style="83" customWidth="1"/>
    <col min="5" max="5" width="12.8515625" style="83" customWidth="1"/>
    <col min="6" max="7" width="10.8515625" style="83" customWidth="1"/>
    <col min="8" max="8" width="12.00390625" style="83" customWidth="1"/>
    <col min="9" max="9" width="11.7109375" style="83" customWidth="1"/>
    <col min="10" max="12" width="11.28125" style="83" bestFit="1" customWidth="1"/>
    <col min="13" max="16384" width="8.8515625" style="83" customWidth="1"/>
  </cols>
  <sheetData>
    <row r="1" spans="1:12" ht="15.75">
      <c r="A1" s="279"/>
      <c r="B1" s="279"/>
      <c r="C1" s="279"/>
      <c r="D1" s="3"/>
      <c r="J1" s="1033" t="s">
        <v>1941</v>
      </c>
      <c r="K1" s="1033"/>
      <c r="L1" s="1033"/>
    </row>
    <row r="2" spans="1:4" ht="15.75">
      <c r="A2" s="279" t="s">
        <v>1726</v>
      </c>
      <c r="C2" s="107"/>
      <c r="D2" s="3"/>
    </row>
    <row r="3" spans="1:4" ht="15.75">
      <c r="A3" s="279" t="s">
        <v>1068</v>
      </c>
      <c r="C3" s="280"/>
      <c r="D3" s="3"/>
    </row>
    <row r="4" spans="1:4" ht="15.75">
      <c r="A4" s="279"/>
      <c r="C4" s="280"/>
      <c r="D4" s="3"/>
    </row>
    <row r="5" spans="1:8" ht="15.75">
      <c r="A5" s="1016" t="s">
        <v>1209</v>
      </c>
      <c r="B5" s="1016"/>
      <c r="C5" s="1016"/>
      <c r="D5" s="1016"/>
      <c r="E5" s="1016"/>
      <c r="F5" s="1016"/>
      <c r="G5" s="1016"/>
      <c r="H5" s="1016"/>
    </row>
    <row r="6" spans="1:8" ht="15.75">
      <c r="A6" s="1016" t="s">
        <v>1692</v>
      </c>
      <c r="B6" s="1016"/>
      <c r="C6" s="1016"/>
      <c r="D6" s="1016"/>
      <c r="E6" s="1016"/>
      <c r="F6" s="1016"/>
      <c r="G6" s="1016"/>
      <c r="H6" s="1016"/>
    </row>
    <row r="7" spans="1:8" ht="15.75">
      <c r="A7" s="4"/>
      <c r="B7" s="4"/>
      <c r="C7" s="4"/>
      <c r="D7" s="4"/>
      <c r="E7" s="4"/>
      <c r="F7" s="4"/>
      <c r="G7" s="4"/>
      <c r="H7" s="4"/>
    </row>
    <row r="8" spans="1:12" ht="16.5" thickBot="1">
      <c r="A8" s="281"/>
      <c r="B8" s="281"/>
      <c r="C8" s="281"/>
      <c r="D8" s="3"/>
      <c r="E8" s="107"/>
      <c r="F8" s="228"/>
      <c r="G8" s="229"/>
      <c r="H8" s="282"/>
      <c r="L8" s="282" t="s">
        <v>784</v>
      </c>
    </row>
    <row r="9" spans="1:12" ht="17.25" customHeight="1">
      <c r="A9" s="1018" t="s">
        <v>1158</v>
      </c>
      <c r="B9" s="1019"/>
      <c r="C9" s="1020"/>
      <c r="D9" s="998" t="s">
        <v>1749</v>
      </c>
      <c r="E9" s="1001" t="s">
        <v>1690</v>
      </c>
      <c r="F9" s="1001"/>
      <c r="G9" s="1001"/>
      <c r="H9" s="1001"/>
      <c r="I9" s="1001"/>
      <c r="J9" s="996" t="s">
        <v>405</v>
      </c>
      <c r="K9" s="996"/>
      <c r="L9" s="997"/>
    </row>
    <row r="10" spans="1:12" ht="34.5" customHeight="1">
      <c r="A10" s="1021"/>
      <c r="B10" s="1022"/>
      <c r="C10" s="1023"/>
      <c r="D10" s="999"/>
      <c r="E10" s="13" t="s">
        <v>1218</v>
      </c>
      <c r="F10" s="1017" t="s">
        <v>1219</v>
      </c>
      <c r="G10" s="1017"/>
      <c r="H10" s="1017"/>
      <c r="I10" s="1017"/>
      <c r="J10" s="1002">
        <v>2024</v>
      </c>
      <c r="K10" s="1002">
        <v>2025</v>
      </c>
      <c r="L10" s="1004">
        <v>2026</v>
      </c>
    </row>
    <row r="11" spans="1:12" ht="47.25" customHeight="1" thickBot="1">
      <c r="A11" s="1024"/>
      <c r="B11" s="1025"/>
      <c r="C11" s="1026"/>
      <c r="D11" s="1000"/>
      <c r="E11" s="14" t="s">
        <v>1220</v>
      </c>
      <c r="F11" s="15" t="s">
        <v>1222</v>
      </c>
      <c r="G11" s="15" t="s">
        <v>1223</v>
      </c>
      <c r="H11" s="15" t="s">
        <v>1224</v>
      </c>
      <c r="I11" s="15" t="s">
        <v>1225</v>
      </c>
      <c r="J11" s="1003"/>
      <c r="K11" s="1003"/>
      <c r="L11" s="1005"/>
    </row>
    <row r="12" spans="1:12" ht="21" customHeight="1">
      <c r="A12" s="1194" t="s">
        <v>1511</v>
      </c>
      <c r="B12" s="1195"/>
      <c r="C12" s="1196"/>
      <c r="D12" s="313" t="s">
        <v>860</v>
      </c>
      <c r="E12" s="490">
        <f>F12+G12+H12+I12</f>
        <v>183437</v>
      </c>
      <c r="F12" s="490">
        <f>F13+F59+F63+F72+F118+F180+F183</f>
        <v>34710</v>
      </c>
      <c r="G12" s="490">
        <f aca="true" t="shared" si="0" ref="G12:L12">G13+G59+G63+G72+G118+G180+G183</f>
        <v>36712</v>
      </c>
      <c r="H12" s="490">
        <f t="shared" si="0"/>
        <v>50007</v>
      </c>
      <c r="I12" s="490">
        <f t="shared" si="0"/>
        <v>62008</v>
      </c>
      <c r="J12" s="490">
        <f t="shared" si="0"/>
        <v>192058.539</v>
      </c>
      <c r="K12" s="490">
        <f t="shared" si="0"/>
        <v>191691.665</v>
      </c>
      <c r="L12" s="491">
        <f t="shared" si="0"/>
        <v>190774.48</v>
      </c>
    </row>
    <row r="13" spans="1:12" ht="15.75" customHeight="1">
      <c r="A13" s="314" t="s">
        <v>1069</v>
      </c>
      <c r="B13" s="315"/>
      <c r="C13" s="316"/>
      <c r="D13" s="317" t="s">
        <v>587</v>
      </c>
      <c r="E13" s="370">
        <f>F13+G13+H13+I13</f>
        <v>53352</v>
      </c>
      <c r="F13" s="370">
        <f>F14+F19</f>
        <v>16702</v>
      </c>
      <c r="G13" s="370">
        <f aca="true" t="shared" si="1" ref="G13:L13">G14+G19</f>
        <v>13310</v>
      </c>
      <c r="H13" s="370">
        <f t="shared" si="1"/>
        <v>10442</v>
      </c>
      <c r="I13" s="370">
        <f t="shared" si="1"/>
        <v>12898</v>
      </c>
      <c r="J13" s="370">
        <f t="shared" si="1"/>
        <v>55859.544</v>
      </c>
      <c r="K13" s="370">
        <f t="shared" si="1"/>
        <v>55752.83999999999</v>
      </c>
      <c r="L13" s="371">
        <f t="shared" si="1"/>
        <v>55486.079999999994</v>
      </c>
    </row>
    <row r="14" spans="1:12" ht="15.75" customHeight="1">
      <c r="A14" s="290" t="s">
        <v>1070</v>
      </c>
      <c r="B14" s="122"/>
      <c r="C14" s="318"/>
      <c r="D14" s="127" t="s">
        <v>588</v>
      </c>
      <c r="E14" s="370">
        <f aca="true" t="shared" si="2" ref="E14:E24">F14+G14+H14+I14</f>
        <v>0</v>
      </c>
      <c r="F14" s="372">
        <f>F15</f>
        <v>0</v>
      </c>
      <c r="G14" s="372">
        <f aca="true" t="shared" si="3" ref="G14:L15">G15</f>
        <v>0</v>
      </c>
      <c r="H14" s="372">
        <f t="shared" si="3"/>
        <v>0</v>
      </c>
      <c r="I14" s="372">
        <f t="shared" si="3"/>
        <v>0</v>
      </c>
      <c r="J14" s="372">
        <f t="shared" si="3"/>
        <v>0</v>
      </c>
      <c r="K14" s="372">
        <f t="shared" si="3"/>
        <v>0</v>
      </c>
      <c r="L14" s="373">
        <f t="shared" si="3"/>
        <v>0</v>
      </c>
    </row>
    <row r="15" spans="1:12" ht="16.5" customHeight="1">
      <c r="A15" s="290" t="s">
        <v>1071</v>
      </c>
      <c r="B15" s="122"/>
      <c r="C15" s="318"/>
      <c r="D15" s="319" t="s">
        <v>1161</v>
      </c>
      <c r="E15" s="370">
        <f t="shared" si="2"/>
        <v>0</v>
      </c>
      <c r="F15" s="372">
        <f>F16</f>
        <v>0</v>
      </c>
      <c r="G15" s="372">
        <f t="shared" si="3"/>
        <v>0</v>
      </c>
      <c r="H15" s="372">
        <f t="shared" si="3"/>
        <v>0</v>
      </c>
      <c r="I15" s="372">
        <f t="shared" si="3"/>
        <v>0</v>
      </c>
      <c r="J15" s="372">
        <f t="shared" si="3"/>
        <v>0</v>
      </c>
      <c r="K15" s="372">
        <f t="shared" si="3"/>
        <v>0</v>
      </c>
      <c r="L15" s="373">
        <f t="shared" si="3"/>
        <v>0</v>
      </c>
    </row>
    <row r="16" spans="1:12" ht="18.75" customHeight="1">
      <c r="A16" s="285" t="s">
        <v>969</v>
      </c>
      <c r="B16" s="320"/>
      <c r="C16" s="320"/>
      <c r="D16" s="127" t="s">
        <v>989</v>
      </c>
      <c r="E16" s="370">
        <f t="shared" si="2"/>
        <v>0</v>
      </c>
      <c r="F16" s="372">
        <f>F17+F18</f>
        <v>0</v>
      </c>
      <c r="G16" s="372">
        <f aca="true" t="shared" si="4" ref="G16:L16">G17+G18</f>
        <v>0</v>
      </c>
      <c r="H16" s="372">
        <f t="shared" si="4"/>
        <v>0</v>
      </c>
      <c r="I16" s="372">
        <f t="shared" si="4"/>
        <v>0</v>
      </c>
      <c r="J16" s="372">
        <f t="shared" si="4"/>
        <v>0</v>
      </c>
      <c r="K16" s="372">
        <f t="shared" si="4"/>
        <v>0</v>
      </c>
      <c r="L16" s="373">
        <f t="shared" si="4"/>
        <v>0</v>
      </c>
    </row>
    <row r="17" spans="1:12" ht="18.75" customHeight="1">
      <c r="A17" s="290"/>
      <c r="B17" s="291" t="s">
        <v>944</v>
      </c>
      <c r="C17" s="321"/>
      <c r="D17" s="127" t="s">
        <v>990</v>
      </c>
      <c r="E17" s="370">
        <f t="shared" si="2"/>
        <v>0</v>
      </c>
      <c r="F17" s="372">
        <f>F236</f>
        <v>0</v>
      </c>
      <c r="G17" s="372">
        <f aca="true" t="shared" si="5" ref="G17:L18">G236</f>
        <v>0</v>
      </c>
      <c r="H17" s="372">
        <f t="shared" si="5"/>
        <v>0</v>
      </c>
      <c r="I17" s="372">
        <f t="shared" si="5"/>
        <v>0</v>
      </c>
      <c r="J17" s="372">
        <f t="shared" si="5"/>
        <v>0</v>
      </c>
      <c r="K17" s="372">
        <f t="shared" si="5"/>
        <v>0</v>
      </c>
      <c r="L17" s="373">
        <f t="shared" si="5"/>
        <v>0</v>
      </c>
    </row>
    <row r="18" spans="1:12" ht="16.5" customHeight="1">
      <c r="A18" s="290"/>
      <c r="B18" s="291" t="s">
        <v>945</v>
      </c>
      <c r="C18" s="321"/>
      <c r="D18" s="127" t="s">
        <v>976</v>
      </c>
      <c r="E18" s="370">
        <f t="shared" si="2"/>
        <v>0</v>
      </c>
      <c r="F18" s="372">
        <f>F237</f>
        <v>0</v>
      </c>
      <c r="G18" s="372">
        <f t="shared" si="5"/>
        <v>0</v>
      </c>
      <c r="H18" s="372">
        <f t="shared" si="5"/>
        <v>0</v>
      </c>
      <c r="I18" s="372">
        <f t="shared" si="5"/>
        <v>0</v>
      </c>
      <c r="J18" s="372">
        <f t="shared" si="5"/>
        <v>0</v>
      </c>
      <c r="K18" s="372">
        <f t="shared" si="5"/>
        <v>0</v>
      </c>
      <c r="L18" s="373">
        <f t="shared" si="5"/>
        <v>0</v>
      </c>
    </row>
    <row r="19" spans="1:12" ht="18.75" customHeight="1">
      <c r="A19" s="322" t="s">
        <v>991</v>
      </c>
      <c r="B19" s="323"/>
      <c r="C19" s="37"/>
      <c r="D19" s="319" t="s">
        <v>128</v>
      </c>
      <c r="E19" s="370">
        <f>F19+G19+H19+I19</f>
        <v>53352</v>
      </c>
      <c r="F19" s="372">
        <f>F20+F31</f>
        <v>16702</v>
      </c>
      <c r="G19" s="372">
        <f aca="true" t="shared" si="6" ref="G19:L19">G20+G31</f>
        <v>13310</v>
      </c>
      <c r="H19" s="372">
        <f t="shared" si="6"/>
        <v>10442</v>
      </c>
      <c r="I19" s="372">
        <f t="shared" si="6"/>
        <v>12898</v>
      </c>
      <c r="J19" s="372">
        <f t="shared" si="6"/>
        <v>55859.544</v>
      </c>
      <c r="K19" s="372">
        <f t="shared" si="6"/>
        <v>55752.83999999999</v>
      </c>
      <c r="L19" s="373">
        <f t="shared" si="6"/>
        <v>55486.079999999994</v>
      </c>
    </row>
    <row r="20" spans="1:12" ht="18.75" customHeight="1">
      <c r="A20" s="285" t="s">
        <v>445</v>
      </c>
      <c r="B20" s="37"/>
      <c r="C20" s="35"/>
      <c r="D20" s="319" t="s">
        <v>129</v>
      </c>
      <c r="E20" s="370">
        <f t="shared" si="2"/>
        <v>3497</v>
      </c>
      <c r="F20" s="372">
        <f>F21+F29</f>
        <v>1653</v>
      </c>
      <c r="G20" s="372">
        <f aca="true" t="shared" si="7" ref="G20:L20">G21+G29</f>
        <v>710</v>
      </c>
      <c r="H20" s="372">
        <f t="shared" si="7"/>
        <v>609</v>
      </c>
      <c r="I20" s="372">
        <f t="shared" si="7"/>
        <v>525</v>
      </c>
      <c r="J20" s="372">
        <f t="shared" si="7"/>
        <v>3661.359</v>
      </c>
      <c r="K20" s="372">
        <f t="shared" si="7"/>
        <v>3654.3650000000002</v>
      </c>
      <c r="L20" s="373">
        <f t="shared" si="7"/>
        <v>3636.88</v>
      </c>
    </row>
    <row r="21" spans="1:12" ht="15.75">
      <c r="A21" s="285" t="s">
        <v>45</v>
      </c>
      <c r="B21" s="321"/>
      <c r="C21" s="35"/>
      <c r="D21" s="127" t="s">
        <v>992</v>
      </c>
      <c r="E21" s="370">
        <f t="shared" si="2"/>
        <v>3497</v>
      </c>
      <c r="F21" s="372">
        <f>F22+F24+F27+F28</f>
        <v>1653</v>
      </c>
      <c r="G21" s="372">
        <f aca="true" t="shared" si="8" ref="G21:L21">G22+G24+G27+G28</f>
        <v>710</v>
      </c>
      <c r="H21" s="372">
        <f t="shared" si="8"/>
        <v>609</v>
      </c>
      <c r="I21" s="372">
        <f t="shared" si="8"/>
        <v>525</v>
      </c>
      <c r="J21" s="372">
        <f t="shared" si="8"/>
        <v>3661.359</v>
      </c>
      <c r="K21" s="372">
        <f t="shared" si="8"/>
        <v>3654.3650000000002</v>
      </c>
      <c r="L21" s="373">
        <f t="shared" si="8"/>
        <v>3636.88</v>
      </c>
    </row>
    <row r="22" spans="1:12" ht="18.75" customHeight="1">
      <c r="A22" s="324"/>
      <c r="B22" s="291" t="s">
        <v>167</v>
      </c>
      <c r="C22" s="321"/>
      <c r="D22" s="325" t="s">
        <v>993</v>
      </c>
      <c r="E22" s="370">
        <f t="shared" si="2"/>
        <v>3082</v>
      </c>
      <c r="F22" s="372">
        <f>F23</f>
        <v>1551</v>
      </c>
      <c r="G22" s="372">
        <f aca="true" t="shared" si="9" ref="G22:L22">G23</f>
        <v>610</v>
      </c>
      <c r="H22" s="372">
        <f t="shared" si="9"/>
        <v>509</v>
      </c>
      <c r="I22" s="372">
        <f t="shared" si="9"/>
        <v>412</v>
      </c>
      <c r="J22" s="372">
        <f t="shared" si="9"/>
        <v>3226.854</v>
      </c>
      <c r="K22" s="372">
        <f t="shared" si="9"/>
        <v>3220.69</v>
      </c>
      <c r="L22" s="373">
        <f t="shared" si="9"/>
        <v>3205.28</v>
      </c>
    </row>
    <row r="23" spans="1:12" s="5" customFormat="1" ht="18" customHeight="1">
      <c r="A23" s="24"/>
      <c r="B23" s="17"/>
      <c r="C23" s="19" t="s">
        <v>951</v>
      </c>
      <c r="D23" s="20" t="s">
        <v>956</v>
      </c>
      <c r="E23" s="370">
        <f t="shared" si="2"/>
        <v>3082</v>
      </c>
      <c r="F23" s="86">
        <f>F242</f>
        <v>1551</v>
      </c>
      <c r="G23" s="86">
        <f aca="true" t="shared" si="10" ref="G23:L23">G242</f>
        <v>610</v>
      </c>
      <c r="H23" s="86">
        <f t="shared" si="10"/>
        <v>509</v>
      </c>
      <c r="I23" s="86">
        <f t="shared" si="10"/>
        <v>412</v>
      </c>
      <c r="J23" s="86">
        <f t="shared" si="10"/>
        <v>3226.854</v>
      </c>
      <c r="K23" s="86">
        <f t="shared" si="10"/>
        <v>3220.69</v>
      </c>
      <c r="L23" s="91">
        <f t="shared" si="10"/>
        <v>3205.28</v>
      </c>
    </row>
    <row r="24" spans="1:12" ht="18.75" customHeight="1">
      <c r="A24" s="324"/>
      <c r="B24" s="291" t="s">
        <v>1029</v>
      </c>
      <c r="C24" s="321"/>
      <c r="D24" s="127" t="s">
        <v>68</v>
      </c>
      <c r="E24" s="370">
        <f t="shared" si="2"/>
        <v>0</v>
      </c>
      <c r="F24" s="374"/>
      <c r="G24" s="374"/>
      <c r="H24" s="374"/>
      <c r="I24" s="374"/>
      <c r="J24" s="374"/>
      <c r="K24" s="374"/>
      <c r="L24" s="375"/>
    </row>
    <row r="25" spans="1:12" ht="15.75">
      <c r="A25" s="324"/>
      <c r="B25" s="291"/>
      <c r="C25" s="321" t="s">
        <v>138</v>
      </c>
      <c r="D25" s="127" t="s">
        <v>69</v>
      </c>
      <c r="E25" s="374" t="s">
        <v>792</v>
      </c>
      <c r="F25" s="374" t="s">
        <v>792</v>
      </c>
      <c r="G25" s="374" t="s">
        <v>792</v>
      </c>
      <c r="H25" s="374" t="s">
        <v>792</v>
      </c>
      <c r="I25" s="374" t="s">
        <v>792</v>
      </c>
      <c r="J25" s="374" t="s">
        <v>792</v>
      </c>
      <c r="K25" s="374" t="s">
        <v>792</v>
      </c>
      <c r="L25" s="375" t="s">
        <v>792</v>
      </c>
    </row>
    <row r="26" spans="1:12" s="5" customFormat="1" ht="26.25" customHeight="1">
      <c r="A26" s="16"/>
      <c r="B26" s="17"/>
      <c r="C26" s="25" t="s">
        <v>75</v>
      </c>
      <c r="D26" s="20" t="s">
        <v>583</v>
      </c>
      <c r="E26" s="376" t="s">
        <v>792</v>
      </c>
      <c r="F26" s="376" t="s">
        <v>792</v>
      </c>
      <c r="G26" s="376" t="s">
        <v>792</v>
      </c>
      <c r="H26" s="376" t="s">
        <v>792</v>
      </c>
      <c r="I26" s="376" t="s">
        <v>792</v>
      </c>
      <c r="J26" s="376" t="s">
        <v>792</v>
      </c>
      <c r="K26" s="376" t="s">
        <v>792</v>
      </c>
      <c r="L26" s="377" t="s">
        <v>792</v>
      </c>
    </row>
    <row r="27" spans="1:12" ht="17.25" customHeight="1">
      <c r="A27" s="322"/>
      <c r="B27" s="291" t="s">
        <v>994</v>
      </c>
      <c r="C27" s="321"/>
      <c r="D27" s="326" t="s">
        <v>995</v>
      </c>
      <c r="E27" s="372">
        <f>F27+G27+H27+I27</f>
        <v>0</v>
      </c>
      <c r="F27" s="372">
        <f>F246</f>
        <v>0</v>
      </c>
      <c r="G27" s="372">
        <f aca="true" t="shared" si="11" ref="G27:L28">G246</f>
        <v>0</v>
      </c>
      <c r="H27" s="372">
        <f t="shared" si="11"/>
        <v>0</v>
      </c>
      <c r="I27" s="372">
        <f t="shared" si="11"/>
        <v>0</v>
      </c>
      <c r="J27" s="372">
        <f t="shared" si="11"/>
        <v>0</v>
      </c>
      <c r="K27" s="372">
        <f t="shared" si="11"/>
        <v>0</v>
      </c>
      <c r="L27" s="373">
        <f t="shared" si="11"/>
        <v>0</v>
      </c>
    </row>
    <row r="28" spans="1:12" ht="18.75" customHeight="1">
      <c r="A28" s="322"/>
      <c r="B28" s="291" t="s">
        <v>567</v>
      </c>
      <c r="C28" s="321"/>
      <c r="D28" s="326" t="s">
        <v>996</v>
      </c>
      <c r="E28" s="372">
        <f>F28+G28+H28+I28</f>
        <v>415</v>
      </c>
      <c r="F28" s="372">
        <f>F247</f>
        <v>102</v>
      </c>
      <c r="G28" s="372">
        <f t="shared" si="11"/>
        <v>100</v>
      </c>
      <c r="H28" s="372">
        <f t="shared" si="11"/>
        <v>100</v>
      </c>
      <c r="I28" s="372">
        <f t="shared" si="11"/>
        <v>113</v>
      </c>
      <c r="J28" s="372">
        <f t="shared" si="11"/>
        <v>434.505</v>
      </c>
      <c r="K28" s="372">
        <f t="shared" si="11"/>
        <v>433.675</v>
      </c>
      <c r="L28" s="373">
        <f t="shared" si="11"/>
        <v>431.6</v>
      </c>
    </row>
    <row r="29" spans="1:12" ht="18.75" customHeight="1">
      <c r="A29" s="322" t="s">
        <v>935</v>
      </c>
      <c r="B29" s="291"/>
      <c r="C29" s="321"/>
      <c r="D29" s="319" t="s">
        <v>1085</v>
      </c>
      <c r="E29" s="372">
        <f>F29+G29+H29+I29</f>
        <v>0</v>
      </c>
      <c r="F29" s="372">
        <f>F30</f>
        <v>0</v>
      </c>
      <c r="G29" s="372">
        <f aca="true" t="shared" si="12" ref="G29:L29">G30</f>
        <v>0</v>
      </c>
      <c r="H29" s="372">
        <f t="shared" si="12"/>
        <v>0</v>
      </c>
      <c r="I29" s="372">
        <f t="shared" si="12"/>
        <v>0</v>
      </c>
      <c r="J29" s="372">
        <f t="shared" si="12"/>
        <v>0</v>
      </c>
      <c r="K29" s="372">
        <f t="shared" si="12"/>
        <v>0</v>
      </c>
      <c r="L29" s="373">
        <f t="shared" si="12"/>
        <v>0</v>
      </c>
    </row>
    <row r="30" spans="1:12" ht="15.75">
      <c r="A30" s="322"/>
      <c r="B30" s="291" t="s">
        <v>737</v>
      </c>
      <c r="C30" s="321"/>
      <c r="D30" s="127" t="s">
        <v>934</v>
      </c>
      <c r="E30" s="372">
        <f>F30+G30+H30+I30</f>
        <v>0</v>
      </c>
      <c r="F30" s="372">
        <f>F249</f>
        <v>0</v>
      </c>
      <c r="G30" s="372">
        <f aca="true" t="shared" si="13" ref="G30:L30">G249</f>
        <v>0</v>
      </c>
      <c r="H30" s="372">
        <f t="shared" si="13"/>
        <v>0</v>
      </c>
      <c r="I30" s="372">
        <f t="shared" si="13"/>
        <v>0</v>
      </c>
      <c r="J30" s="372">
        <f t="shared" si="13"/>
        <v>0</v>
      </c>
      <c r="K30" s="372">
        <f t="shared" si="13"/>
        <v>0</v>
      </c>
      <c r="L30" s="373">
        <f t="shared" si="13"/>
        <v>0</v>
      </c>
    </row>
    <row r="31" spans="1:12" ht="36.75" customHeight="1">
      <c r="A31" s="1037" t="s">
        <v>1721</v>
      </c>
      <c r="B31" s="1038"/>
      <c r="C31" s="1038"/>
      <c r="D31" s="293" t="s">
        <v>130</v>
      </c>
      <c r="E31" s="372">
        <f aca="true" t="shared" si="14" ref="E31:E58">F31+G31+H31+I31</f>
        <v>49855</v>
      </c>
      <c r="F31" s="372">
        <f>F32+F47+F48+F51+F54</f>
        <v>15049</v>
      </c>
      <c r="G31" s="372">
        <f aca="true" t="shared" si="15" ref="G31:L31">G32+G47+G48+G51+G54</f>
        <v>12600</v>
      </c>
      <c r="H31" s="372">
        <f t="shared" si="15"/>
        <v>9833</v>
      </c>
      <c r="I31" s="372">
        <f t="shared" si="15"/>
        <v>12373</v>
      </c>
      <c r="J31" s="372">
        <f t="shared" si="15"/>
        <v>52198.185000000005</v>
      </c>
      <c r="K31" s="372">
        <f t="shared" si="15"/>
        <v>52098.47499999999</v>
      </c>
      <c r="L31" s="373">
        <f t="shared" si="15"/>
        <v>51849.2</v>
      </c>
    </row>
    <row r="32" spans="1:12" ht="50.25" customHeight="1">
      <c r="A32" s="1202" t="s">
        <v>1725</v>
      </c>
      <c r="B32" s="1203"/>
      <c r="C32" s="1203"/>
      <c r="D32" s="179" t="s">
        <v>998</v>
      </c>
      <c r="E32" s="372">
        <f t="shared" si="14"/>
        <v>43840</v>
      </c>
      <c r="F32" s="372">
        <f>SUM(F33:F46)</f>
        <v>12797</v>
      </c>
      <c r="G32" s="372">
        <f aca="true" t="shared" si="16" ref="G32:L32">SUM(G33:G46)</f>
        <v>10861</v>
      </c>
      <c r="H32" s="372">
        <f t="shared" si="16"/>
        <v>9008</v>
      </c>
      <c r="I32" s="372">
        <f t="shared" si="16"/>
        <v>11174</v>
      </c>
      <c r="J32" s="372">
        <f t="shared" si="16"/>
        <v>45900.48</v>
      </c>
      <c r="K32" s="372">
        <f t="shared" si="16"/>
        <v>45812.799999999996</v>
      </c>
      <c r="L32" s="373">
        <f t="shared" si="16"/>
        <v>45593.6</v>
      </c>
    </row>
    <row r="33" spans="1:12" ht="18" customHeight="1">
      <c r="A33" s="324"/>
      <c r="B33" s="291" t="s">
        <v>999</v>
      </c>
      <c r="C33" s="321"/>
      <c r="D33" s="127" t="s">
        <v>1000</v>
      </c>
      <c r="E33" s="372">
        <f t="shared" si="14"/>
        <v>1409</v>
      </c>
      <c r="F33" s="372">
        <f>F252</f>
        <v>490</v>
      </c>
      <c r="G33" s="372">
        <f aca="true" t="shared" si="17" ref="G33:L33">G252</f>
        <v>370</v>
      </c>
      <c r="H33" s="372">
        <f t="shared" si="17"/>
        <v>280</v>
      </c>
      <c r="I33" s="372">
        <f t="shared" si="17"/>
        <v>269</v>
      </c>
      <c r="J33" s="372">
        <f t="shared" si="17"/>
        <v>1475.223</v>
      </c>
      <c r="K33" s="372">
        <f t="shared" si="17"/>
        <v>1472.405</v>
      </c>
      <c r="L33" s="373">
        <f t="shared" si="17"/>
        <v>1465.36</v>
      </c>
    </row>
    <row r="34" spans="1:12" ht="18" customHeight="1">
      <c r="A34" s="324"/>
      <c r="B34" s="291" t="s">
        <v>1001</v>
      </c>
      <c r="C34" s="321"/>
      <c r="D34" s="127" t="s">
        <v>157</v>
      </c>
      <c r="E34" s="372">
        <f t="shared" si="14"/>
        <v>5100</v>
      </c>
      <c r="F34" s="372">
        <f aca="true" t="shared" si="18" ref="F34:L34">F253</f>
        <v>1191</v>
      </c>
      <c r="G34" s="372">
        <f t="shared" si="18"/>
        <v>1399</v>
      </c>
      <c r="H34" s="372">
        <f t="shared" si="18"/>
        <v>1371</v>
      </c>
      <c r="I34" s="372">
        <f t="shared" si="18"/>
        <v>1139</v>
      </c>
      <c r="J34" s="372">
        <f t="shared" si="18"/>
        <v>5339.7</v>
      </c>
      <c r="K34" s="372">
        <f t="shared" si="18"/>
        <v>5329.5</v>
      </c>
      <c r="L34" s="373">
        <f t="shared" si="18"/>
        <v>5304</v>
      </c>
    </row>
    <row r="35" spans="1:12" ht="18" customHeight="1">
      <c r="A35" s="324"/>
      <c r="B35" s="1204" t="s">
        <v>1233</v>
      </c>
      <c r="C35" s="1204"/>
      <c r="D35" s="127" t="s">
        <v>1234</v>
      </c>
      <c r="E35" s="372">
        <f t="shared" si="14"/>
        <v>0</v>
      </c>
      <c r="F35" s="372">
        <f aca="true" t="shared" si="19" ref="F35:L35">F254</f>
        <v>0</v>
      </c>
      <c r="G35" s="372">
        <f t="shared" si="19"/>
        <v>0</v>
      </c>
      <c r="H35" s="372">
        <f t="shared" si="19"/>
        <v>0</v>
      </c>
      <c r="I35" s="372">
        <f t="shared" si="19"/>
        <v>0</v>
      </c>
      <c r="J35" s="372">
        <f t="shared" si="19"/>
        <v>0</v>
      </c>
      <c r="K35" s="372">
        <f t="shared" si="19"/>
        <v>0</v>
      </c>
      <c r="L35" s="373">
        <f t="shared" si="19"/>
        <v>0</v>
      </c>
    </row>
    <row r="36" spans="1:12" ht="18" customHeight="1">
      <c r="A36" s="324"/>
      <c r="B36" s="291" t="s">
        <v>160</v>
      </c>
      <c r="C36" s="321"/>
      <c r="D36" s="127" t="s">
        <v>161</v>
      </c>
      <c r="E36" s="372">
        <f t="shared" si="14"/>
        <v>0</v>
      </c>
      <c r="F36" s="372">
        <f aca="true" t="shared" si="20" ref="F36:L36">F255</f>
        <v>0</v>
      </c>
      <c r="G36" s="372">
        <f t="shared" si="20"/>
        <v>0</v>
      </c>
      <c r="H36" s="372">
        <f t="shared" si="20"/>
        <v>0</v>
      </c>
      <c r="I36" s="372">
        <f t="shared" si="20"/>
        <v>0</v>
      </c>
      <c r="J36" s="372">
        <f t="shared" si="20"/>
        <v>0</v>
      </c>
      <c r="K36" s="372">
        <f t="shared" si="20"/>
        <v>0</v>
      </c>
      <c r="L36" s="373">
        <f t="shared" si="20"/>
        <v>0</v>
      </c>
    </row>
    <row r="37" spans="1:12" ht="18" customHeight="1">
      <c r="A37" s="327"/>
      <c r="B37" s="291" t="s">
        <v>443</v>
      </c>
      <c r="C37" s="321"/>
      <c r="D37" s="127" t="s">
        <v>444</v>
      </c>
      <c r="E37" s="372">
        <f t="shared" si="14"/>
        <v>23632</v>
      </c>
      <c r="F37" s="372">
        <f aca="true" t="shared" si="21" ref="F37:L37">F256</f>
        <v>8064</v>
      </c>
      <c r="G37" s="372">
        <f t="shared" si="21"/>
        <v>6083</v>
      </c>
      <c r="H37" s="372">
        <f t="shared" si="21"/>
        <v>4092</v>
      </c>
      <c r="I37" s="372">
        <f t="shared" si="21"/>
        <v>5393</v>
      </c>
      <c r="J37" s="372">
        <f t="shared" si="21"/>
        <v>24742.704</v>
      </c>
      <c r="K37" s="372">
        <f t="shared" si="21"/>
        <v>24695.44</v>
      </c>
      <c r="L37" s="373">
        <f t="shared" si="21"/>
        <v>24577.28</v>
      </c>
    </row>
    <row r="38" spans="1:12" ht="15.75">
      <c r="A38" s="328"/>
      <c r="B38" s="1184" t="s">
        <v>576</v>
      </c>
      <c r="C38" s="1184"/>
      <c r="D38" s="127" t="s">
        <v>577</v>
      </c>
      <c r="E38" s="372">
        <f t="shared" si="14"/>
        <v>0</v>
      </c>
      <c r="F38" s="372">
        <f aca="true" t="shared" si="22" ref="F38:L38">F257</f>
        <v>0</v>
      </c>
      <c r="G38" s="372">
        <f t="shared" si="22"/>
        <v>0</v>
      </c>
      <c r="H38" s="372">
        <f t="shared" si="22"/>
        <v>0</v>
      </c>
      <c r="I38" s="372">
        <f t="shared" si="22"/>
        <v>0</v>
      </c>
      <c r="J38" s="372">
        <f t="shared" si="22"/>
        <v>0</v>
      </c>
      <c r="K38" s="372">
        <f t="shared" si="22"/>
        <v>0</v>
      </c>
      <c r="L38" s="373">
        <f t="shared" si="22"/>
        <v>0</v>
      </c>
    </row>
    <row r="39" spans="1:12" ht="32.25" customHeight="1">
      <c r="A39" s="328"/>
      <c r="B39" s="1182" t="s">
        <v>412</v>
      </c>
      <c r="C39" s="1182"/>
      <c r="D39" s="127" t="s">
        <v>413</v>
      </c>
      <c r="E39" s="372">
        <f t="shared" si="14"/>
        <v>10</v>
      </c>
      <c r="F39" s="372">
        <f aca="true" t="shared" si="23" ref="F39:L39">F258</f>
        <v>10</v>
      </c>
      <c r="G39" s="372">
        <f t="shared" si="23"/>
        <v>0</v>
      </c>
      <c r="H39" s="372">
        <f t="shared" si="23"/>
        <v>0</v>
      </c>
      <c r="I39" s="372">
        <f t="shared" si="23"/>
        <v>0</v>
      </c>
      <c r="J39" s="372">
        <f t="shared" si="23"/>
        <v>10.47</v>
      </c>
      <c r="K39" s="372">
        <f t="shared" si="23"/>
        <v>10.45</v>
      </c>
      <c r="L39" s="373">
        <f t="shared" si="23"/>
        <v>10.4</v>
      </c>
    </row>
    <row r="40" spans="1:12" ht="15.75">
      <c r="A40" s="328"/>
      <c r="B40" s="1184" t="s">
        <v>922</v>
      </c>
      <c r="C40" s="1184"/>
      <c r="D40" s="127" t="s">
        <v>923</v>
      </c>
      <c r="E40" s="372">
        <f t="shared" si="14"/>
        <v>0</v>
      </c>
      <c r="F40" s="372">
        <f aca="true" t="shared" si="24" ref="F40:L40">F259</f>
        <v>0</v>
      </c>
      <c r="G40" s="372">
        <f t="shared" si="24"/>
        <v>0</v>
      </c>
      <c r="H40" s="372">
        <f t="shared" si="24"/>
        <v>0</v>
      </c>
      <c r="I40" s="372">
        <f t="shared" si="24"/>
        <v>0</v>
      </c>
      <c r="J40" s="372">
        <f t="shared" si="24"/>
        <v>0</v>
      </c>
      <c r="K40" s="372">
        <f t="shared" si="24"/>
        <v>0</v>
      </c>
      <c r="L40" s="373">
        <f t="shared" si="24"/>
        <v>0</v>
      </c>
    </row>
    <row r="41" spans="1:12" ht="18" customHeight="1">
      <c r="A41" s="328"/>
      <c r="B41" s="1213" t="s">
        <v>642</v>
      </c>
      <c r="C41" s="1213"/>
      <c r="D41" s="127" t="s">
        <v>643</v>
      </c>
      <c r="E41" s="372">
        <f t="shared" si="14"/>
        <v>0</v>
      </c>
      <c r="F41" s="372">
        <f aca="true" t="shared" si="25" ref="F41:L41">F260</f>
        <v>0</v>
      </c>
      <c r="G41" s="372">
        <f t="shared" si="25"/>
        <v>0</v>
      </c>
      <c r="H41" s="372">
        <f t="shared" si="25"/>
        <v>0</v>
      </c>
      <c r="I41" s="372">
        <f t="shared" si="25"/>
        <v>0</v>
      </c>
      <c r="J41" s="372">
        <f t="shared" si="25"/>
        <v>0</v>
      </c>
      <c r="K41" s="372">
        <f t="shared" si="25"/>
        <v>0</v>
      </c>
      <c r="L41" s="373">
        <f t="shared" si="25"/>
        <v>0</v>
      </c>
    </row>
    <row r="42" spans="1:12" ht="24.75" customHeight="1">
      <c r="A42" s="328"/>
      <c r="B42" s="1184" t="s">
        <v>924</v>
      </c>
      <c r="C42" s="1184"/>
      <c r="D42" s="127" t="s">
        <v>925</v>
      </c>
      <c r="E42" s="372">
        <f t="shared" si="14"/>
        <v>0</v>
      </c>
      <c r="F42" s="372">
        <f aca="true" t="shared" si="26" ref="F42:L42">F261</f>
        <v>0</v>
      </c>
      <c r="G42" s="372">
        <f t="shared" si="26"/>
        <v>0</v>
      </c>
      <c r="H42" s="372">
        <f t="shared" si="26"/>
        <v>0</v>
      </c>
      <c r="I42" s="372">
        <f t="shared" si="26"/>
        <v>0</v>
      </c>
      <c r="J42" s="372">
        <f t="shared" si="26"/>
        <v>0</v>
      </c>
      <c r="K42" s="372">
        <f t="shared" si="26"/>
        <v>0</v>
      </c>
      <c r="L42" s="373">
        <f t="shared" si="26"/>
        <v>0</v>
      </c>
    </row>
    <row r="43" spans="1:12" ht="32.25" customHeight="1">
      <c r="A43" s="328"/>
      <c r="B43" s="1182" t="s">
        <v>1184</v>
      </c>
      <c r="C43" s="1182"/>
      <c r="D43" s="127" t="s">
        <v>428</v>
      </c>
      <c r="E43" s="372">
        <f t="shared" si="14"/>
        <v>0</v>
      </c>
      <c r="F43" s="372">
        <f aca="true" t="shared" si="27" ref="F43:L43">F262</f>
        <v>0</v>
      </c>
      <c r="G43" s="372">
        <f t="shared" si="27"/>
        <v>0</v>
      </c>
      <c r="H43" s="372">
        <f t="shared" si="27"/>
        <v>0</v>
      </c>
      <c r="I43" s="372">
        <f t="shared" si="27"/>
        <v>0</v>
      </c>
      <c r="J43" s="372">
        <f t="shared" si="27"/>
        <v>0</v>
      </c>
      <c r="K43" s="372">
        <f t="shared" si="27"/>
        <v>0</v>
      </c>
      <c r="L43" s="373">
        <f t="shared" si="27"/>
        <v>0</v>
      </c>
    </row>
    <row r="44" spans="1:12" ht="30.75" customHeight="1">
      <c r="A44" s="328"/>
      <c r="B44" s="1182" t="s">
        <v>1063</v>
      </c>
      <c r="C44" s="1182"/>
      <c r="D44" s="127" t="s">
        <v>1064</v>
      </c>
      <c r="E44" s="372">
        <f t="shared" si="14"/>
        <v>0</v>
      </c>
      <c r="F44" s="372">
        <f aca="true" t="shared" si="28" ref="F44:L44">F263</f>
        <v>0</v>
      </c>
      <c r="G44" s="372">
        <f t="shared" si="28"/>
        <v>0</v>
      </c>
      <c r="H44" s="372">
        <f t="shared" si="28"/>
        <v>0</v>
      </c>
      <c r="I44" s="372">
        <f t="shared" si="28"/>
        <v>0</v>
      </c>
      <c r="J44" s="372">
        <f t="shared" si="28"/>
        <v>0</v>
      </c>
      <c r="K44" s="372">
        <f t="shared" si="28"/>
        <v>0</v>
      </c>
      <c r="L44" s="373">
        <f t="shared" si="28"/>
        <v>0</v>
      </c>
    </row>
    <row r="45" spans="1:12" ht="18" customHeight="1">
      <c r="A45" s="328"/>
      <c r="B45" s="291" t="s">
        <v>1065</v>
      </c>
      <c r="C45" s="321"/>
      <c r="D45" s="127" t="s">
        <v>1066</v>
      </c>
      <c r="E45" s="372">
        <f t="shared" si="14"/>
        <v>0</v>
      </c>
      <c r="F45" s="372">
        <f aca="true" t="shared" si="29" ref="F45:L45">F264</f>
        <v>0</v>
      </c>
      <c r="G45" s="372">
        <f t="shared" si="29"/>
        <v>0</v>
      </c>
      <c r="H45" s="372">
        <f t="shared" si="29"/>
        <v>0</v>
      </c>
      <c r="I45" s="372">
        <f t="shared" si="29"/>
        <v>0</v>
      </c>
      <c r="J45" s="372">
        <f t="shared" si="29"/>
        <v>0</v>
      </c>
      <c r="K45" s="372">
        <f t="shared" si="29"/>
        <v>0</v>
      </c>
      <c r="L45" s="373">
        <f t="shared" si="29"/>
        <v>0</v>
      </c>
    </row>
    <row r="46" spans="1:12" ht="18" customHeight="1">
      <c r="A46" s="327"/>
      <c r="B46" s="291" t="s">
        <v>50</v>
      </c>
      <c r="C46" s="321"/>
      <c r="D46" s="179" t="s">
        <v>1067</v>
      </c>
      <c r="E46" s="372">
        <f t="shared" si="14"/>
        <v>13689</v>
      </c>
      <c r="F46" s="372">
        <f aca="true" t="shared" si="30" ref="F46:L46">F265</f>
        <v>3042</v>
      </c>
      <c r="G46" s="372">
        <f t="shared" si="30"/>
        <v>3009</v>
      </c>
      <c r="H46" s="372">
        <f t="shared" si="30"/>
        <v>3265</v>
      </c>
      <c r="I46" s="372">
        <f t="shared" si="30"/>
        <v>4373</v>
      </c>
      <c r="J46" s="372">
        <f t="shared" si="30"/>
        <v>14332.383</v>
      </c>
      <c r="K46" s="372">
        <f t="shared" si="30"/>
        <v>14305.005</v>
      </c>
      <c r="L46" s="373">
        <f t="shared" si="30"/>
        <v>14236.56</v>
      </c>
    </row>
    <row r="47" spans="1:12" ht="15" customHeight="1">
      <c r="A47" s="324" t="s">
        <v>1185</v>
      </c>
      <c r="B47" s="321"/>
      <c r="C47" s="329"/>
      <c r="D47" s="127" t="s">
        <v>1186</v>
      </c>
      <c r="E47" s="372">
        <f t="shared" si="14"/>
        <v>0</v>
      </c>
      <c r="F47" s="372">
        <f>F48</f>
        <v>0</v>
      </c>
      <c r="G47" s="372">
        <f aca="true" t="shared" si="31" ref="G47:L47">G48</f>
        <v>0</v>
      </c>
      <c r="H47" s="372">
        <f t="shared" si="31"/>
        <v>0</v>
      </c>
      <c r="I47" s="372">
        <f t="shared" si="31"/>
        <v>0</v>
      </c>
      <c r="J47" s="372">
        <f t="shared" si="31"/>
        <v>0</v>
      </c>
      <c r="K47" s="372">
        <f t="shared" si="31"/>
        <v>0</v>
      </c>
      <c r="L47" s="373">
        <f t="shared" si="31"/>
        <v>0</v>
      </c>
    </row>
    <row r="48" spans="1:12" ht="18" customHeight="1">
      <c r="A48" s="327"/>
      <c r="B48" s="37" t="s">
        <v>171</v>
      </c>
      <c r="C48" s="321"/>
      <c r="D48" s="127" t="s">
        <v>1187</v>
      </c>
      <c r="E48" s="372">
        <f t="shared" si="14"/>
        <v>0</v>
      </c>
      <c r="F48" s="372">
        <f>F267</f>
        <v>0</v>
      </c>
      <c r="G48" s="372">
        <f aca="true" t="shared" si="32" ref="G48:L48">G267</f>
        <v>0</v>
      </c>
      <c r="H48" s="372">
        <f t="shared" si="32"/>
        <v>0</v>
      </c>
      <c r="I48" s="372">
        <f t="shared" si="32"/>
        <v>0</v>
      </c>
      <c r="J48" s="372">
        <f t="shared" si="32"/>
        <v>0</v>
      </c>
      <c r="K48" s="372">
        <f t="shared" si="32"/>
        <v>0</v>
      </c>
      <c r="L48" s="373">
        <f t="shared" si="32"/>
        <v>0</v>
      </c>
    </row>
    <row r="49" spans="1:12" ht="14.25" customHeight="1">
      <c r="A49" s="324" t="s">
        <v>205</v>
      </c>
      <c r="B49" s="321"/>
      <c r="C49" s="37"/>
      <c r="D49" s="127" t="s">
        <v>206</v>
      </c>
      <c r="E49" s="372">
        <f t="shared" si="14"/>
        <v>0</v>
      </c>
      <c r="F49" s="372">
        <f>F50</f>
        <v>0</v>
      </c>
      <c r="G49" s="372">
        <f aca="true" t="shared" si="33" ref="G49:L49">G50</f>
        <v>0</v>
      </c>
      <c r="H49" s="372">
        <f t="shared" si="33"/>
        <v>0</v>
      </c>
      <c r="I49" s="372">
        <f t="shared" si="33"/>
        <v>0</v>
      </c>
      <c r="J49" s="372">
        <f t="shared" si="33"/>
        <v>0</v>
      </c>
      <c r="K49" s="372">
        <f t="shared" si="33"/>
        <v>0</v>
      </c>
      <c r="L49" s="373">
        <f t="shared" si="33"/>
        <v>0</v>
      </c>
    </row>
    <row r="50" spans="1:12" ht="15.75">
      <c r="A50" s="324"/>
      <c r="B50" s="37" t="s">
        <v>864</v>
      </c>
      <c r="C50" s="321"/>
      <c r="D50" s="127" t="s">
        <v>207</v>
      </c>
      <c r="E50" s="372">
        <f t="shared" si="14"/>
        <v>0</v>
      </c>
      <c r="F50" s="372">
        <f>F269</f>
        <v>0</v>
      </c>
      <c r="G50" s="372">
        <f aca="true" t="shared" si="34" ref="G50:L50">G269</f>
        <v>0</v>
      </c>
      <c r="H50" s="372">
        <f t="shared" si="34"/>
        <v>0</v>
      </c>
      <c r="I50" s="372">
        <f t="shared" si="34"/>
        <v>0</v>
      </c>
      <c r="J50" s="372">
        <f t="shared" si="34"/>
        <v>0</v>
      </c>
      <c r="K50" s="372">
        <f t="shared" si="34"/>
        <v>0</v>
      </c>
      <c r="L50" s="373">
        <f t="shared" si="34"/>
        <v>0</v>
      </c>
    </row>
    <row r="51" spans="1:12" ht="15.75" customHeight="1">
      <c r="A51" s="324" t="s">
        <v>1498</v>
      </c>
      <c r="B51" s="321"/>
      <c r="C51" s="37"/>
      <c r="D51" s="127" t="s">
        <v>158</v>
      </c>
      <c r="E51" s="372">
        <f t="shared" si="14"/>
        <v>5210</v>
      </c>
      <c r="F51" s="372">
        <f>F52+F53</f>
        <v>1705</v>
      </c>
      <c r="G51" s="372">
        <f aca="true" t="shared" si="35" ref="G51:L51">G52+G53</f>
        <v>1595</v>
      </c>
      <c r="H51" s="372">
        <f t="shared" si="35"/>
        <v>751</v>
      </c>
      <c r="I51" s="372">
        <f t="shared" si="35"/>
        <v>1159</v>
      </c>
      <c r="J51" s="372">
        <f t="shared" si="35"/>
        <v>5454.87</v>
      </c>
      <c r="K51" s="372">
        <f t="shared" si="35"/>
        <v>5444.45</v>
      </c>
      <c r="L51" s="373">
        <f t="shared" si="35"/>
        <v>5418.4</v>
      </c>
    </row>
    <row r="52" spans="1:12" ht="15.75">
      <c r="A52" s="324"/>
      <c r="B52" s="321" t="s">
        <v>288</v>
      </c>
      <c r="C52" s="37"/>
      <c r="D52" s="127" t="s">
        <v>287</v>
      </c>
      <c r="E52" s="372">
        <f t="shared" si="14"/>
        <v>0</v>
      </c>
      <c r="F52" s="372">
        <f>F271</f>
        <v>0</v>
      </c>
      <c r="G52" s="372">
        <f aca="true" t="shared" si="36" ref="G52:L53">G271</f>
        <v>0</v>
      </c>
      <c r="H52" s="372">
        <f t="shared" si="36"/>
        <v>0</v>
      </c>
      <c r="I52" s="372">
        <f t="shared" si="36"/>
        <v>0</v>
      </c>
      <c r="J52" s="372">
        <f t="shared" si="36"/>
        <v>0</v>
      </c>
      <c r="K52" s="372">
        <f t="shared" si="36"/>
        <v>0</v>
      </c>
      <c r="L52" s="373">
        <f t="shared" si="36"/>
        <v>0</v>
      </c>
    </row>
    <row r="53" spans="1:12" ht="16.5" customHeight="1">
      <c r="A53" s="324"/>
      <c r="B53" s="291" t="s">
        <v>779</v>
      </c>
      <c r="C53" s="321"/>
      <c r="D53" s="127" t="s">
        <v>159</v>
      </c>
      <c r="E53" s="372">
        <f t="shared" si="14"/>
        <v>5210</v>
      </c>
      <c r="F53" s="372">
        <f>F272</f>
        <v>1705</v>
      </c>
      <c r="G53" s="372">
        <f t="shared" si="36"/>
        <v>1595</v>
      </c>
      <c r="H53" s="372">
        <f t="shared" si="36"/>
        <v>751</v>
      </c>
      <c r="I53" s="372">
        <f t="shared" si="36"/>
        <v>1159</v>
      </c>
      <c r="J53" s="372">
        <f t="shared" si="36"/>
        <v>5454.87</v>
      </c>
      <c r="K53" s="372">
        <f t="shared" si="36"/>
        <v>5444.45</v>
      </c>
      <c r="L53" s="373">
        <f t="shared" si="36"/>
        <v>5418.4</v>
      </c>
    </row>
    <row r="54" spans="1:12" ht="33" customHeight="1">
      <c r="A54" s="1202" t="s">
        <v>926</v>
      </c>
      <c r="B54" s="1203"/>
      <c r="C54" s="1203"/>
      <c r="D54" s="127" t="s">
        <v>208</v>
      </c>
      <c r="E54" s="372">
        <f t="shared" si="14"/>
        <v>805</v>
      </c>
      <c r="F54" s="372">
        <f>F55+F56+F57+F58</f>
        <v>547</v>
      </c>
      <c r="G54" s="372">
        <f aca="true" t="shared" si="37" ref="G54:L54">G55+G56+G57+G58</f>
        <v>144</v>
      </c>
      <c r="H54" s="372">
        <f t="shared" si="37"/>
        <v>74</v>
      </c>
      <c r="I54" s="372">
        <f t="shared" si="37"/>
        <v>40</v>
      </c>
      <c r="J54" s="372">
        <f t="shared" si="37"/>
        <v>842.835</v>
      </c>
      <c r="K54" s="372">
        <f t="shared" si="37"/>
        <v>841.225</v>
      </c>
      <c r="L54" s="373">
        <f t="shared" si="37"/>
        <v>837.2</v>
      </c>
    </row>
    <row r="55" spans="1:12" ht="18.75" customHeight="1">
      <c r="A55" s="285"/>
      <c r="B55" s="291" t="s">
        <v>1349</v>
      </c>
      <c r="C55" s="321"/>
      <c r="D55" s="127" t="s">
        <v>209</v>
      </c>
      <c r="E55" s="372">
        <f t="shared" si="14"/>
        <v>805</v>
      </c>
      <c r="F55" s="88">
        <f>F274</f>
        <v>547</v>
      </c>
      <c r="G55" s="88">
        <f aca="true" t="shared" si="38" ref="G55:L56">G274</f>
        <v>144</v>
      </c>
      <c r="H55" s="88">
        <f t="shared" si="38"/>
        <v>74</v>
      </c>
      <c r="I55" s="88">
        <f t="shared" si="38"/>
        <v>40</v>
      </c>
      <c r="J55" s="88">
        <f t="shared" si="38"/>
        <v>842.835</v>
      </c>
      <c r="K55" s="88">
        <f t="shared" si="38"/>
        <v>841.225</v>
      </c>
      <c r="L55" s="95">
        <f t="shared" si="38"/>
        <v>837.2</v>
      </c>
    </row>
    <row r="56" spans="1:12" ht="28.5" customHeight="1">
      <c r="A56" s="285"/>
      <c r="B56" s="1182" t="s">
        <v>639</v>
      </c>
      <c r="C56" s="1182"/>
      <c r="D56" s="127" t="s">
        <v>766</v>
      </c>
      <c r="E56" s="372">
        <f t="shared" si="14"/>
        <v>-440</v>
      </c>
      <c r="F56" s="88">
        <f>F275</f>
        <v>0</v>
      </c>
      <c r="G56" s="88">
        <f t="shared" si="38"/>
        <v>-70</v>
      </c>
      <c r="H56" s="88">
        <f t="shared" si="38"/>
        <v>-310</v>
      </c>
      <c r="I56" s="88">
        <f t="shared" si="38"/>
        <v>-60</v>
      </c>
      <c r="J56" s="88">
        <f t="shared" si="38"/>
        <v>0</v>
      </c>
      <c r="K56" s="88">
        <f t="shared" si="38"/>
        <v>0</v>
      </c>
      <c r="L56" s="95">
        <f t="shared" si="38"/>
        <v>0</v>
      </c>
    </row>
    <row r="57" spans="1:12" ht="18.75" customHeight="1">
      <c r="A57" s="285"/>
      <c r="B57" s="291" t="s">
        <v>596</v>
      </c>
      <c r="C57" s="321"/>
      <c r="D57" s="127" t="s">
        <v>597</v>
      </c>
      <c r="E57" s="372">
        <f t="shared" si="14"/>
        <v>440</v>
      </c>
      <c r="F57" s="372">
        <f>F302</f>
        <v>0</v>
      </c>
      <c r="G57" s="372">
        <f aca="true" t="shared" si="39" ref="G57:L57">G302</f>
        <v>70</v>
      </c>
      <c r="H57" s="372">
        <f t="shared" si="39"/>
        <v>310</v>
      </c>
      <c r="I57" s="372">
        <f t="shared" si="39"/>
        <v>60</v>
      </c>
      <c r="J57" s="372">
        <f t="shared" si="39"/>
        <v>0</v>
      </c>
      <c r="K57" s="372">
        <f t="shared" si="39"/>
        <v>0</v>
      </c>
      <c r="L57" s="373">
        <f t="shared" si="39"/>
        <v>0</v>
      </c>
    </row>
    <row r="58" spans="1:12" ht="18.75" customHeight="1">
      <c r="A58" s="285"/>
      <c r="B58" s="291" t="s">
        <v>54</v>
      </c>
      <c r="C58" s="321"/>
      <c r="D58" s="127" t="s">
        <v>598</v>
      </c>
      <c r="E58" s="372">
        <f t="shared" si="14"/>
        <v>0</v>
      </c>
      <c r="F58" s="372">
        <f>F276</f>
        <v>0</v>
      </c>
      <c r="G58" s="372">
        <f aca="true" t="shared" si="40" ref="G58:L58">G276</f>
        <v>0</v>
      </c>
      <c r="H58" s="372">
        <f t="shared" si="40"/>
        <v>0</v>
      </c>
      <c r="I58" s="372">
        <f t="shared" si="40"/>
        <v>0</v>
      </c>
      <c r="J58" s="372">
        <f t="shared" si="40"/>
        <v>0</v>
      </c>
      <c r="K58" s="372">
        <f t="shared" si="40"/>
        <v>0</v>
      </c>
      <c r="L58" s="373">
        <f t="shared" si="40"/>
        <v>0</v>
      </c>
    </row>
    <row r="59" spans="1:12" ht="15.75">
      <c r="A59" s="324" t="s">
        <v>767</v>
      </c>
      <c r="B59" s="330"/>
      <c r="C59" s="331"/>
      <c r="D59" s="319" t="s">
        <v>742</v>
      </c>
      <c r="E59" s="372">
        <f aca="true" t="shared" si="41" ref="E59:E70">F59+G59+H59+I59</f>
        <v>0</v>
      </c>
      <c r="F59" s="372">
        <f>F60</f>
        <v>0</v>
      </c>
      <c r="G59" s="372">
        <f aca="true" t="shared" si="42" ref="G59:L59">G60</f>
        <v>0</v>
      </c>
      <c r="H59" s="372">
        <f t="shared" si="42"/>
        <v>0</v>
      </c>
      <c r="I59" s="372">
        <f t="shared" si="42"/>
        <v>0</v>
      </c>
      <c r="J59" s="372">
        <f t="shared" si="42"/>
        <v>0</v>
      </c>
      <c r="K59" s="372">
        <f t="shared" si="42"/>
        <v>0</v>
      </c>
      <c r="L59" s="373">
        <f t="shared" si="42"/>
        <v>0</v>
      </c>
    </row>
    <row r="60" spans="1:12" ht="18" customHeight="1">
      <c r="A60" s="324" t="s">
        <v>768</v>
      </c>
      <c r="B60" s="321"/>
      <c r="C60" s="37"/>
      <c r="D60" s="127" t="s">
        <v>769</v>
      </c>
      <c r="E60" s="372">
        <f t="shared" si="41"/>
        <v>0</v>
      </c>
      <c r="F60" s="372">
        <f>F61+F62</f>
        <v>0</v>
      </c>
      <c r="G60" s="372">
        <f aca="true" t="shared" si="43" ref="G60:L60">G61+G62</f>
        <v>0</v>
      </c>
      <c r="H60" s="372">
        <f t="shared" si="43"/>
        <v>0</v>
      </c>
      <c r="I60" s="372">
        <f t="shared" si="43"/>
        <v>0</v>
      </c>
      <c r="J60" s="372">
        <f t="shared" si="43"/>
        <v>0</v>
      </c>
      <c r="K60" s="372">
        <f t="shared" si="43"/>
        <v>0</v>
      </c>
      <c r="L60" s="373">
        <f t="shared" si="43"/>
        <v>0</v>
      </c>
    </row>
    <row r="61" spans="1:12" ht="18" customHeight="1">
      <c r="A61" s="324"/>
      <c r="B61" s="37" t="s">
        <v>745</v>
      </c>
      <c r="C61" s="321"/>
      <c r="D61" s="127" t="s">
        <v>770</v>
      </c>
      <c r="E61" s="372">
        <f t="shared" si="41"/>
        <v>0</v>
      </c>
      <c r="F61" s="372">
        <f>F305</f>
        <v>0</v>
      </c>
      <c r="G61" s="372">
        <f aca="true" t="shared" si="44" ref="G61:L61">G305</f>
        <v>0</v>
      </c>
      <c r="H61" s="372">
        <f t="shared" si="44"/>
        <v>0</v>
      </c>
      <c r="I61" s="372">
        <f t="shared" si="44"/>
        <v>0</v>
      </c>
      <c r="J61" s="372">
        <f t="shared" si="44"/>
        <v>0</v>
      </c>
      <c r="K61" s="372">
        <f t="shared" si="44"/>
        <v>0</v>
      </c>
      <c r="L61" s="373">
        <f t="shared" si="44"/>
        <v>0</v>
      </c>
    </row>
    <row r="62" spans="1:12" ht="18" customHeight="1">
      <c r="A62" s="324"/>
      <c r="B62" s="37" t="s">
        <v>980</v>
      </c>
      <c r="C62" s="321"/>
      <c r="D62" s="127" t="s">
        <v>981</v>
      </c>
      <c r="E62" s="372">
        <f t="shared" si="41"/>
        <v>0</v>
      </c>
      <c r="F62" s="372">
        <f>F306</f>
        <v>0</v>
      </c>
      <c r="G62" s="372">
        <f aca="true" t="shared" si="45" ref="G62:L62">G306</f>
        <v>0</v>
      </c>
      <c r="H62" s="372">
        <f t="shared" si="45"/>
        <v>0</v>
      </c>
      <c r="I62" s="372">
        <f t="shared" si="45"/>
        <v>0</v>
      </c>
      <c r="J62" s="372">
        <f t="shared" si="45"/>
        <v>0</v>
      </c>
      <c r="K62" s="372">
        <f t="shared" si="45"/>
        <v>0</v>
      </c>
      <c r="L62" s="373">
        <f t="shared" si="45"/>
        <v>0</v>
      </c>
    </row>
    <row r="63" spans="1:12" s="5" customFormat="1" ht="18" customHeight="1">
      <c r="A63" s="24" t="s">
        <v>1074</v>
      </c>
      <c r="B63" s="29"/>
      <c r="C63" s="33"/>
      <c r="D63" s="34" t="s">
        <v>586</v>
      </c>
      <c r="E63" s="372">
        <f t="shared" si="41"/>
        <v>0</v>
      </c>
      <c r="F63" s="86">
        <f>F64+F69</f>
        <v>0</v>
      </c>
      <c r="G63" s="86">
        <f aca="true" t="shared" si="46" ref="G63:L63">G64+G69</f>
        <v>0</v>
      </c>
      <c r="H63" s="86">
        <f t="shared" si="46"/>
        <v>0</v>
      </c>
      <c r="I63" s="86">
        <f t="shared" si="46"/>
        <v>0</v>
      </c>
      <c r="J63" s="86">
        <f t="shared" si="46"/>
        <v>0</v>
      </c>
      <c r="K63" s="86">
        <f t="shared" si="46"/>
        <v>0</v>
      </c>
      <c r="L63" s="91">
        <f t="shared" si="46"/>
        <v>0</v>
      </c>
    </row>
    <row r="64" spans="1:12" s="5" customFormat="1" ht="21.75" customHeight="1">
      <c r="A64" s="1140" t="s">
        <v>839</v>
      </c>
      <c r="B64" s="1141"/>
      <c r="C64" s="1141"/>
      <c r="D64" s="127" t="s">
        <v>367</v>
      </c>
      <c r="E64" s="372">
        <f t="shared" si="41"/>
        <v>0</v>
      </c>
      <c r="F64" s="86">
        <f>F65+F68</f>
        <v>0</v>
      </c>
      <c r="G64" s="86">
        <f aca="true" t="shared" si="47" ref="G64:L64">G65+G68</f>
        <v>0</v>
      </c>
      <c r="H64" s="86">
        <f t="shared" si="47"/>
        <v>0</v>
      </c>
      <c r="I64" s="86">
        <f t="shared" si="47"/>
        <v>0</v>
      </c>
      <c r="J64" s="86">
        <f t="shared" si="47"/>
        <v>0</v>
      </c>
      <c r="K64" s="86">
        <f t="shared" si="47"/>
        <v>0</v>
      </c>
      <c r="L64" s="91">
        <f t="shared" si="47"/>
        <v>0</v>
      </c>
    </row>
    <row r="65" spans="1:12" s="5" customFormat="1" ht="30.75" customHeight="1">
      <c r="A65" s="224"/>
      <c r="B65" s="1212" t="s">
        <v>1014</v>
      </c>
      <c r="C65" s="1212"/>
      <c r="D65" s="127" t="s">
        <v>838</v>
      </c>
      <c r="E65" s="372">
        <f t="shared" si="41"/>
        <v>0</v>
      </c>
      <c r="F65" s="86">
        <f>F66+F67</f>
        <v>0</v>
      </c>
      <c r="G65" s="86">
        <f aca="true" t="shared" si="48" ref="G65:L65">G66+G67</f>
        <v>0</v>
      </c>
      <c r="H65" s="86">
        <f t="shared" si="48"/>
        <v>0</v>
      </c>
      <c r="I65" s="86">
        <f t="shared" si="48"/>
        <v>0</v>
      </c>
      <c r="J65" s="86">
        <f t="shared" si="48"/>
        <v>0</v>
      </c>
      <c r="K65" s="86">
        <f t="shared" si="48"/>
        <v>0</v>
      </c>
      <c r="L65" s="91">
        <f t="shared" si="48"/>
        <v>0</v>
      </c>
    </row>
    <row r="66" spans="1:12" s="5" customFormat="1" ht="30.75" customHeight="1">
      <c r="A66" s="224"/>
      <c r="B66" s="332"/>
      <c r="C66" s="43" t="s">
        <v>872</v>
      </c>
      <c r="D66" s="127" t="s">
        <v>873</v>
      </c>
      <c r="E66" s="372">
        <f t="shared" si="41"/>
        <v>0</v>
      </c>
      <c r="F66" s="86">
        <f>F280</f>
        <v>0</v>
      </c>
      <c r="G66" s="86">
        <f aca="true" t="shared" si="49" ref="G66:L66">G280</f>
        <v>0</v>
      </c>
      <c r="H66" s="86">
        <f t="shared" si="49"/>
        <v>0</v>
      </c>
      <c r="I66" s="86">
        <f t="shared" si="49"/>
        <v>0</v>
      </c>
      <c r="J66" s="86">
        <f t="shared" si="49"/>
        <v>0</v>
      </c>
      <c r="K66" s="86">
        <f t="shared" si="49"/>
        <v>0</v>
      </c>
      <c r="L66" s="91">
        <f t="shared" si="49"/>
        <v>0</v>
      </c>
    </row>
    <row r="67" spans="1:12" s="5" customFormat="1" ht="35.25" customHeight="1">
      <c r="A67" s="224"/>
      <c r="B67" s="332"/>
      <c r="C67" s="43" t="s">
        <v>868</v>
      </c>
      <c r="D67" s="127" t="s">
        <v>874</v>
      </c>
      <c r="E67" s="372">
        <f t="shared" si="41"/>
        <v>0</v>
      </c>
      <c r="F67" s="86">
        <f>F310</f>
        <v>0</v>
      </c>
      <c r="G67" s="86">
        <f aca="true" t="shared" si="50" ref="G67:L67">G310</f>
        <v>0</v>
      </c>
      <c r="H67" s="86">
        <f t="shared" si="50"/>
        <v>0</v>
      </c>
      <c r="I67" s="86">
        <f t="shared" si="50"/>
        <v>0</v>
      </c>
      <c r="J67" s="86">
        <f t="shared" si="50"/>
        <v>0</v>
      </c>
      <c r="K67" s="86">
        <f t="shared" si="50"/>
        <v>0</v>
      </c>
      <c r="L67" s="91">
        <f t="shared" si="50"/>
        <v>0</v>
      </c>
    </row>
    <row r="68" spans="1:12" s="5" customFormat="1" ht="15.75" customHeight="1">
      <c r="A68" s="24"/>
      <c r="B68" s="1184" t="s">
        <v>610</v>
      </c>
      <c r="C68" s="1184"/>
      <c r="D68" s="18" t="s">
        <v>368</v>
      </c>
      <c r="E68" s="372">
        <f t="shared" si="41"/>
        <v>0</v>
      </c>
      <c r="F68" s="378">
        <f>F311</f>
        <v>0</v>
      </c>
      <c r="G68" s="378">
        <f aca="true" t="shared" si="51" ref="G68:L68">G311</f>
        <v>0</v>
      </c>
      <c r="H68" s="378">
        <f t="shared" si="51"/>
        <v>0</v>
      </c>
      <c r="I68" s="378">
        <f t="shared" si="51"/>
        <v>0</v>
      </c>
      <c r="J68" s="378">
        <f t="shared" si="51"/>
        <v>0</v>
      </c>
      <c r="K68" s="378">
        <f t="shared" si="51"/>
        <v>0</v>
      </c>
      <c r="L68" s="379">
        <f t="shared" si="51"/>
        <v>0</v>
      </c>
    </row>
    <row r="69" spans="1:12" s="5" customFormat="1" ht="18" customHeight="1">
      <c r="A69" s="24" t="s">
        <v>1422</v>
      </c>
      <c r="B69" s="225"/>
      <c r="C69" s="43"/>
      <c r="D69" s="127" t="s">
        <v>1072</v>
      </c>
      <c r="E69" s="372">
        <f t="shared" si="41"/>
        <v>0</v>
      </c>
      <c r="F69" s="86">
        <f>F70+F71</f>
        <v>0</v>
      </c>
      <c r="G69" s="86">
        <f aca="true" t="shared" si="52" ref="G69:L69">G70+G71</f>
        <v>0</v>
      </c>
      <c r="H69" s="86">
        <f t="shared" si="52"/>
        <v>0</v>
      </c>
      <c r="I69" s="86">
        <f t="shared" si="52"/>
        <v>0</v>
      </c>
      <c r="J69" s="86">
        <f t="shared" si="52"/>
        <v>0</v>
      </c>
      <c r="K69" s="86">
        <f t="shared" si="52"/>
        <v>0</v>
      </c>
      <c r="L69" s="91">
        <f t="shared" si="52"/>
        <v>0</v>
      </c>
    </row>
    <row r="70" spans="1:12" s="5" customFormat="1" ht="31.5" customHeight="1">
      <c r="A70" s="24"/>
      <c r="B70" s="1184" t="s">
        <v>1015</v>
      </c>
      <c r="C70" s="1184"/>
      <c r="D70" s="18" t="s">
        <v>1073</v>
      </c>
      <c r="E70" s="372">
        <f t="shared" si="41"/>
        <v>0</v>
      </c>
      <c r="F70" s="86">
        <f>F282</f>
        <v>0</v>
      </c>
      <c r="G70" s="86">
        <f aca="true" t="shared" si="53" ref="G70:L70">G282</f>
        <v>0</v>
      </c>
      <c r="H70" s="86">
        <f t="shared" si="53"/>
        <v>0</v>
      </c>
      <c r="I70" s="86">
        <f t="shared" si="53"/>
        <v>0</v>
      </c>
      <c r="J70" s="86">
        <f t="shared" si="53"/>
        <v>0</v>
      </c>
      <c r="K70" s="86">
        <f t="shared" si="53"/>
        <v>0</v>
      </c>
      <c r="L70" s="91">
        <f t="shared" si="53"/>
        <v>0</v>
      </c>
    </row>
    <row r="71" spans="1:12" s="5" customFormat="1" ht="15.75">
      <c r="A71" s="24"/>
      <c r="B71" s="1181" t="s">
        <v>1420</v>
      </c>
      <c r="C71" s="1073"/>
      <c r="D71" s="18" t="s">
        <v>1421</v>
      </c>
      <c r="E71" s="86">
        <f>F71+G71+H71+I71</f>
        <v>0</v>
      </c>
      <c r="F71" s="378">
        <f>F283</f>
        <v>0</v>
      </c>
      <c r="G71" s="378">
        <f aca="true" t="shared" si="54" ref="G71:L71">G283</f>
        <v>0</v>
      </c>
      <c r="H71" s="378">
        <f t="shared" si="54"/>
        <v>0</v>
      </c>
      <c r="I71" s="378">
        <f t="shared" si="54"/>
        <v>0</v>
      </c>
      <c r="J71" s="378">
        <f t="shared" si="54"/>
        <v>0</v>
      </c>
      <c r="K71" s="378">
        <f t="shared" si="54"/>
        <v>0</v>
      </c>
      <c r="L71" s="379">
        <f t="shared" si="54"/>
        <v>0</v>
      </c>
    </row>
    <row r="72" spans="1:12" ht="18" customHeight="1">
      <c r="A72" s="322" t="s">
        <v>982</v>
      </c>
      <c r="B72" s="37"/>
      <c r="C72" s="37"/>
      <c r="D72" s="319" t="s">
        <v>743</v>
      </c>
      <c r="E72" s="86">
        <f aca="true" t="shared" si="55" ref="E72:E119">F72+G72+H72+I72</f>
        <v>130085</v>
      </c>
      <c r="F72" s="372">
        <f>F73</f>
        <v>18008</v>
      </c>
      <c r="G72" s="372">
        <f aca="true" t="shared" si="56" ref="G72:L72">G73</f>
        <v>23402</v>
      </c>
      <c r="H72" s="372">
        <f t="shared" si="56"/>
        <v>39565</v>
      </c>
      <c r="I72" s="372">
        <f t="shared" si="56"/>
        <v>49110</v>
      </c>
      <c r="J72" s="372">
        <f t="shared" si="56"/>
        <v>136198.995</v>
      </c>
      <c r="K72" s="372">
        <f t="shared" si="56"/>
        <v>135938.825</v>
      </c>
      <c r="L72" s="373">
        <f t="shared" si="56"/>
        <v>135288.40000000002</v>
      </c>
    </row>
    <row r="73" spans="1:12" ht="30" customHeight="1">
      <c r="A73" s="1037" t="s">
        <v>1177</v>
      </c>
      <c r="B73" s="1038"/>
      <c r="C73" s="1038"/>
      <c r="D73" s="319" t="s">
        <v>744</v>
      </c>
      <c r="E73" s="86">
        <f t="shared" si="55"/>
        <v>130085</v>
      </c>
      <c r="F73" s="372">
        <f>F74+F98</f>
        <v>18008</v>
      </c>
      <c r="G73" s="372">
        <f aca="true" t="shared" si="57" ref="G73:L73">G74+G98</f>
        <v>23402</v>
      </c>
      <c r="H73" s="372">
        <f t="shared" si="57"/>
        <v>39565</v>
      </c>
      <c r="I73" s="372">
        <f t="shared" si="57"/>
        <v>49110</v>
      </c>
      <c r="J73" s="372">
        <f t="shared" si="57"/>
        <v>136198.995</v>
      </c>
      <c r="K73" s="372">
        <f t="shared" si="57"/>
        <v>135938.825</v>
      </c>
      <c r="L73" s="373">
        <f t="shared" si="57"/>
        <v>135288.40000000002</v>
      </c>
    </row>
    <row r="74" spans="1:12" ht="46.5" customHeight="1">
      <c r="A74" s="1210" t="s">
        <v>1724</v>
      </c>
      <c r="B74" s="1211"/>
      <c r="C74" s="1211"/>
      <c r="D74" s="127" t="s">
        <v>985</v>
      </c>
      <c r="E74" s="86">
        <f t="shared" si="55"/>
        <v>0</v>
      </c>
      <c r="F74" s="372">
        <f>F75+F76+F77+F78+F79+F80+F81+F82+F86+F90+F94</f>
        <v>0</v>
      </c>
      <c r="G74" s="372">
        <f aca="true" t="shared" si="58" ref="G74:L74">G75+G76+G77+G78+G79+G80+G81+G82+G86+G90+G94</f>
        <v>0</v>
      </c>
      <c r="H74" s="372">
        <f t="shared" si="58"/>
        <v>0</v>
      </c>
      <c r="I74" s="372">
        <f t="shared" si="58"/>
        <v>0</v>
      </c>
      <c r="J74" s="372">
        <f t="shared" si="58"/>
        <v>0</v>
      </c>
      <c r="K74" s="372">
        <f t="shared" si="58"/>
        <v>0</v>
      </c>
      <c r="L74" s="373">
        <f t="shared" si="58"/>
        <v>0</v>
      </c>
    </row>
    <row r="75" spans="1:12" ht="18" customHeight="1">
      <c r="A75" s="322"/>
      <c r="B75" s="37" t="s">
        <v>986</v>
      </c>
      <c r="C75" s="37"/>
      <c r="D75" s="127" t="s">
        <v>987</v>
      </c>
      <c r="E75" s="86">
        <f t="shared" si="55"/>
        <v>0</v>
      </c>
      <c r="F75" s="372">
        <f>F287</f>
        <v>0</v>
      </c>
      <c r="G75" s="372">
        <f aca="true" t="shared" si="59" ref="G75:L75">G287</f>
        <v>0</v>
      </c>
      <c r="H75" s="372">
        <f t="shared" si="59"/>
        <v>0</v>
      </c>
      <c r="I75" s="372">
        <f t="shared" si="59"/>
        <v>0</v>
      </c>
      <c r="J75" s="372">
        <f t="shared" si="59"/>
        <v>0</v>
      </c>
      <c r="K75" s="372">
        <f t="shared" si="59"/>
        <v>0</v>
      </c>
      <c r="L75" s="373">
        <f t="shared" si="59"/>
        <v>0</v>
      </c>
    </row>
    <row r="76" spans="1:12" ht="40.5" customHeight="1">
      <c r="A76" s="322"/>
      <c r="B76" s="1201" t="s">
        <v>1350</v>
      </c>
      <c r="C76" s="1201"/>
      <c r="D76" s="127" t="s">
        <v>970</v>
      </c>
      <c r="E76" s="86">
        <f t="shared" si="55"/>
        <v>0</v>
      </c>
      <c r="F76" s="372">
        <f>F315</f>
        <v>0</v>
      </c>
      <c r="G76" s="372">
        <f aca="true" t="shared" si="60" ref="G76:L76">G315</f>
        <v>0</v>
      </c>
      <c r="H76" s="372">
        <f t="shared" si="60"/>
        <v>0</v>
      </c>
      <c r="I76" s="372">
        <f t="shared" si="60"/>
        <v>0</v>
      </c>
      <c r="J76" s="372">
        <f t="shared" si="60"/>
        <v>0</v>
      </c>
      <c r="K76" s="372">
        <f t="shared" si="60"/>
        <v>0</v>
      </c>
      <c r="L76" s="373">
        <f t="shared" si="60"/>
        <v>0</v>
      </c>
    </row>
    <row r="77" spans="1:12" ht="39" customHeight="1">
      <c r="A77" s="322"/>
      <c r="B77" s="1201" t="s">
        <v>151</v>
      </c>
      <c r="C77" s="1201"/>
      <c r="D77" s="127" t="s">
        <v>972</v>
      </c>
      <c r="E77" s="86">
        <f t="shared" si="55"/>
        <v>0</v>
      </c>
      <c r="F77" s="372">
        <f>F288</f>
        <v>0</v>
      </c>
      <c r="G77" s="372">
        <f aca="true" t="shared" si="61" ref="G77:L77">G288</f>
        <v>0</v>
      </c>
      <c r="H77" s="372">
        <f t="shared" si="61"/>
        <v>0</v>
      </c>
      <c r="I77" s="372">
        <f t="shared" si="61"/>
        <v>0</v>
      </c>
      <c r="J77" s="372">
        <f t="shared" si="61"/>
        <v>0</v>
      </c>
      <c r="K77" s="372">
        <f t="shared" si="61"/>
        <v>0</v>
      </c>
      <c r="L77" s="373">
        <f t="shared" si="61"/>
        <v>0</v>
      </c>
    </row>
    <row r="78" spans="1:12" s="5" customFormat="1" ht="20.25" customHeight="1">
      <c r="A78" s="38"/>
      <c r="B78" s="1205" t="s">
        <v>644</v>
      </c>
      <c r="C78" s="1205"/>
      <c r="D78" s="18" t="s">
        <v>645</v>
      </c>
      <c r="E78" s="86">
        <f t="shared" si="55"/>
        <v>0</v>
      </c>
      <c r="F78" s="86">
        <f>F316</f>
        <v>0</v>
      </c>
      <c r="G78" s="86">
        <f aca="true" t="shared" si="62" ref="G78:L78">G316</f>
        <v>0</v>
      </c>
      <c r="H78" s="86">
        <f t="shared" si="62"/>
        <v>0</v>
      </c>
      <c r="I78" s="86">
        <f t="shared" si="62"/>
        <v>0</v>
      </c>
      <c r="J78" s="86">
        <f t="shared" si="62"/>
        <v>0</v>
      </c>
      <c r="K78" s="86">
        <f t="shared" si="62"/>
        <v>0</v>
      </c>
      <c r="L78" s="91">
        <f t="shared" si="62"/>
        <v>0</v>
      </c>
    </row>
    <row r="79" spans="1:12" s="5" customFormat="1" ht="68.25" customHeight="1">
      <c r="A79" s="38"/>
      <c r="B79" s="1197" t="s">
        <v>1351</v>
      </c>
      <c r="C79" s="1035"/>
      <c r="D79" s="18" t="s">
        <v>1331</v>
      </c>
      <c r="E79" s="86">
        <f t="shared" si="55"/>
        <v>0</v>
      </c>
      <c r="F79" s="86">
        <f>F317</f>
        <v>0</v>
      </c>
      <c r="G79" s="86">
        <f aca="true" t="shared" si="63" ref="G79:L79">G317</f>
        <v>0</v>
      </c>
      <c r="H79" s="86">
        <f t="shared" si="63"/>
        <v>0</v>
      </c>
      <c r="I79" s="86">
        <f t="shared" si="63"/>
        <v>0</v>
      </c>
      <c r="J79" s="86">
        <f t="shared" si="63"/>
        <v>0</v>
      </c>
      <c r="K79" s="86">
        <f t="shared" si="63"/>
        <v>0</v>
      </c>
      <c r="L79" s="91">
        <f t="shared" si="63"/>
        <v>0</v>
      </c>
    </row>
    <row r="80" spans="1:12" s="5" customFormat="1" ht="30.75" customHeight="1">
      <c r="A80" s="38"/>
      <c r="B80" s="1197" t="s">
        <v>1560</v>
      </c>
      <c r="C80" s="1036"/>
      <c r="D80" s="18" t="s">
        <v>1561</v>
      </c>
      <c r="E80" s="86">
        <f t="shared" si="55"/>
        <v>0</v>
      </c>
      <c r="F80" s="86">
        <f>F289</f>
        <v>0</v>
      </c>
      <c r="G80" s="86">
        <f aca="true" t="shared" si="64" ref="G80:L81">G289</f>
        <v>0</v>
      </c>
      <c r="H80" s="86">
        <f t="shared" si="64"/>
        <v>0</v>
      </c>
      <c r="I80" s="86">
        <f t="shared" si="64"/>
        <v>0</v>
      </c>
      <c r="J80" s="86">
        <f t="shared" si="64"/>
        <v>0</v>
      </c>
      <c r="K80" s="86">
        <f t="shared" si="64"/>
        <v>0</v>
      </c>
      <c r="L80" s="91">
        <f t="shared" si="64"/>
        <v>0</v>
      </c>
    </row>
    <row r="81" spans="1:12" s="5" customFormat="1" ht="15.75">
      <c r="A81" s="38"/>
      <c r="B81" s="1197" t="s">
        <v>1563</v>
      </c>
      <c r="C81" s="1036"/>
      <c r="D81" s="18" t="s">
        <v>1562</v>
      </c>
      <c r="E81" s="86">
        <f t="shared" si="55"/>
        <v>0</v>
      </c>
      <c r="F81" s="86">
        <f>F290</f>
        <v>0</v>
      </c>
      <c r="G81" s="86">
        <f t="shared" si="64"/>
        <v>0</v>
      </c>
      <c r="H81" s="86">
        <f t="shared" si="64"/>
        <v>0</v>
      </c>
      <c r="I81" s="86">
        <f t="shared" si="64"/>
        <v>0</v>
      </c>
      <c r="J81" s="86">
        <f t="shared" si="64"/>
        <v>0</v>
      </c>
      <c r="K81" s="86">
        <f t="shared" si="64"/>
        <v>0</v>
      </c>
      <c r="L81" s="91">
        <f t="shared" si="64"/>
        <v>0</v>
      </c>
    </row>
    <row r="82" spans="1:12" s="5" customFormat="1" ht="39" customHeight="1">
      <c r="A82" s="38"/>
      <c r="B82" s="1177" t="s">
        <v>1603</v>
      </c>
      <c r="C82" s="1178"/>
      <c r="D82" s="18" t="s">
        <v>1593</v>
      </c>
      <c r="E82" s="86">
        <f t="shared" si="55"/>
        <v>0</v>
      </c>
      <c r="F82" s="86">
        <f>F83+F84+F85</f>
        <v>0</v>
      </c>
      <c r="G82" s="86">
        <f aca="true" t="shared" si="65" ref="G82:L82">G83+G84+G85</f>
        <v>0</v>
      </c>
      <c r="H82" s="86">
        <f t="shared" si="65"/>
        <v>0</v>
      </c>
      <c r="I82" s="86">
        <f t="shared" si="65"/>
        <v>0</v>
      </c>
      <c r="J82" s="86">
        <f t="shared" si="65"/>
        <v>0</v>
      </c>
      <c r="K82" s="86">
        <f t="shared" si="65"/>
        <v>0</v>
      </c>
      <c r="L82" s="91">
        <f t="shared" si="65"/>
        <v>0</v>
      </c>
    </row>
    <row r="83" spans="1:12" s="5" customFormat="1" ht="15.75">
      <c r="A83" s="38"/>
      <c r="B83" s="333"/>
      <c r="C83" s="41" t="s">
        <v>1590</v>
      </c>
      <c r="D83" s="18" t="s">
        <v>1595</v>
      </c>
      <c r="E83" s="86">
        <f t="shared" si="55"/>
        <v>0</v>
      </c>
      <c r="F83" s="86">
        <f>F319</f>
        <v>0</v>
      </c>
      <c r="G83" s="86">
        <f aca="true" t="shared" si="66" ref="G83:L83">G319</f>
        <v>0</v>
      </c>
      <c r="H83" s="86">
        <f t="shared" si="66"/>
        <v>0</v>
      </c>
      <c r="I83" s="86">
        <f t="shared" si="66"/>
        <v>0</v>
      </c>
      <c r="J83" s="86">
        <f t="shared" si="66"/>
        <v>0</v>
      </c>
      <c r="K83" s="86">
        <f t="shared" si="66"/>
        <v>0</v>
      </c>
      <c r="L83" s="91">
        <f t="shared" si="66"/>
        <v>0</v>
      </c>
    </row>
    <row r="84" spans="1:12" s="5" customFormat="1" ht="15.75">
      <c r="A84" s="38"/>
      <c r="B84" s="333"/>
      <c r="C84" s="41" t="s">
        <v>1594</v>
      </c>
      <c r="D84" s="18" t="s">
        <v>1596</v>
      </c>
      <c r="E84" s="86">
        <f t="shared" si="55"/>
        <v>0</v>
      </c>
      <c r="F84" s="86">
        <f aca="true" t="shared" si="67" ref="F84:L84">F320</f>
        <v>0</v>
      </c>
      <c r="G84" s="86">
        <f t="shared" si="67"/>
        <v>0</v>
      </c>
      <c r="H84" s="86">
        <f t="shared" si="67"/>
        <v>0</v>
      </c>
      <c r="I84" s="86">
        <f t="shared" si="67"/>
        <v>0</v>
      </c>
      <c r="J84" s="86">
        <f t="shared" si="67"/>
        <v>0</v>
      </c>
      <c r="K84" s="86">
        <f t="shared" si="67"/>
        <v>0</v>
      </c>
      <c r="L84" s="91">
        <f t="shared" si="67"/>
        <v>0</v>
      </c>
    </row>
    <row r="85" spans="1:12" s="5" customFormat="1" ht="15.75">
      <c r="A85" s="38"/>
      <c r="B85" s="333"/>
      <c r="C85" s="41" t="s">
        <v>1591</v>
      </c>
      <c r="D85" s="18" t="s">
        <v>1597</v>
      </c>
      <c r="E85" s="86">
        <f t="shared" si="55"/>
        <v>0</v>
      </c>
      <c r="F85" s="86">
        <f aca="true" t="shared" si="68" ref="F85:L85">F321</f>
        <v>0</v>
      </c>
      <c r="G85" s="86">
        <f t="shared" si="68"/>
        <v>0</v>
      </c>
      <c r="H85" s="86">
        <f t="shared" si="68"/>
        <v>0</v>
      </c>
      <c r="I85" s="86">
        <f t="shared" si="68"/>
        <v>0</v>
      </c>
      <c r="J85" s="86">
        <f t="shared" si="68"/>
        <v>0</v>
      </c>
      <c r="K85" s="86">
        <f t="shared" si="68"/>
        <v>0</v>
      </c>
      <c r="L85" s="91">
        <f t="shared" si="68"/>
        <v>0</v>
      </c>
    </row>
    <row r="86" spans="1:12" s="5" customFormat="1" ht="32.25" customHeight="1">
      <c r="A86" s="38"/>
      <c r="B86" s="1179" t="s">
        <v>1602</v>
      </c>
      <c r="C86" s="1180"/>
      <c r="D86" s="18" t="s">
        <v>1598</v>
      </c>
      <c r="E86" s="86">
        <f t="shared" si="55"/>
        <v>0</v>
      </c>
      <c r="F86" s="86">
        <f>F87+F88+F89</f>
        <v>0</v>
      </c>
      <c r="G86" s="86">
        <f aca="true" t="shared" si="69" ref="G86:L86">G87+G88+G89</f>
        <v>0</v>
      </c>
      <c r="H86" s="86">
        <f t="shared" si="69"/>
        <v>0</v>
      </c>
      <c r="I86" s="86">
        <f t="shared" si="69"/>
        <v>0</v>
      </c>
      <c r="J86" s="86">
        <f t="shared" si="69"/>
        <v>0</v>
      </c>
      <c r="K86" s="86">
        <f t="shared" si="69"/>
        <v>0</v>
      </c>
      <c r="L86" s="91">
        <f t="shared" si="69"/>
        <v>0</v>
      </c>
    </row>
    <row r="87" spans="1:12" s="5" customFormat="1" ht="15.75">
      <c r="A87" s="38"/>
      <c r="B87" s="333"/>
      <c r="C87" s="254" t="s">
        <v>1592</v>
      </c>
      <c r="D87" s="18" t="s">
        <v>1599</v>
      </c>
      <c r="E87" s="86">
        <f t="shared" si="55"/>
        <v>0</v>
      </c>
      <c r="F87" s="86">
        <f>F323</f>
        <v>0</v>
      </c>
      <c r="G87" s="86">
        <f aca="true" t="shared" si="70" ref="G87:L87">G323</f>
        <v>0</v>
      </c>
      <c r="H87" s="86">
        <f t="shared" si="70"/>
        <v>0</v>
      </c>
      <c r="I87" s="86">
        <f t="shared" si="70"/>
        <v>0</v>
      </c>
      <c r="J87" s="86">
        <f t="shared" si="70"/>
        <v>0</v>
      </c>
      <c r="K87" s="86">
        <f t="shared" si="70"/>
        <v>0</v>
      </c>
      <c r="L87" s="91">
        <f t="shared" si="70"/>
        <v>0</v>
      </c>
    </row>
    <row r="88" spans="1:12" s="5" customFormat="1" ht="15.75">
      <c r="A88" s="38"/>
      <c r="B88" s="333"/>
      <c r="C88" s="41" t="s">
        <v>1594</v>
      </c>
      <c r="D88" s="18" t="s">
        <v>1600</v>
      </c>
      <c r="E88" s="86">
        <f t="shared" si="55"/>
        <v>0</v>
      </c>
      <c r="F88" s="86">
        <f aca="true" t="shared" si="71" ref="F88:L88">F324</f>
        <v>0</v>
      </c>
      <c r="G88" s="86">
        <f t="shared" si="71"/>
        <v>0</v>
      </c>
      <c r="H88" s="86">
        <f t="shared" si="71"/>
        <v>0</v>
      </c>
      <c r="I88" s="86">
        <f t="shared" si="71"/>
        <v>0</v>
      </c>
      <c r="J88" s="86">
        <f t="shared" si="71"/>
        <v>0</v>
      </c>
      <c r="K88" s="86">
        <f t="shared" si="71"/>
        <v>0</v>
      </c>
      <c r="L88" s="91">
        <f t="shared" si="71"/>
        <v>0</v>
      </c>
    </row>
    <row r="89" spans="1:12" s="5" customFormat="1" ht="15.75">
      <c r="A89" s="38"/>
      <c r="B89" s="333"/>
      <c r="C89" s="41" t="s">
        <v>1591</v>
      </c>
      <c r="D89" s="18" t="s">
        <v>1601</v>
      </c>
      <c r="E89" s="86">
        <f t="shared" si="55"/>
        <v>0</v>
      </c>
      <c r="F89" s="86">
        <f aca="true" t="shared" si="72" ref="F89:L89">F325</f>
        <v>0</v>
      </c>
      <c r="G89" s="86">
        <f t="shared" si="72"/>
        <v>0</v>
      </c>
      <c r="H89" s="86">
        <f t="shared" si="72"/>
        <v>0</v>
      </c>
      <c r="I89" s="86">
        <f t="shared" si="72"/>
        <v>0</v>
      </c>
      <c r="J89" s="86">
        <f t="shared" si="72"/>
        <v>0</v>
      </c>
      <c r="K89" s="86">
        <f t="shared" si="72"/>
        <v>0</v>
      </c>
      <c r="L89" s="91">
        <f t="shared" si="72"/>
        <v>0</v>
      </c>
    </row>
    <row r="90" spans="1:12" s="5" customFormat="1" ht="50.25" customHeight="1">
      <c r="A90" s="38"/>
      <c r="B90" s="1197" t="s">
        <v>1645</v>
      </c>
      <c r="C90" s="1035"/>
      <c r="D90" s="18" t="s">
        <v>1636</v>
      </c>
      <c r="E90" s="86">
        <f t="shared" si="55"/>
        <v>0</v>
      </c>
      <c r="F90" s="86">
        <f>F91+F92+F93</f>
        <v>0</v>
      </c>
      <c r="G90" s="86">
        <f aca="true" t="shared" si="73" ref="G90:L90">G91+G92+G93</f>
        <v>0</v>
      </c>
      <c r="H90" s="86">
        <f t="shared" si="73"/>
        <v>0</v>
      </c>
      <c r="I90" s="86">
        <f t="shared" si="73"/>
        <v>0</v>
      </c>
      <c r="J90" s="86">
        <f t="shared" si="73"/>
        <v>0</v>
      </c>
      <c r="K90" s="86">
        <f t="shared" si="73"/>
        <v>0</v>
      </c>
      <c r="L90" s="91">
        <f t="shared" si="73"/>
        <v>0</v>
      </c>
    </row>
    <row r="91" spans="1:12" s="5" customFormat="1" ht="15.75">
      <c r="A91" s="38"/>
      <c r="B91" s="333"/>
      <c r="C91" s="41" t="s">
        <v>1590</v>
      </c>
      <c r="D91" s="18" t="s">
        <v>1637</v>
      </c>
      <c r="E91" s="86">
        <f t="shared" si="55"/>
        <v>0</v>
      </c>
      <c r="F91" s="86">
        <f>F327</f>
        <v>0</v>
      </c>
      <c r="G91" s="86">
        <f aca="true" t="shared" si="74" ref="G91:L91">G327</f>
        <v>0</v>
      </c>
      <c r="H91" s="86">
        <f t="shared" si="74"/>
        <v>0</v>
      </c>
      <c r="I91" s="86">
        <f t="shared" si="74"/>
        <v>0</v>
      </c>
      <c r="J91" s="86">
        <f t="shared" si="74"/>
        <v>0</v>
      </c>
      <c r="K91" s="86">
        <f t="shared" si="74"/>
        <v>0</v>
      </c>
      <c r="L91" s="91">
        <f t="shared" si="74"/>
        <v>0</v>
      </c>
    </row>
    <row r="92" spans="1:12" s="5" customFormat="1" ht="15.75">
      <c r="A92" s="38"/>
      <c r="B92" s="333"/>
      <c r="C92" s="41" t="s">
        <v>1594</v>
      </c>
      <c r="D92" s="18" t="s">
        <v>1638</v>
      </c>
      <c r="E92" s="86">
        <f t="shared" si="55"/>
        <v>0</v>
      </c>
      <c r="F92" s="86">
        <f aca="true" t="shared" si="75" ref="F92:L92">F328</f>
        <v>0</v>
      </c>
      <c r="G92" s="86">
        <f t="shared" si="75"/>
        <v>0</v>
      </c>
      <c r="H92" s="86">
        <f t="shared" si="75"/>
        <v>0</v>
      </c>
      <c r="I92" s="86">
        <f t="shared" si="75"/>
        <v>0</v>
      </c>
      <c r="J92" s="86">
        <f t="shared" si="75"/>
        <v>0</v>
      </c>
      <c r="K92" s="86">
        <f t="shared" si="75"/>
        <v>0</v>
      </c>
      <c r="L92" s="91">
        <f t="shared" si="75"/>
        <v>0</v>
      </c>
    </row>
    <row r="93" spans="1:12" s="5" customFormat="1" ht="15.75">
      <c r="A93" s="38"/>
      <c r="B93" s="333"/>
      <c r="C93" s="41" t="s">
        <v>1591</v>
      </c>
      <c r="D93" s="18" t="s">
        <v>1639</v>
      </c>
      <c r="E93" s="86">
        <f t="shared" si="55"/>
        <v>0</v>
      </c>
      <c r="F93" s="86">
        <f aca="true" t="shared" si="76" ref="F93:L93">F329</f>
        <v>0</v>
      </c>
      <c r="G93" s="86">
        <f t="shared" si="76"/>
        <v>0</v>
      </c>
      <c r="H93" s="86">
        <f t="shared" si="76"/>
        <v>0</v>
      </c>
      <c r="I93" s="86">
        <f t="shared" si="76"/>
        <v>0</v>
      </c>
      <c r="J93" s="86">
        <f t="shared" si="76"/>
        <v>0</v>
      </c>
      <c r="K93" s="86">
        <f t="shared" si="76"/>
        <v>0</v>
      </c>
      <c r="L93" s="91">
        <f t="shared" si="76"/>
        <v>0</v>
      </c>
    </row>
    <row r="94" spans="1:12" s="5" customFormat="1" ht="54.75" customHeight="1">
      <c r="A94" s="38"/>
      <c r="B94" s="1197" t="s">
        <v>1644</v>
      </c>
      <c r="C94" s="1035"/>
      <c r="D94" s="18" t="s">
        <v>1640</v>
      </c>
      <c r="E94" s="86">
        <f t="shared" si="55"/>
        <v>0</v>
      </c>
      <c r="F94" s="86">
        <f>SUM(F95:F97)</f>
        <v>0</v>
      </c>
      <c r="G94" s="86">
        <f aca="true" t="shared" si="77" ref="G94:L94">SUM(G95:G97)</f>
        <v>0</v>
      </c>
      <c r="H94" s="86">
        <f t="shared" si="77"/>
        <v>0</v>
      </c>
      <c r="I94" s="86">
        <f t="shared" si="77"/>
        <v>0</v>
      </c>
      <c r="J94" s="86">
        <f t="shared" si="77"/>
        <v>0</v>
      </c>
      <c r="K94" s="86">
        <f t="shared" si="77"/>
        <v>0</v>
      </c>
      <c r="L94" s="91">
        <f t="shared" si="77"/>
        <v>0</v>
      </c>
    </row>
    <row r="95" spans="1:12" s="5" customFormat="1" ht="15.75">
      <c r="A95" s="38"/>
      <c r="B95" s="333"/>
      <c r="C95" s="41" t="s">
        <v>1592</v>
      </c>
      <c r="D95" s="18" t="s">
        <v>1641</v>
      </c>
      <c r="E95" s="86">
        <f t="shared" si="55"/>
        <v>0</v>
      </c>
      <c r="F95" s="86">
        <f>F331</f>
        <v>0</v>
      </c>
      <c r="G95" s="86">
        <f aca="true" t="shared" si="78" ref="G95:L95">G331</f>
        <v>0</v>
      </c>
      <c r="H95" s="86">
        <f t="shared" si="78"/>
        <v>0</v>
      </c>
      <c r="I95" s="86">
        <f t="shared" si="78"/>
        <v>0</v>
      </c>
      <c r="J95" s="86">
        <f t="shared" si="78"/>
        <v>0</v>
      </c>
      <c r="K95" s="86">
        <f t="shared" si="78"/>
        <v>0</v>
      </c>
      <c r="L95" s="91">
        <f t="shared" si="78"/>
        <v>0</v>
      </c>
    </row>
    <row r="96" spans="1:12" s="5" customFormat="1" ht="15.75">
      <c r="A96" s="38"/>
      <c r="B96" s="333"/>
      <c r="C96" s="41" t="s">
        <v>1594</v>
      </c>
      <c r="D96" s="18" t="s">
        <v>1642</v>
      </c>
      <c r="E96" s="86">
        <f t="shared" si="55"/>
        <v>0</v>
      </c>
      <c r="F96" s="86">
        <f aca="true" t="shared" si="79" ref="F96:L96">F332</f>
        <v>0</v>
      </c>
      <c r="G96" s="86">
        <f t="shared" si="79"/>
        <v>0</v>
      </c>
      <c r="H96" s="86">
        <f t="shared" si="79"/>
        <v>0</v>
      </c>
      <c r="I96" s="86">
        <f t="shared" si="79"/>
        <v>0</v>
      </c>
      <c r="J96" s="86">
        <f t="shared" si="79"/>
        <v>0</v>
      </c>
      <c r="K96" s="86">
        <f t="shared" si="79"/>
        <v>0</v>
      </c>
      <c r="L96" s="91">
        <f t="shared" si="79"/>
        <v>0</v>
      </c>
    </row>
    <row r="97" spans="1:12" s="5" customFormat="1" ht="15.75">
      <c r="A97" s="38"/>
      <c r="B97" s="333"/>
      <c r="C97" s="41" t="s">
        <v>1591</v>
      </c>
      <c r="D97" s="18" t="s">
        <v>1643</v>
      </c>
      <c r="E97" s="86">
        <f t="shared" si="55"/>
        <v>0</v>
      </c>
      <c r="F97" s="86">
        <f aca="true" t="shared" si="80" ref="F97:L97">F333</f>
        <v>0</v>
      </c>
      <c r="G97" s="86">
        <f t="shared" si="80"/>
        <v>0</v>
      </c>
      <c r="H97" s="86">
        <f t="shared" si="80"/>
        <v>0</v>
      </c>
      <c r="I97" s="86">
        <f t="shared" si="80"/>
        <v>0</v>
      </c>
      <c r="J97" s="86">
        <f t="shared" si="80"/>
        <v>0</v>
      </c>
      <c r="K97" s="86">
        <f t="shared" si="80"/>
        <v>0</v>
      </c>
      <c r="L97" s="91">
        <f t="shared" si="80"/>
        <v>0</v>
      </c>
    </row>
    <row r="98" spans="1:12" ht="46.5" customHeight="1">
      <c r="A98" s="1068" t="s">
        <v>1696</v>
      </c>
      <c r="B98" s="1199"/>
      <c r="C98" s="1200"/>
      <c r="D98" s="320" t="s">
        <v>973</v>
      </c>
      <c r="E98" s="86">
        <f t="shared" si="55"/>
        <v>130085</v>
      </c>
      <c r="F98" s="372">
        <f>F99+F100+F101+F102+F103+F107+F111+F112+F113+F114+F115+F116+F117</f>
        <v>18008</v>
      </c>
      <c r="G98" s="372">
        <f aca="true" t="shared" si="81" ref="G98:L98">G99+G100+G101+G102+G103+G107+G111+G112+G113+G114+G115+G116+G117</f>
        <v>23402</v>
      </c>
      <c r="H98" s="372">
        <f t="shared" si="81"/>
        <v>39565</v>
      </c>
      <c r="I98" s="372">
        <f t="shared" si="81"/>
        <v>49110</v>
      </c>
      <c r="J98" s="372">
        <f t="shared" si="81"/>
        <v>136198.995</v>
      </c>
      <c r="K98" s="372">
        <f t="shared" si="81"/>
        <v>135938.825</v>
      </c>
      <c r="L98" s="373">
        <f t="shared" si="81"/>
        <v>135288.40000000002</v>
      </c>
    </row>
    <row r="99" spans="1:12" ht="18" customHeight="1">
      <c r="A99" s="322"/>
      <c r="B99" s="291" t="s">
        <v>826</v>
      </c>
      <c r="C99" s="321"/>
      <c r="D99" s="127" t="s">
        <v>827</v>
      </c>
      <c r="E99" s="86">
        <f t="shared" si="55"/>
        <v>82224</v>
      </c>
      <c r="F99" s="372">
        <f>F292</f>
        <v>16828</v>
      </c>
      <c r="G99" s="372">
        <f aca="true" t="shared" si="82" ref="G99:L99">G292</f>
        <v>19702</v>
      </c>
      <c r="H99" s="372">
        <f t="shared" si="82"/>
        <v>17211</v>
      </c>
      <c r="I99" s="372">
        <f t="shared" si="82"/>
        <v>28483</v>
      </c>
      <c r="J99" s="372">
        <f t="shared" si="82"/>
        <v>86088.528</v>
      </c>
      <c r="K99" s="372">
        <f t="shared" si="82"/>
        <v>85924.08</v>
      </c>
      <c r="L99" s="373">
        <f t="shared" si="82"/>
        <v>85512.96</v>
      </c>
    </row>
    <row r="100" spans="1:12" ht="33" customHeight="1">
      <c r="A100" s="322"/>
      <c r="B100" s="1182" t="s">
        <v>279</v>
      </c>
      <c r="C100" s="1182"/>
      <c r="D100" s="127" t="s">
        <v>280</v>
      </c>
      <c r="E100" s="86">
        <f t="shared" si="55"/>
        <v>0</v>
      </c>
      <c r="F100" s="372"/>
      <c r="G100" s="372"/>
      <c r="H100" s="374"/>
      <c r="I100" s="372"/>
      <c r="J100" s="374"/>
      <c r="K100" s="372"/>
      <c r="L100" s="375"/>
    </row>
    <row r="101" spans="1:12" ht="30.75" customHeight="1">
      <c r="A101" s="322"/>
      <c r="B101" s="1182" t="s">
        <v>1237</v>
      </c>
      <c r="C101" s="1182"/>
      <c r="D101" s="127" t="s">
        <v>1238</v>
      </c>
      <c r="E101" s="86">
        <f t="shared" si="55"/>
        <v>0</v>
      </c>
      <c r="F101" s="372"/>
      <c r="G101" s="372"/>
      <c r="H101" s="376"/>
      <c r="I101" s="372"/>
      <c r="J101" s="376"/>
      <c r="K101" s="372"/>
      <c r="L101" s="377"/>
    </row>
    <row r="102" spans="1:12" ht="15" customHeight="1">
      <c r="A102" s="322"/>
      <c r="B102" s="1182" t="s">
        <v>1239</v>
      </c>
      <c r="C102" s="1182"/>
      <c r="D102" s="127" t="s">
        <v>1240</v>
      </c>
      <c r="E102" s="86">
        <f t="shared" si="55"/>
        <v>0</v>
      </c>
      <c r="F102" s="372"/>
      <c r="G102" s="372"/>
      <c r="H102" s="376"/>
      <c r="I102" s="372"/>
      <c r="J102" s="376"/>
      <c r="K102" s="372"/>
      <c r="L102" s="377"/>
    </row>
    <row r="103" spans="1:12" ht="30.75" customHeight="1">
      <c r="A103" s="322"/>
      <c r="B103" s="1182" t="s">
        <v>1241</v>
      </c>
      <c r="C103" s="1182"/>
      <c r="D103" s="127" t="s">
        <v>380</v>
      </c>
      <c r="E103" s="86">
        <f t="shared" si="55"/>
        <v>0</v>
      </c>
      <c r="F103" s="372">
        <f>SUM(F104:F106)</f>
        <v>0</v>
      </c>
      <c r="G103" s="372">
        <f aca="true" t="shared" si="83" ref="G103:L103">SUM(G104:G106)</f>
        <v>0</v>
      </c>
      <c r="H103" s="372">
        <f t="shared" si="83"/>
        <v>0</v>
      </c>
      <c r="I103" s="372">
        <f t="shared" si="83"/>
        <v>0</v>
      </c>
      <c r="J103" s="372">
        <f t="shared" si="83"/>
        <v>0</v>
      </c>
      <c r="K103" s="372">
        <f t="shared" si="83"/>
        <v>0</v>
      </c>
      <c r="L103" s="373">
        <f t="shared" si="83"/>
        <v>0</v>
      </c>
    </row>
    <row r="104" spans="1:12" ht="35.25" customHeight="1">
      <c r="A104" s="322"/>
      <c r="B104" s="298"/>
      <c r="C104" s="35" t="s">
        <v>479</v>
      </c>
      <c r="D104" s="127" t="s">
        <v>385</v>
      </c>
      <c r="E104" s="86">
        <f t="shared" si="55"/>
        <v>0</v>
      </c>
      <c r="F104" s="372"/>
      <c r="G104" s="372"/>
      <c r="H104" s="374"/>
      <c r="I104" s="372"/>
      <c r="J104" s="374"/>
      <c r="K104" s="372"/>
      <c r="L104" s="375"/>
    </row>
    <row r="105" spans="1:12" ht="30.75" customHeight="1">
      <c r="A105" s="322"/>
      <c r="B105" s="298"/>
      <c r="C105" s="35" t="s">
        <v>386</v>
      </c>
      <c r="D105" s="127" t="s">
        <v>387</v>
      </c>
      <c r="E105" s="86">
        <f t="shared" si="55"/>
        <v>0</v>
      </c>
      <c r="F105" s="372"/>
      <c r="G105" s="372"/>
      <c r="H105" s="374"/>
      <c r="I105" s="372"/>
      <c r="J105" s="374"/>
      <c r="K105" s="372"/>
      <c r="L105" s="375"/>
    </row>
    <row r="106" spans="1:12" ht="33" customHeight="1">
      <c r="A106" s="322"/>
      <c r="B106" s="298"/>
      <c r="C106" s="298" t="s">
        <v>515</v>
      </c>
      <c r="D106" s="127" t="s">
        <v>516</v>
      </c>
      <c r="E106" s="86">
        <f t="shared" si="55"/>
        <v>0</v>
      </c>
      <c r="F106" s="372"/>
      <c r="G106" s="372"/>
      <c r="H106" s="374"/>
      <c r="I106" s="372"/>
      <c r="J106" s="374"/>
      <c r="K106" s="372"/>
      <c r="L106" s="375"/>
    </row>
    <row r="107" spans="1:12" ht="39.75" customHeight="1">
      <c r="A107" s="322"/>
      <c r="B107" s="1182" t="s">
        <v>35</v>
      </c>
      <c r="C107" s="1182"/>
      <c r="D107" s="127" t="s">
        <v>162</v>
      </c>
      <c r="E107" s="86">
        <f t="shared" si="55"/>
        <v>0</v>
      </c>
      <c r="F107" s="372">
        <f>SUM(F108:F110)</f>
        <v>0</v>
      </c>
      <c r="G107" s="372">
        <f aca="true" t="shared" si="84" ref="G107:L107">SUM(G108:G110)</f>
        <v>0</v>
      </c>
      <c r="H107" s="372">
        <f t="shared" si="84"/>
        <v>0</v>
      </c>
      <c r="I107" s="372">
        <f t="shared" si="84"/>
        <v>0</v>
      </c>
      <c r="J107" s="372">
        <f t="shared" si="84"/>
        <v>0</v>
      </c>
      <c r="K107" s="372">
        <f t="shared" si="84"/>
        <v>0</v>
      </c>
      <c r="L107" s="373">
        <f t="shared" si="84"/>
        <v>0</v>
      </c>
    </row>
    <row r="108" spans="1:12" ht="49.5" customHeight="1">
      <c r="A108" s="322"/>
      <c r="B108" s="298"/>
      <c r="C108" s="35" t="s">
        <v>163</v>
      </c>
      <c r="D108" s="127" t="s">
        <v>164</v>
      </c>
      <c r="E108" s="86">
        <f t="shared" si="55"/>
        <v>0</v>
      </c>
      <c r="F108" s="372"/>
      <c r="G108" s="372"/>
      <c r="H108" s="374"/>
      <c r="I108" s="372"/>
      <c r="J108" s="374"/>
      <c r="K108" s="372"/>
      <c r="L108" s="375"/>
    </row>
    <row r="109" spans="1:12" ht="36" customHeight="1">
      <c r="A109" s="322"/>
      <c r="B109" s="298"/>
      <c r="C109" s="35" t="s">
        <v>544</v>
      </c>
      <c r="D109" s="127" t="s">
        <v>545</v>
      </c>
      <c r="E109" s="86">
        <f t="shared" si="55"/>
        <v>0</v>
      </c>
      <c r="F109" s="372"/>
      <c r="G109" s="372"/>
      <c r="H109" s="374"/>
      <c r="I109" s="372"/>
      <c r="J109" s="374"/>
      <c r="K109" s="372"/>
      <c r="L109" s="375"/>
    </row>
    <row r="110" spans="1:12" ht="33" customHeight="1">
      <c r="A110" s="322"/>
      <c r="B110" s="298"/>
      <c r="C110" s="35" t="s">
        <v>388</v>
      </c>
      <c r="D110" s="127" t="s">
        <v>389</v>
      </c>
      <c r="E110" s="86">
        <f t="shared" si="55"/>
        <v>0</v>
      </c>
      <c r="F110" s="372"/>
      <c r="G110" s="372"/>
      <c r="H110" s="374"/>
      <c r="I110" s="372"/>
      <c r="J110" s="374"/>
      <c r="K110" s="372"/>
      <c r="L110" s="375"/>
    </row>
    <row r="111" spans="1:12" ht="25.5" customHeight="1">
      <c r="A111" s="322"/>
      <c r="B111" s="1181" t="s">
        <v>275</v>
      </c>
      <c r="C111" s="1180"/>
      <c r="D111" s="127" t="s">
        <v>1230</v>
      </c>
      <c r="E111" s="86">
        <f t="shared" si="55"/>
        <v>47861</v>
      </c>
      <c r="F111" s="372">
        <f>F344</f>
        <v>1180</v>
      </c>
      <c r="G111" s="372">
        <f aca="true" t="shared" si="85" ref="G111:L111">G344</f>
        <v>3700</v>
      </c>
      <c r="H111" s="372">
        <f t="shared" si="85"/>
        <v>22354</v>
      </c>
      <c r="I111" s="372">
        <f t="shared" si="85"/>
        <v>20627</v>
      </c>
      <c r="J111" s="372">
        <f t="shared" si="85"/>
        <v>50110.467</v>
      </c>
      <c r="K111" s="372">
        <f t="shared" si="85"/>
        <v>50014.745</v>
      </c>
      <c r="L111" s="373">
        <f t="shared" si="85"/>
        <v>49775.44</v>
      </c>
    </row>
    <row r="112" spans="1:12" ht="60.75" customHeight="1">
      <c r="A112" s="322"/>
      <c r="B112" s="1181" t="s">
        <v>1580</v>
      </c>
      <c r="C112" s="1180"/>
      <c r="D112" s="127" t="s">
        <v>1581</v>
      </c>
      <c r="E112" s="86">
        <f t="shared" si="55"/>
        <v>0</v>
      </c>
      <c r="F112" s="372"/>
      <c r="G112" s="372"/>
      <c r="H112" s="376"/>
      <c r="I112" s="380"/>
      <c r="J112" s="376"/>
      <c r="K112" s="372"/>
      <c r="L112" s="373"/>
    </row>
    <row r="113" spans="1:12" ht="54.75" customHeight="1">
      <c r="A113" s="322"/>
      <c r="B113" s="1181" t="s">
        <v>1582</v>
      </c>
      <c r="C113" s="1180"/>
      <c r="D113" s="127" t="s">
        <v>1583</v>
      </c>
      <c r="E113" s="86">
        <f t="shared" si="55"/>
        <v>0</v>
      </c>
      <c r="F113" s="372"/>
      <c r="G113" s="372"/>
      <c r="H113" s="376"/>
      <c r="I113" s="380"/>
      <c r="J113" s="376"/>
      <c r="K113" s="372"/>
      <c r="L113" s="373"/>
    </row>
    <row r="114" spans="1:12" ht="33.75" customHeight="1">
      <c r="A114" s="322"/>
      <c r="B114" s="1181" t="s">
        <v>1584</v>
      </c>
      <c r="C114" s="1180"/>
      <c r="D114" s="127" t="s">
        <v>1585</v>
      </c>
      <c r="E114" s="86">
        <f t="shared" si="55"/>
        <v>0</v>
      </c>
      <c r="F114" s="372"/>
      <c r="G114" s="372"/>
      <c r="H114" s="376"/>
      <c r="I114" s="380"/>
      <c r="J114" s="376"/>
      <c r="K114" s="372"/>
      <c r="L114" s="373"/>
    </row>
    <row r="115" spans="1:12" ht="39" customHeight="1">
      <c r="A115" s="322"/>
      <c r="B115" s="1181" t="s">
        <v>1346</v>
      </c>
      <c r="C115" s="1180"/>
      <c r="D115" s="127" t="s">
        <v>1335</v>
      </c>
      <c r="E115" s="86">
        <f t="shared" si="55"/>
        <v>0</v>
      </c>
      <c r="F115" s="372"/>
      <c r="G115" s="372"/>
      <c r="H115" s="376"/>
      <c r="I115" s="372"/>
      <c r="J115" s="376"/>
      <c r="K115" s="372"/>
      <c r="L115" s="377"/>
    </row>
    <row r="116" spans="1:12" ht="39" customHeight="1">
      <c r="A116" s="322"/>
      <c r="B116" s="1181" t="s">
        <v>1417</v>
      </c>
      <c r="C116" s="1180"/>
      <c r="D116" s="127" t="s">
        <v>1416</v>
      </c>
      <c r="E116" s="86">
        <f t="shared" si="55"/>
        <v>0</v>
      </c>
      <c r="F116" s="372"/>
      <c r="G116" s="372"/>
      <c r="H116" s="376"/>
      <c r="I116" s="372"/>
      <c r="J116" s="376"/>
      <c r="K116" s="372"/>
      <c r="L116" s="377"/>
    </row>
    <row r="117" spans="1:12" ht="15.75">
      <c r="A117" s="334"/>
      <c r="B117" s="1206" t="s">
        <v>1563</v>
      </c>
      <c r="C117" s="1178"/>
      <c r="D117" s="127" t="s">
        <v>1565</v>
      </c>
      <c r="E117" s="86">
        <f t="shared" si="55"/>
        <v>0</v>
      </c>
      <c r="F117" s="372"/>
      <c r="G117" s="372"/>
      <c r="H117" s="376"/>
      <c r="I117" s="372"/>
      <c r="J117" s="376"/>
      <c r="K117" s="372"/>
      <c r="L117" s="377"/>
    </row>
    <row r="118" spans="1:12" ht="53.25" customHeight="1">
      <c r="A118" s="1191" t="s">
        <v>1722</v>
      </c>
      <c r="B118" s="1208"/>
      <c r="C118" s="1209"/>
      <c r="D118" s="183" t="s">
        <v>390</v>
      </c>
      <c r="E118" s="86">
        <f t="shared" si="55"/>
        <v>0</v>
      </c>
      <c r="F118" s="381"/>
      <c r="G118" s="381"/>
      <c r="H118" s="374"/>
      <c r="I118" s="372"/>
      <c r="J118" s="374"/>
      <c r="K118" s="382"/>
      <c r="L118" s="383"/>
    </row>
    <row r="119" spans="1:12" ht="21" customHeight="1">
      <c r="A119" s="335"/>
      <c r="B119" s="1198" t="s">
        <v>1388</v>
      </c>
      <c r="C119" s="1178"/>
      <c r="D119" s="179" t="s">
        <v>391</v>
      </c>
      <c r="E119" s="86">
        <f t="shared" si="55"/>
        <v>0</v>
      </c>
      <c r="F119" s="381"/>
      <c r="G119" s="381"/>
      <c r="H119" s="376"/>
      <c r="I119" s="372"/>
      <c r="J119" s="376"/>
      <c r="K119" s="381"/>
      <c r="L119" s="377"/>
    </row>
    <row r="120" spans="1:12" ht="15.75">
      <c r="A120" s="335"/>
      <c r="B120" s="298"/>
      <c r="C120" s="37" t="s">
        <v>1134</v>
      </c>
      <c r="D120" s="179" t="s">
        <v>1165</v>
      </c>
      <c r="E120" s="384" t="s">
        <v>792</v>
      </c>
      <c r="F120" s="384" t="s">
        <v>792</v>
      </c>
      <c r="G120" s="384" t="s">
        <v>792</v>
      </c>
      <c r="H120" s="384" t="s">
        <v>792</v>
      </c>
      <c r="I120" s="374" t="s">
        <v>792</v>
      </c>
      <c r="J120" s="384" t="s">
        <v>792</v>
      </c>
      <c r="K120" s="384" t="s">
        <v>792</v>
      </c>
      <c r="L120" s="385" t="s">
        <v>792</v>
      </c>
    </row>
    <row r="121" spans="1:12" s="339" customFormat="1" ht="15.75">
      <c r="A121" s="336"/>
      <c r="B121" s="337"/>
      <c r="C121" s="30" t="s">
        <v>1140</v>
      </c>
      <c r="D121" s="338" t="s">
        <v>1387</v>
      </c>
      <c r="E121" s="386" t="s">
        <v>792</v>
      </c>
      <c r="F121" s="386" t="s">
        <v>792</v>
      </c>
      <c r="G121" s="386" t="s">
        <v>792</v>
      </c>
      <c r="H121" s="386" t="s">
        <v>792</v>
      </c>
      <c r="I121" s="387" t="s">
        <v>792</v>
      </c>
      <c r="J121" s="386" t="s">
        <v>792</v>
      </c>
      <c r="K121" s="386" t="s">
        <v>792</v>
      </c>
      <c r="L121" s="388" t="s">
        <v>792</v>
      </c>
    </row>
    <row r="122" spans="1:12" s="339" customFormat="1" ht="15.75">
      <c r="A122" s="336"/>
      <c r="B122" s="1207" t="s">
        <v>1390</v>
      </c>
      <c r="C122" s="1207"/>
      <c r="D122" s="338" t="s">
        <v>661</v>
      </c>
      <c r="E122" s="386"/>
      <c r="F122" s="389"/>
      <c r="G122" s="389"/>
      <c r="H122" s="390"/>
      <c r="I122" s="391"/>
      <c r="J122" s="390"/>
      <c r="K122" s="389"/>
      <c r="L122" s="392"/>
    </row>
    <row r="123" spans="1:12" s="339" customFormat="1" ht="18" customHeight="1">
      <c r="A123" s="336"/>
      <c r="B123" s="337"/>
      <c r="C123" s="340" t="s">
        <v>1134</v>
      </c>
      <c r="D123" s="338" t="s">
        <v>662</v>
      </c>
      <c r="E123" s="386" t="s">
        <v>792</v>
      </c>
      <c r="F123" s="386" t="s">
        <v>792</v>
      </c>
      <c r="G123" s="386" t="s">
        <v>792</v>
      </c>
      <c r="H123" s="386" t="s">
        <v>792</v>
      </c>
      <c r="I123" s="387" t="s">
        <v>792</v>
      </c>
      <c r="J123" s="386" t="s">
        <v>792</v>
      </c>
      <c r="K123" s="386" t="s">
        <v>792</v>
      </c>
      <c r="L123" s="388" t="s">
        <v>792</v>
      </c>
    </row>
    <row r="124" spans="1:12" s="339" customFormat="1" ht="18" customHeight="1">
      <c r="A124" s="336"/>
      <c r="B124" s="337"/>
      <c r="C124" s="30" t="s">
        <v>1140</v>
      </c>
      <c r="D124" s="338" t="s">
        <v>1389</v>
      </c>
      <c r="E124" s="386" t="s">
        <v>792</v>
      </c>
      <c r="F124" s="386" t="s">
        <v>792</v>
      </c>
      <c r="G124" s="386" t="s">
        <v>792</v>
      </c>
      <c r="H124" s="386" t="s">
        <v>792</v>
      </c>
      <c r="I124" s="387" t="s">
        <v>792</v>
      </c>
      <c r="J124" s="386" t="s">
        <v>792</v>
      </c>
      <c r="K124" s="386" t="s">
        <v>792</v>
      </c>
      <c r="L124" s="388" t="s">
        <v>792</v>
      </c>
    </row>
    <row r="125" spans="1:12" s="339" customFormat="1" ht="15.75">
      <c r="A125" s="336"/>
      <c r="B125" s="1207" t="s">
        <v>1392</v>
      </c>
      <c r="C125" s="1207"/>
      <c r="D125" s="338" t="s">
        <v>537</v>
      </c>
      <c r="E125" s="386"/>
      <c r="F125" s="389"/>
      <c r="G125" s="389"/>
      <c r="H125" s="390"/>
      <c r="I125" s="391"/>
      <c r="J125" s="390"/>
      <c r="K125" s="389"/>
      <c r="L125" s="392"/>
    </row>
    <row r="126" spans="1:12" s="339" customFormat="1" ht="18" customHeight="1">
      <c r="A126" s="336"/>
      <c r="B126" s="337"/>
      <c r="C126" s="340" t="s">
        <v>1134</v>
      </c>
      <c r="D126" s="338" t="s">
        <v>538</v>
      </c>
      <c r="E126" s="386" t="s">
        <v>792</v>
      </c>
      <c r="F126" s="386" t="s">
        <v>792</v>
      </c>
      <c r="G126" s="386" t="s">
        <v>792</v>
      </c>
      <c r="H126" s="386" t="s">
        <v>792</v>
      </c>
      <c r="I126" s="387" t="s">
        <v>792</v>
      </c>
      <c r="J126" s="386" t="s">
        <v>792</v>
      </c>
      <c r="K126" s="386" t="s">
        <v>792</v>
      </c>
      <c r="L126" s="388" t="s">
        <v>792</v>
      </c>
    </row>
    <row r="127" spans="1:12" s="339" customFormat="1" ht="18" customHeight="1">
      <c r="A127" s="336"/>
      <c r="B127" s="337"/>
      <c r="C127" s="30" t="s">
        <v>1140</v>
      </c>
      <c r="D127" s="338" t="s">
        <v>1391</v>
      </c>
      <c r="E127" s="386" t="s">
        <v>792</v>
      </c>
      <c r="F127" s="386" t="s">
        <v>792</v>
      </c>
      <c r="G127" s="386" t="s">
        <v>792</v>
      </c>
      <c r="H127" s="386" t="s">
        <v>792</v>
      </c>
      <c r="I127" s="387" t="s">
        <v>792</v>
      </c>
      <c r="J127" s="386" t="s">
        <v>792</v>
      </c>
      <c r="K127" s="386" t="s">
        <v>792</v>
      </c>
      <c r="L127" s="388" t="s">
        <v>792</v>
      </c>
    </row>
    <row r="128" spans="1:12" ht="30" customHeight="1">
      <c r="A128" s="335"/>
      <c r="B128" s="1182" t="s">
        <v>1352</v>
      </c>
      <c r="C128" s="1182"/>
      <c r="D128" s="179" t="s">
        <v>539</v>
      </c>
      <c r="E128" s="372"/>
      <c r="F128" s="372"/>
      <c r="G128" s="372"/>
      <c r="H128" s="376"/>
      <c r="I128" s="372"/>
      <c r="J128" s="376"/>
      <c r="K128" s="372"/>
      <c r="L128" s="377"/>
    </row>
    <row r="129" spans="1:12" ht="18" customHeight="1">
      <c r="A129" s="335"/>
      <c r="B129" s="298"/>
      <c r="C129" s="37" t="s">
        <v>1133</v>
      </c>
      <c r="D129" s="179" t="s">
        <v>540</v>
      </c>
      <c r="E129" s="384" t="s">
        <v>792</v>
      </c>
      <c r="F129" s="384" t="s">
        <v>792</v>
      </c>
      <c r="G129" s="384" t="s">
        <v>792</v>
      </c>
      <c r="H129" s="384" t="s">
        <v>792</v>
      </c>
      <c r="I129" s="374" t="s">
        <v>792</v>
      </c>
      <c r="J129" s="384" t="s">
        <v>792</v>
      </c>
      <c r="K129" s="384" t="s">
        <v>792</v>
      </c>
      <c r="L129" s="385" t="s">
        <v>792</v>
      </c>
    </row>
    <row r="130" spans="1:12" ht="18" customHeight="1">
      <c r="A130" s="335"/>
      <c r="B130" s="298"/>
      <c r="C130" s="37" t="s">
        <v>1134</v>
      </c>
      <c r="D130" s="179" t="s">
        <v>541</v>
      </c>
      <c r="E130" s="384" t="s">
        <v>792</v>
      </c>
      <c r="F130" s="384" t="s">
        <v>792</v>
      </c>
      <c r="G130" s="384" t="s">
        <v>792</v>
      </c>
      <c r="H130" s="384" t="s">
        <v>792</v>
      </c>
      <c r="I130" s="374" t="s">
        <v>792</v>
      </c>
      <c r="J130" s="384" t="s">
        <v>792</v>
      </c>
      <c r="K130" s="384" t="s">
        <v>792</v>
      </c>
      <c r="L130" s="385" t="s">
        <v>792</v>
      </c>
    </row>
    <row r="131" spans="1:12" ht="18" customHeight="1">
      <c r="A131" s="335"/>
      <c r="B131" s="298"/>
      <c r="C131" s="37" t="s">
        <v>1268</v>
      </c>
      <c r="D131" s="179" t="s">
        <v>542</v>
      </c>
      <c r="E131" s="384" t="s">
        <v>792</v>
      </c>
      <c r="F131" s="384" t="s">
        <v>792</v>
      </c>
      <c r="G131" s="384" t="s">
        <v>792</v>
      </c>
      <c r="H131" s="384" t="s">
        <v>792</v>
      </c>
      <c r="I131" s="374" t="s">
        <v>792</v>
      </c>
      <c r="J131" s="384" t="s">
        <v>792</v>
      </c>
      <c r="K131" s="384" t="s">
        <v>792</v>
      </c>
      <c r="L131" s="385" t="s">
        <v>792</v>
      </c>
    </row>
    <row r="132" spans="1:12" ht="18" customHeight="1">
      <c r="A132" s="335"/>
      <c r="B132" s="298"/>
      <c r="C132" s="17" t="s">
        <v>1140</v>
      </c>
      <c r="D132" s="179" t="s">
        <v>253</v>
      </c>
      <c r="E132" s="384" t="s">
        <v>792</v>
      </c>
      <c r="F132" s="384" t="s">
        <v>792</v>
      </c>
      <c r="G132" s="384" t="s">
        <v>792</v>
      </c>
      <c r="H132" s="384" t="s">
        <v>792</v>
      </c>
      <c r="I132" s="374" t="s">
        <v>792</v>
      </c>
      <c r="J132" s="384" t="s">
        <v>792</v>
      </c>
      <c r="K132" s="384" t="s">
        <v>792</v>
      </c>
      <c r="L132" s="385" t="s">
        <v>792</v>
      </c>
    </row>
    <row r="133" spans="1:12" ht="15.75">
      <c r="A133" s="335"/>
      <c r="B133" s="1182" t="s">
        <v>1394</v>
      </c>
      <c r="C133" s="1182"/>
      <c r="D133" s="179" t="s">
        <v>543</v>
      </c>
      <c r="E133" s="372"/>
      <c r="F133" s="372"/>
      <c r="G133" s="372"/>
      <c r="H133" s="376"/>
      <c r="I133" s="372"/>
      <c r="J133" s="376"/>
      <c r="K133" s="372"/>
      <c r="L133" s="377"/>
    </row>
    <row r="134" spans="1:12" ht="18" customHeight="1">
      <c r="A134" s="335"/>
      <c r="B134" s="298"/>
      <c r="C134" s="37" t="s">
        <v>1134</v>
      </c>
      <c r="D134" s="179" t="s">
        <v>518</v>
      </c>
      <c r="E134" s="384" t="s">
        <v>792</v>
      </c>
      <c r="F134" s="384" t="s">
        <v>792</v>
      </c>
      <c r="G134" s="384" t="s">
        <v>792</v>
      </c>
      <c r="H134" s="384" t="s">
        <v>792</v>
      </c>
      <c r="I134" s="374" t="s">
        <v>792</v>
      </c>
      <c r="J134" s="384" t="s">
        <v>792</v>
      </c>
      <c r="K134" s="384" t="s">
        <v>792</v>
      </c>
      <c r="L134" s="385" t="s">
        <v>792</v>
      </c>
    </row>
    <row r="135" spans="1:12" s="339" customFormat="1" ht="18" customHeight="1">
      <c r="A135" s="336"/>
      <c r="B135" s="337"/>
      <c r="C135" s="30" t="s">
        <v>1140</v>
      </c>
      <c r="D135" s="338" t="s">
        <v>1393</v>
      </c>
      <c r="E135" s="386" t="s">
        <v>792</v>
      </c>
      <c r="F135" s="386" t="s">
        <v>792</v>
      </c>
      <c r="G135" s="386" t="s">
        <v>792</v>
      </c>
      <c r="H135" s="386" t="s">
        <v>792</v>
      </c>
      <c r="I135" s="387" t="s">
        <v>792</v>
      </c>
      <c r="J135" s="386" t="s">
        <v>792</v>
      </c>
      <c r="K135" s="386" t="s">
        <v>792</v>
      </c>
      <c r="L135" s="388" t="s">
        <v>792</v>
      </c>
    </row>
    <row r="136" spans="1:12" ht="30" customHeight="1">
      <c r="A136" s="335"/>
      <c r="B136" s="1182" t="s">
        <v>270</v>
      </c>
      <c r="C136" s="1182"/>
      <c r="D136" s="179" t="s">
        <v>519</v>
      </c>
      <c r="E136" s="372"/>
      <c r="F136" s="372"/>
      <c r="G136" s="372"/>
      <c r="H136" s="376"/>
      <c r="I136" s="372"/>
      <c r="J136" s="376"/>
      <c r="K136" s="372"/>
      <c r="L136" s="377"/>
    </row>
    <row r="137" spans="1:12" ht="18" customHeight="1">
      <c r="A137" s="335"/>
      <c r="B137" s="298"/>
      <c r="C137" s="37" t="s">
        <v>1133</v>
      </c>
      <c r="D137" s="179" t="s">
        <v>520</v>
      </c>
      <c r="E137" s="384" t="s">
        <v>792</v>
      </c>
      <c r="F137" s="384" t="s">
        <v>792</v>
      </c>
      <c r="G137" s="384" t="s">
        <v>792</v>
      </c>
      <c r="H137" s="384" t="s">
        <v>792</v>
      </c>
      <c r="I137" s="374" t="s">
        <v>792</v>
      </c>
      <c r="J137" s="384" t="s">
        <v>792</v>
      </c>
      <c r="K137" s="384" t="s">
        <v>792</v>
      </c>
      <c r="L137" s="385" t="s">
        <v>792</v>
      </c>
    </row>
    <row r="138" spans="1:12" ht="18" customHeight="1">
      <c r="A138" s="335"/>
      <c r="B138" s="298"/>
      <c r="C138" s="37" t="s">
        <v>1134</v>
      </c>
      <c r="D138" s="179" t="s">
        <v>392</v>
      </c>
      <c r="E138" s="384" t="s">
        <v>792</v>
      </c>
      <c r="F138" s="384" t="s">
        <v>792</v>
      </c>
      <c r="G138" s="384" t="s">
        <v>792</v>
      </c>
      <c r="H138" s="384" t="s">
        <v>792</v>
      </c>
      <c r="I138" s="374" t="s">
        <v>792</v>
      </c>
      <c r="J138" s="384" t="s">
        <v>792</v>
      </c>
      <c r="K138" s="384" t="s">
        <v>792</v>
      </c>
      <c r="L138" s="385" t="s">
        <v>792</v>
      </c>
    </row>
    <row r="139" spans="1:12" ht="18" customHeight="1">
      <c r="A139" s="335"/>
      <c r="B139" s="298"/>
      <c r="C139" s="37" t="s">
        <v>1268</v>
      </c>
      <c r="D139" s="179" t="s">
        <v>393</v>
      </c>
      <c r="E139" s="384" t="s">
        <v>792</v>
      </c>
      <c r="F139" s="384" t="s">
        <v>792</v>
      </c>
      <c r="G139" s="384" t="s">
        <v>792</v>
      </c>
      <c r="H139" s="384" t="s">
        <v>792</v>
      </c>
      <c r="I139" s="374" t="s">
        <v>792</v>
      </c>
      <c r="J139" s="384" t="s">
        <v>792</v>
      </c>
      <c r="K139" s="384" t="s">
        <v>792</v>
      </c>
      <c r="L139" s="385" t="s">
        <v>792</v>
      </c>
    </row>
    <row r="140" spans="1:12" ht="18" customHeight="1">
      <c r="A140" s="335"/>
      <c r="B140" s="298"/>
      <c r="C140" s="17" t="s">
        <v>1140</v>
      </c>
      <c r="D140" s="179" t="s">
        <v>269</v>
      </c>
      <c r="E140" s="384" t="s">
        <v>792</v>
      </c>
      <c r="F140" s="384" t="s">
        <v>792</v>
      </c>
      <c r="G140" s="384" t="s">
        <v>792</v>
      </c>
      <c r="H140" s="384" t="s">
        <v>792</v>
      </c>
      <c r="I140" s="374" t="s">
        <v>792</v>
      </c>
      <c r="J140" s="384" t="s">
        <v>792</v>
      </c>
      <c r="K140" s="384" t="s">
        <v>792</v>
      </c>
      <c r="L140" s="385" t="s">
        <v>792</v>
      </c>
    </row>
    <row r="141" spans="1:12" ht="31.5" customHeight="1">
      <c r="A141" s="335"/>
      <c r="B141" s="1182" t="s">
        <v>255</v>
      </c>
      <c r="C141" s="1182"/>
      <c r="D141" s="179" t="s">
        <v>383</v>
      </c>
      <c r="E141" s="372"/>
      <c r="F141" s="372"/>
      <c r="G141" s="372"/>
      <c r="H141" s="376"/>
      <c r="I141" s="372"/>
      <c r="J141" s="376"/>
      <c r="K141" s="372"/>
      <c r="L141" s="377"/>
    </row>
    <row r="142" spans="1:12" ht="18" customHeight="1">
      <c r="A142" s="335"/>
      <c r="B142" s="298"/>
      <c r="C142" s="37" t="s">
        <v>1133</v>
      </c>
      <c r="D142" s="179" t="s">
        <v>101</v>
      </c>
      <c r="E142" s="384" t="s">
        <v>792</v>
      </c>
      <c r="F142" s="384" t="s">
        <v>792</v>
      </c>
      <c r="G142" s="384" t="s">
        <v>792</v>
      </c>
      <c r="H142" s="384" t="s">
        <v>792</v>
      </c>
      <c r="I142" s="374" t="s">
        <v>792</v>
      </c>
      <c r="J142" s="384" t="s">
        <v>792</v>
      </c>
      <c r="K142" s="384" t="s">
        <v>792</v>
      </c>
      <c r="L142" s="385" t="s">
        <v>792</v>
      </c>
    </row>
    <row r="143" spans="1:12" ht="18" customHeight="1">
      <c r="A143" s="335"/>
      <c r="B143" s="298"/>
      <c r="C143" s="37" t="s">
        <v>1134</v>
      </c>
      <c r="D143" s="179" t="s">
        <v>102</v>
      </c>
      <c r="E143" s="384" t="s">
        <v>792</v>
      </c>
      <c r="F143" s="384" t="s">
        <v>792</v>
      </c>
      <c r="G143" s="384" t="s">
        <v>792</v>
      </c>
      <c r="H143" s="384" t="s">
        <v>792</v>
      </c>
      <c r="I143" s="374" t="s">
        <v>792</v>
      </c>
      <c r="J143" s="384" t="s">
        <v>792</v>
      </c>
      <c r="K143" s="384" t="s">
        <v>792</v>
      </c>
      <c r="L143" s="385" t="s">
        <v>792</v>
      </c>
    </row>
    <row r="144" spans="1:12" ht="18" customHeight="1">
      <c r="A144" s="335"/>
      <c r="B144" s="298"/>
      <c r="C144" s="37" t="s">
        <v>1268</v>
      </c>
      <c r="D144" s="179" t="s">
        <v>103</v>
      </c>
      <c r="E144" s="384" t="s">
        <v>792</v>
      </c>
      <c r="F144" s="384" t="s">
        <v>792</v>
      </c>
      <c r="G144" s="384" t="s">
        <v>792</v>
      </c>
      <c r="H144" s="384" t="s">
        <v>792</v>
      </c>
      <c r="I144" s="374" t="s">
        <v>792</v>
      </c>
      <c r="J144" s="384" t="s">
        <v>792</v>
      </c>
      <c r="K144" s="384" t="s">
        <v>792</v>
      </c>
      <c r="L144" s="385" t="s">
        <v>792</v>
      </c>
    </row>
    <row r="145" spans="1:12" ht="18" customHeight="1">
      <c r="A145" s="335"/>
      <c r="B145" s="298"/>
      <c r="C145" s="17" t="s">
        <v>1140</v>
      </c>
      <c r="D145" s="179" t="s">
        <v>254</v>
      </c>
      <c r="E145" s="384" t="s">
        <v>792</v>
      </c>
      <c r="F145" s="384" t="s">
        <v>792</v>
      </c>
      <c r="G145" s="384" t="s">
        <v>792</v>
      </c>
      <c r="H145" s="384" t="s">
        <v>792</v>
      </c>
      <c r="I145" s="374" t="s">
        <v>792</v>
      </c>
      <c r="J145" s="384" t="s">
        <v>792</v>
      </c>
      <c r="K145" s="384" t="s">
        <v>792</v>
      </c>
      <c r="L145" s="385" t="s">
        <v>792</v>
      </c>
    </row>
    <row r="146" spans="1:12" ht="30" customHeight="1">
      <c r="A146" s="335"/>
      <c r="B146" s="1182" t="s">
        <v>257</v>
      </c>
      <c r="C146" s="1182"/>
      <c r="D146" s="179" t="s">
        <v>104</v>
      </c>
      <c r="E146" s="384"/>
      <c r="F146" s="381"/>
      <c r="G146" s="381"/>
      <c r="H146" s="376"/>
      <c r="I146" s="372"/>
      <c r="J146" s="376"/>
      <c r="K146" s="381"/>
      <c r="L146" s="377"/>
    </row>
    <row r="147" spans="1:12" ht="18" customHeight="1">
      <c r="A147" s="335"/>
      <c r="B147" s="298"/>
      <c r="C147" s="37" t="s">
        <v>1133</v>
      </c>
      <c r="D147" s="179" t="s">
        <v>105</v>
      </c>
      <c r="E147" s="384" t="s">
        <v>792</v>
      </c>
      <c r="F147" s="384" t="s">
        <v>792</v>
      </c>
      <c r="G147" s="384" t="s">
        <v>792</v>
      </c>
      <c r="H147" s="384" t="s">
        <v>792</v>
      </c>
      <c r="I147" s="374" t="s">
        <v>792</v>
      </c>
      <c r="J147" s="384" t="s">
        <v>792</v>
      </c>
      <c r="K147" s="384" t="s">
        <v>792</v>
      </c>
      <c r="L147" s="385" t="s">
        <v>792</v>
      </c>
    </row>
    <row r="148" spans="1:12" ht="18" customHeight="1">
      <c r="A148" s="335"/>
      <c r="B148" s="298"/>
      <c r="C148" s="37" t="s">
        <v>1134</v>
      </c>
      <c r="D148" s="179" t="s">
        <v>106</v>
      </c>
      <c r="E148" s="384" t="s">
        <v>792</v>
      </c>
      <c r="F148" s="384" t="s">
        <v>792</v>
      </c>
      <c r="G148" s="384" t="s">
        <v>792</v>
      </c>
      <c r="H148" s="384" t="s">
        <v>792</v>
      </c>
      <c r="I148" s="374" t="s">
        <v>792</v>
      </c>
      <c r="J148" s="384" t="s">
        <v>792</v>
      </c>
      <c r="K148" s="384" t="s">
        <v>792</v>
      </c>
      <c r="L148" s="385" t="s">
        <v>792</v>
      </c>
    </row>
    <row r="149" spans="1:12" ht="18" customHeight="1">
      <c r="A149" s="335"/>
      <c r="B149" s="298"/>
      <c r="C149" s="37" t="s">
        <v>1268</v>
      </c>
      <c r="D149" s="179" t="s">
        <v>107</v>
      </c>
      <c r="E149" s="384" t="s">
        <v>792</v>
      </c>
      <c r="F149" s="384" t="s">
        <v>792</v>
      </c>
      <c r="G149" s="384" t="s">
        <v>792</v>
      </c>
      <c r="H149" s="384" t="s">
        <v>792</v>
      </c>
      <c r="I149" s="374" t="s">
        <v>792</v>
      </c>
      <c r="J149" s="384" t="s">
        <v>792</v>
      </c>
      <c r="K149" s="384" t="s">
        <v>792</v>
      </c>
      <c r="L149" s="385" t="s">
        <v>792</v>
      </c>
    </row>
    <row r="150" spans="1:12" ht="18" customHeight="1">
      <c r="A150" s="335"/>
      <c r="B150" s="298"/>
      <c r="C150" s="17" t="s">
        <v>1140</v>
      </c>
      <c r="D150" s="179" t="s">
        <v>256</v>
      </c>
      <c r="E150" s="384" t="s">
        <v>792</v>
      </c>
      <c r="F150" s="384" t="s">
        <v>792</v>
      </c>
      <c r="G150" s="384" t="s">
        <v>792</v>
      </c>
      <c r="H150" s="384" t="s">
        <v>792</v>
      </c>
      <c r="I150" s="374" t="s">
        <v>792</v>
      </c>
      <c r="J150" s="384" t="s">
        <v>792</v>
      </c>
      <c r="K150" s="384" t="s">
        <v>792</v>
      </c>
      <c r="L150" s="385" t="s">
        <v>792</v>
      </c>
    </row>
    <row r="151" spans="1:12" ht="30.75" customHeight="1">
      <c r="A151" s="335"/>
      <c r="B151" s="1182" t="s">
        <v>259</v>
      </c>
      <c r="C151" s="1182"/>
      <c r="D151" s="179" t="s">
        <v>83</v>
      </c>
      <c r="E151" s="384"/>
      <c r="F151" s="381"/>
      <c r="G151" s="381"/>
      <c r="H151" s="376"/>
      <c r="I151" s="372"/>
      <c r="J151" s="376"/>
      <c r="K151" s="381"/>
      <c r="L151" s="377"/>
    </row>
    <row r="152" spans="1:12" ht="18" customHeight="1">
      <c r="A152" s="335"/>
      <c r="B152" s="298"/>
      <c r="C152" s="37" t="s">
        <v>1133</v>
      </c>
      <c r="D152" s="179" t="s">
        <v>84</v>
      </c>
      <c r="E152" s="384" t="s">
        <v>792</v>
      </c>
      <c r="F152" s="384" t="s">
        <v>792</v>
      </c>
      <c r="G152" s="384" t="s">
        <v>792</v>
      </c>
      <c r="H152" s="384" t="s">
        <v>792</v>
      </c>
      <c r="I152" s="374" t="s">
        <v>792</v>
      </c>
      <c r="J152" s="384" t="s">
        <v>792</v>
      </c>
      <c r="K152" s="384" t="s">
        <v>792</v>
      </c>
      <c r="L152" s="385" t="s">
        <v>792</v>
      </c>
    </row>
    <row r="153" spans="1:12" ht="18" customHeight="1">
      <c r="A153" s="335"/>
      <c r="B153" s="298"/>
      <c r="C153" s="37" t="s">
        <v>1134</v>
      </c>
      <c r="D153" s="179" t="s">
        <v>85</v>
      </c>
      <c r="E153" s="384" t="s">
        <v>792</v>
      </c>
      <c r="F153" s="384" t="s">
        <v>792</v>
      </c>
      <c r="G153" s="384" t="s">
        <v>792</v>
      </c>
      <c r="H153" s="384" t="s">
        <v>792</v>
      </c>
      <c r="I153" s="374" t="s">
        <v>792</v>
      </c>
      <c r="J153" s="384" t="s">
        <v>792</v>
      </c>
      <c r="K153" s="384" t="s">
        <v>792</v>
      </c>
      <c r="L153" s="385" t="s">
        <v>792</v>
      </c>
    </row>
    <row r="154" spans="1:12" ht="18" customHeight="1">
      <c r="A154" s="335"/>
      <c r="B154" s="298"/>
      <c r="C154" s="37" t="s">
        <v>1268</v>
      </c>
      <c r="D154" s="179" t="s">
        <v>86</v>
      </c>
      <c r="E154" s="384" t="s">
        <v>792</v>
      </c>
      <c r="F154" s="384" t="s">
        <v>792</v>
      </c>
      <c r="G154" s="384" t="s">
        <v>792</v>
      </c>
      <c r="H154" s="384" t="s">
        <v>792</v>
      </c>
      <c r="I154" s="374" t="s">
        <v>792</v>
      </c>
      <c r="J154" s="384" t="s">
        <v>792</v>
      </c>
      <c r="K154" s="384" t="s">
        <v>792</v>
      </c>
      <c r="L154" s="385" t="s">
        <v>792</v>
      </c>
    </row>
    <row r="155" spans="1:12" ht="18" customHeight="1">
      <c r="A155" s="335"/>
      <c r="B155" s="298"/>
      <c r="C155" s="17" t="s">
        <v>1140</v>
      </c>
      <c r="D155" s="179" t="s">
        <v>258</v>
      </c>
      <c r="E155" s="384" t="s">
        <v>792</v>
      </c>
      <c r="F155" s="384" t="s">
        <v>792</v>
      </c>
      <c r="G155" s="384" t="s">
        <v>792</v>
      </c>
      <c r="H155" s="384" t="s">
        <v>792</v>
      </c>
      <c r="I155" s="374" t="s">
        <v>792</v>
      </c>
      <c r="J155" s="384" t="s">
        <v>792</v>
      </c>
      <c r="K155" s="384" t="s">
        <v>792</v>
      </c>
      <c r="L155" s="385" t="s">
        <v>792</v>
      </c>
    </row>
    <row r="156" spans="1:12" ht="31.5" customHeight="1">
      <c r="A156" s="335"/>
      <c r="B156" s="1182" t="s">
        <v>261</v>
      </c>
      <c r="C156" s="1182"/>
      <c r="D156" s="179" t="s">
        <v>87</v>
      </c>
      <c r="E156" s="384"/>
      <c r="F156" s="381"/>
      <c r="G156" s="381"/>
      <c r="H156" s="376"/>
      <c r="I156" s="372"/>
      <c r="J156" s="376"/>
      <c r="K156" s="381"/>
      <c r="L156" s="377"/>
    </row>
    <row r="157" spans="1:12" ht="18" customHeight="1">
      <c r="A157" s="335"/>
      <c r="B157" s="298"/>
      <c r="C157" s="37" t="s">
        <v>1133</v>
      </c>
      <c r="D157" s="179" t="s">
        <v>88</v>
      </c>
      <c r="E157" s="384" t="s">
        <v>792</v>
      </c>
      <c r="F157" s="384" t="s">
        <v>792</v>
      </c>
      <c r="G157" s="384" t="s">
        <v>792</v>
      </c>
      <c r="H157" s="384" t="s">
        <v>792</v>
      </c>
      <c r="I157" s="374" t="s">
        <v>792</v>
      </c>
      <c r="J157" s="384" t="s">
        <v>792</v>
      </c>
      <c r="K157" s="384" t="s">
        <v>792</v>
      </c>
      <c r="L157" s="385" t="s">
        <v>792</v>
      </c>
    </row>
    <row r="158" spans="1:12" ht="18" customHeight="1">
      <c r="A158" s="335"/>
      <c r="B158" s="298"/>
      <c r="C158" s="37" t="s">
        <v>1134</v>
      </c>
      <c r="D158" s="179" t="s">
        <v>89</v>
      </c>
      <c r="E158" s="384" t="s">
        <v>792</v>
      </c>
      <c r="F158" s="384" t="s">
        <v>792</v>
      </c>
      <c r="G158" s="384" t="s">
        <v>792</v>
      </c>
      <c r="H158" s="384" t="s">
        <v>792</v>
      </c>
      <c r="I158" s="374" t="s">
        <v>792</v>
      </c>
      <c r="J158" s="384" t="s">
        <v>792</v>
      </c>
      <c r="K158" s="384" t="s">
        <v>792</v>
      </c>
      <c r="L158" s="385" t="s">
        <v>792</v>
      </c>
    </row>
    <row r="159" spans="1:12" ht="18" customHeight="1">
      <c r="A159" s="335"/>
      <c r="B159" s="298"/>
      <c r="C159" s="17" t="s">
        <v>1268</v>
      </c>
      <c r="D159" s="179" t="s">
        <v>90</v>
      </c>
      <c r="E159" s="384" t="s">
        <v>792</v>
      </c>
      <c r="F159" s="384" t="s">
        <v>792</v>
      </c>
      <c r="G159" s="384" t="s">
        <v>792</v>
      </c>
      <c r="H159" s="384" t="s">
        <v>792</v>
      </c>
      <c r="I159" s="374" t="s">
        <v>792</v>
      </c>
      <c r="J159" s="384" t="s">
        <v>792</v>
      </c>
      <c r="K159" s="384" t="s">
        <v>792</v>
      </c>
      <c r="L159" s="385" t="s">
        <v>792</v>
      </c>
    </row>
    <row r="160" spans="1:12" ht="18" customHeight="1">
      <c r="A160" s="335"/>
      <c r="B160" s="298"/>
      <c r="C160" s="17" t="s">
        <v>1140</v>
      </c>
      <c r="D160" s="179" t="s">
        <v>260</v>
      </c>
      <c r="E160" s="384" t="s">
        <v>792</v>
      </c>
      <c r="F160" s="384" t="s">
        <v>792</v>
      </c>
      <c r="G160" s="384" t="s">
        <v>792</v>
      </c>
      <c r="H160" s="384" t="s">
        <v>792</v>
      </c>
      <c r="I160" s="374" t="s">
        <v>792</v>
      </c>
      <c r="J160" s="384" t="s">
        <v>792</v>
      </c>
      <c r="K160" s="384" t="s">
        <v>792</v>
      </c>
      <c r="L160" s="385" t="s">
        <v>792</v>
      </c>
    </row>
    <row r="161" spans="1:12" s="5" customFormat="1" ht="30.75" customHeight="1">
      <c r="A161" s="42"/>
      <c r="B161" s="1184" t="s">
        <v>263</v>
      </c>
      <c r="C161" s="1184"/>
      <c r="D161" s="18" t="s">
        <v>91</v>
      </c>
      <c r="E161" s="376"/>
      <c r="F161" s="393"/>
      <c r="G161" s="393"/>
      <c r="H161" s="376"/>
      <c r="I161" s="393"/>
      <c r="J161" s="376"/>
      <c r="K161" s="393"/>
      <c r="L161" s="377"/>
    </row>
    <row r="162" spans="1:12" ht="18" customHeight="1">
      <c r="A162" s="335"/>
      <c r="B162" s="298"/>
      <c r="C162" s="37" t="s">
        <v>1133</v>
      </c>
      <c r="D162" s="179" t="s">
        <v>92</v>
      </c>
      <c r="E162" s="384" t="s">
        <v>792</v>
      </c>
      <c r="F162" s="384" t="s">
        <v>792</v>
      </c>
      <c r="G162" s="384" t="s">
        <v>792</v>
      </c>
      <c r="H162" s="384" t="s">
        <v>792</v>
      </c>
      <c r="I162" s="374" t="s">
        <v>792</v>
      </c>
      <c r="J162" s="384" t="s">
        <v>792</v>
      </c>
      <c r="K162" s="384" t="s">
        <v>792</v>
      </c>
      <c r="L162" s="385" t="s">
        <v>792</v>
      </c>
    </row>
    <row r="163" spans="1:12" ht="18" customHeight="1">
      <c r="A163" s="335"/>
      <c r="B163" s="298"/>
      <c r="C163" s="37" t="s">
        <v>1134</v>
      </c>
      <c r="D163" s="179" t="s">
        <v>93</v>
      </c>
      <c r="E163" s="384" t="s">
        <v>792</v>
      </c>
      <c r="F163" s="384" t="s">
        <v>792</v>
      </c>
      <c r="G163" s="384" t="s">
        <v>792</v>
      </c>
      <c r="H163" s="384" t="s">
        <v>792</v>
      </c>
      <c r="I163" s="374" t="s">
        <v>792</v>
      </c>
      <c r="J163" s="384" t="s">
        <v>792</v>
      </c>
      <c r="K163" s="384" t="s">
        <v>792</v>
      </c>
      <c r="L163" s="385" t="s">
        <v>792</v>
      </c>
    </row>
    <row r="164" spans="1:12" ht="18" customHeight="1">
      <c r="A164" s="335"/>
      <c r="B164" s="298"/>
      <c r="C164" s="17" t="s">
        <v>1268</v>
      </c>
      <c r="D164" s="179" t="s">
        <v>94</v>
      </c>
      <c r="E164" s="384" t="s">
        <v>792</v>
      </c>
      <c r="F164" s="384" t="s">
        <v>792</v>
      </c>
      <c r="G164" s="384" t="s">
        <v>792</v>
      </c>
      <c r="H164" s="384" t="s">
        <v>792</v>
      </c>
      <c r="I164" s="374" t="s">
        <v>792</v>
      </c>
      <c r="J164" s="384" t="s">
        <v>792</v>
      </c>
      <c r="K164" s="384" t="s">
        <v>792</v>
      </c>
      <c r="L164" s="385" t="s">
        <v>792</v>
      </c>
    </row>
    <row r="165" spans="1:12" ht="18" customHeight="1">
      <c r="A165" s="335"/>
      <c r="B165" s="298"/>
      <c r="C165" s="17" t="s">
        <v>1140</v>
      </c>
      <c r="D165" s="179" t="s">
        <v>262</v>
      </c>
      <c r="E165" s="384" t="s">
        <v>792</v>
      </c>
      <c r="F165" s="384" t="s">
        <v>792</v>
      </c>
      <c r="G165" s="384" t="s">
        <v>792</v>
      </c>
      <c r="H165" s="384" t="s">
        <v>792</v>
      </c>
      <c r="I165" s="374" t="s">
        <v>792</v>
      </c>
      <c r="J165" s="384" t="s">
        <v>792</v>
      </c>
      <c r="K165" s="384" t="s">
        <v>792</v>
      </c>
      <c r="L165" s="385" t="s">
        <v>792</v>
      </c>
    </row>
    <row r="166" spans="1:12" ht="49.5" customHeight="1">
      <c r="A166" s="335"/>
      <c r="B166" s="1183" t="s">
        <v>265</v>
      </c>
      <c r="C166" s="1183"/>
      <c r="D166" s="179" t="s">
        <v>38</v>
      </c>
      <c r="E166" s="384"/>
      <c r="F166" s="384"/>
      <c r="G166" s="384"/>
      <c r="H166" s="376"/>
      <c r="I166" s="384"/>
      <c r="J166" s="376"/>
      <c r="K166" s="384"/>
      <c r="L166" s="377"/>
    </row>
    <row r="167" spans="1:12" ht="18" customHeight="1">
      <c r="A167" s="335"/>
      <c r="B167" s="341"/>
      <c r="C167" s="37" t="s">
        <v>1133</v>
      </c>
      <c r="D167" s="179" t="s">
        <v>39</v>
      </c>
      <c r="E167" s="384" t="s">
        <v>792</v>
      </c>
      <c r="F167" s="384" t="s">
        <v>792</v>
      </c>
      <c r="G167" s="384" t="s">
        <v>792</v>
      </c>
      <c r="H167" s="384" t="s">
        <v>792</v>
      </c>
      <c r="I167" s="384" t="s">
        <v>792</v>
      </c>
      <c r="J167" s="384" t="s">
        <v>792</v>
      </c>
      <c r="K167" s="384" t="s">
        <v>792</v>
      </c>
      <c r="L167" s="385" t="s">
        <v>792</v>
      </c>
    </row>
    <row r="168" spans="1:12" ht="18" customHeight="1">
      <c r="A168" s="335"/>
      <c r="B168" s="341"/>
      <c r="C168" s="37" t="s">
        <v>1134</v>
      </c>
      <c r="D168" s="179" t="s">
        <v>40</v>
      </c>
      <c r="E168" s="384" t="s">
        <v>792</v>
      </c>
      <c r="F168" s="384" t="s">
        <v>792</v>
      </c>
      <c r="G168" s="384" t="s">
        <v>792</v>
      </c>
      <c r="H168" s="384" t="s">
        <v>792</v>
      </c>
      <c r="I168" s="384" t="s">
        <v>792</v>
      </c>
      <c r="J168" s="384" t="s">
        <v>792</v>
      </c>
      <c r="K168" s="384" t="s">
        <v>792</v>
      </c>
      <c r="L168" s="385" t="s">
        <v>792</v>
      </c>
    </row>
    <row r="169" spans="1:12" ht="18" customHeight="1">
      <c r="A169" s="335"/>
      <c r="B169" s="298"/>
      <c r="C169" s="17" t="s">
        <v>1140</v>
      </c>
      <c r="D169" s="179" t="s">
        <v>264</v>
      </c>
      <c r="E169" s="384" t="s">
        <v>792</v>
      </c>
      <c r="F169" s="384" t="s">
        <v>792</v>
      </c>
      <c r="G169" s="384" t="s">
        <v>792</v>
      </c>
      <c r="H169" s="384" t="s">
        <v>792</v>
      </c>
      <c r="I169" s="384" t="s">
        <v>792</v>
      </c>
      <c r="J169" s="384" t="s">
        <v>792</v>
      </c>
      <c r="K169" s="384" t="s">
        <v>792</v>
      </c>
      <c r="L169" s="385" t="s">
        <v>792</v>
      </c>
    </row>
    <row r="170" spans="1:12" ht="33" customHeight="1">
      <c r="A170" s="44"/>
      <c r="B170" s="1183" t="s">
        <v>267</v>
      </c>
      <c r="C170" s="1183"/>
      <c r="D170" s="18" t="s">
        <v>320</v>
      </c>
      <c r="E170" s="384" t="s">
        <v>792</v>
      </c>
      <c r="F170" s="384" t="s">
        <v>792</v>
      </c>
      <c r="G170" s="384" t="s">
        <v>792</v>
      </c>
      <c r="H170" s="384" t="s">
        <v>792</v>
      </c>
      <c r="I170" s="374" t="s">
        <v>792</v>
      </c>
      <c r="J170" s="384" t="s">
        <v>792</v>
      </c>
      <c r="K170" s="384" t="s">
        <v>792</v>
      </c>
      <c r="L170" s="385" t="s">
        <v>792</v>
      </c>
    </row>
    <row r="171" spans="1:12" ht="18" customHeight="1">
      <c r="A171" s="44"/>
      <c r="B171" s="45"/>
      <c r="C171" s="17" t="s">
        <v>1133</v>
      </c>
      <c r="D171" s="18" t="s">
        <v>321</v>
      </c>
      <c r="E171" s="376" t="s">
        <v>792</v>
      </c>
      <c r="F171" s="376" t="s">
        <v>792</v>
      </c>
      <c r="G171" s="376" t="s">
        <v>792</v>
      </c>
      <c r="H171" s="376" t="s">
        <v>792</v>
      </c>
      <c r="I171" s="376" t="s">
        <v>792</v>
      </c>
      <c r="J171" s="376" t="s">
        <v>792</v>
      </c>
      <c r="K171" s="376" t="s">
        <v>792</v>
      </c>
      <c r="L171" s="377" t="s">
        <v>792</v>
      </c>
    </row>
    <row r="172" spans="1:12" ht="18" customHeight="1">
      <c r="A172" s="44"/>
      <c r="B172" s="45"/>
      <c r="C172" s="17" t="s">
        <v>1134</v>
      </c>
      <c r="D172" s="18" t="s">
        <v>322</v>
      </c>
      <c r="E172" s="376" t="s">
        <v>792</v>
      </c>
      <c r="F172" s="376" t="s">
        <v>792</v>
      </c>
      <c r="G172" s="376" t="s">
        <v>792</v>
      </c>
      <c r="H172" s="376" t="s">
        <v>792</v>
      </c>
      <c r="I172" s="376" t="s">
        <v>792</v>
      </c>
      <c r="J172" s="376" t="s">
        <v>792</v>
      </c>
      <c r="K172" s="376" t="s">
        <v>792</v>
      </c>
      <c r="L172" s="377" t="s">
        <v>792</v>
      </c>
    </row>
    <row r="173" spans="1:12" ht="18" customHeight="1">
      <c r="A173" s="44"/>
      <c r="B173" s="45"/>
      <c r="C173" s="17" t="s">
        <v>1268</v>
      </c>
      <c r="D173" s="18" t="s">
        <v>143</v>
      </c>
      <c r="E173" s="376" t="s">
        <v>792</v>
      </c>
      <c r="F173" s="376" t="s">
        <v>792</v>
      </c>
      <c r="G173" s="376" t="s">
        <v>792</v>
      </c>
      <c r="H173" s="376" t="s">
        <v>792</v>
      </c>
      <c r="I173" s="376" t="s">
        <v>792</v>
      </c>
      <c r="J173" s="376" t="s">
        <v>792</v>
      </c>
      <c r="K173" s="376" t="s">
        <v>792</v>
      </c>
      <c r="L173" s="377" t="s">
        <v>792</v>
      </c>
    </row>
    <row r="174" spans="1:12" ht="18" customHeight="1">
      <c r="A174" s="335"/>
      <c r="B174" s="298"/>
      <c r="C174" s="17" t="s">
        <v>1140</v>
      </c>
      <c r="D174" s="18" t="s">
        <v>266</v>
      </c>
      <c r="E174" s="384" t="s">
        <v>792</v>
      </c>
      <c r="F174" s="384" t="s">
        <v>792</v>
      </c>
      <c r="G174" s="384" t="s">
        <v>792</v>
      </c>
      <c r="H174" s="384" t="s">
        <v>792</v>
      </c>
      <c r="I174" s="384" t="s">
        <v>792</v>
      </c>
      <c r="J174" s="384" t="s">
        <v>792</v>
      </c>
      <c r="K174" s="384" t="s">
        <v>792</v>
      </c>
      <c r="L174" s="385" t="s">
        <v>792</v>
      </c>
    </row>
    <row r="175" spans="1:12" ht="38.25" customHeight="1">
      <c r="A175" s="44"/>
      <c r="B175" s="1183" t="s">
        <v>268</v>
      </c>
      <c r="C175" s="1183"/>
      <c r="D175" s="18" t="s">
        <v>144</v>
      </c>
      <c r="E175" s="376"/>
      <c r="F175" s="376"/>
      <c r="G175" s="376"/>
      <c r="H175" s="376"/>
      <c r="I175" s="376"/>
      <c r="J175" s="376"/>
      <c r="K175" s="376"/>
      <c r="L175" s="377"/>
    </row>
    <row r="176" spans="1:12" ht="18" customHeight="1">
      <c r="A176" s="44"/>
      <c r="B176" s="45"/>
      <c r="C176" s="17" t="s">
        <v>1133</v>
      </c>
      <c r="D176" s="18" t="s">
        <v>241</v>
      </c>
      <c r="E176" s="376" t="s">
        <v>792</v>
      </c>
      <c r="F176" s="376" t="s">
        <v>792</v>
      </c>
      <c r="G176" s="376" t="s">
        <v>792</v>
      </c>
      <c r="H176" s="376" t="s">
        <v>792</v>
      </c>
      <c r="I176" s="376" t="s">
        <v>792</v>
      </c>
      <c r="J176" s="376" t="s">
        <v>792</v>
      </c>
      <c r="K176" s="376" t="s">
        <v>792</v>
      </c>
      <c r="L176" s="377" t="s">
        <v>792</v>
      </c>
    </row>
    <row r="177" spans="1:12" ht="18" customHeight="1">
      <c r="A177" s="44"/>
      <c r="B177" s="45"/>
      <c r="C177" s="17" t="s">
        <v>1134</v>
      </c>
      <c r="D177" s="18" t="s">
        <v>242</v>
      </c>
      <c r="E177" s="376" t="s">
        <v>792</v>
      </c>
      <c r="F177" s="376" t="s">
        <v>792</v>
      </c>
      <c r="G177" s="376" t="s">
        <v>792</v>
      </c>
      <c r="H177" s="376" t="s">
        <v>792</v>
      </c>
      <c r="I177" s="376" t="s">
        <v>792</v>
      </c>
      <c r="J177" s="376" t="s">
        <v>792</v>
      </c>
      <c r="K177" s="376" t="s">
        <v>792</v>
      </c>
      <c r="L177" s="377" t="s">
        <v>792</v>
      </c>
    </row>
    <row r="178" spans="1:12" ht="18" customHeight="1">
      <c r="A178" s="46"/>
      <c r="B178" s="47"/>
      <c r="C178" s="48" t="s">
        <v>1268</v>
      </c>
      <c r="D178" s="49" t="s">
        <v>243</v>
      </c>
      <c r="E178" s="394" t="s">
        <v>792</v>
      </c>
      <c r="F178" s="394" t="s">
        <v>792</v>
      </c>
      <c r="G178" s="394" t="s">
        <v>792</v>
      </c>
      <c r="H178" s="394" t="s">
        <v>792</v>
      </c>
      <c r="I178" s="394" t="s">
        <v>792</v>
      </c>
      <c r="J178" s="394" t="s">
        <v>792</v>
      </c>
      <c r="K178" s="394" t="s">
        <v>792</v>
      </c>
      <c r="L178" s="395" t="s">
        <v>792</v>
      </c>
    </row>
    <row r="179" spans="1:12" ht="18" customHeight="1">
      <c r="A179" s="335"/>
      <c r="B179" s="298"/>
      <c r="C179" s="17" t="s">
        <v>1140</v>
      </c>
      <c r="D179" s="49" t="s">
        <v>252</v>
      </c>
      <c r="E179" s="384" t="s">
        <v>792</v>
      </c>
      <c r="F179" s="384" t="s">
        <v>792</v>
      </c>
      <c r="G179" s="384" t="s">
        <v>792</v>
      </c>
      <c r="H179" s="384" t="s">
        <v>792</v>
      </c>
      <c r="I179" s="384" t="s">
        <v>792</v>
      </c>
      <c r="J179" s="384" t="s">
        <v>792</v>
      </c>
      <c r="K179" s="384" t="s">
        <v>792</v>
      </c>
      <c r="L179" s="385" t="s">
        <v>792</v>
      </c>
    </row>
    <row r="180" spans="1:12" s="5" customFormat="1" ht="15.75">
      <c r="A180" s="1191" t="s">
        <v>1621</v>
      </c>
      <c r="B180" s="1069"/>
      <c r="C180" s="1035"/>
      <c r="D180" s="52" t="s">
        <v>1509</v>
      </c>
      <c r="E180" s="96">
        <f>F180+G180+H180+I180</f>
        <v>0</v>
      </c>
      <c r="F180" s="96">
        <f>F181+F182</f>
        <v>0</v>
      </c>
      <c r="G180" s="96">
        <f aca="true" t="shared" si="86" ref="G180:L180">G181+G182</f>
        <v>0</v>
      </c>
      <c r="H180" s="96">
        <f t="shared" si="86"/>
        <v>0</v>
      </c>
      <c r="I180" s="96">
        <f t="shared" si="86"/>
        <v>0</v>
      </c>
      <c r="J180" s="96">
        <f t="shared" si="86"/>
        <v>0</v>
      </c>
      <c r="K180" s="96">
        <f t="shared" si="86"/>
        <v>0</v>
      </c>
      <c r="L180" s="97">
        <f t="shared" si="86"/>
        <v>0</v>
      </c>
    </row>
    <row r="181" spans="1:12" s="5" customFormat="1" ht="32.25" customHeight="1">
      <c r="A181" s="51"/>
      <c r="B181" s="1069" t="s">
        <v>1508</v>
      </c>
      <c r="C181" s="1035"/>
      <c r="D181" s="18" t="s">
        <v>1510</v>
      </c>
      <c r="E181" s="96">
        <f aca="true" t="shared" si="87" ref="E181:E230">F181+G181+H181+I181</f>
        <v>0</v>
      </c>
      <c r="F181" s="396"/>
      <c r="G181" s="396"/>
      <c r="H181" s="396"/>
      <c r="I181" s="397"/>
      <c r="J181" s="396"/>
      <c r="K181" s="396"/>
      <c r="L181" s="398"/>
    </row>
    <row r="182" spans="1:12" s="36" customFormat="1" ht="32.25" customHeight="1">
      <c r="A182" s="53"/>
      <c r="B182" s="1175" t="s">
        <v>1615</v>
      </c>
      <c r="C182" s="1176"/>
      <c r="D182" s="31" t="s">
        <v>1622</v>
      </c>
      <c r="E182" s="96">
        <f t="shared" si="87"/>
        <v>0</v>
      </c>
      <c r="F182" s="390"/>
      <c r="G182" s="390"/>
      <c r="H182" s="390"/>
      <c r="I182" s="390"/>
      <c r="J182" s="390"/>
      <c r="K182" s="390"/>
      <c r="L182" s="392"/>
    </row>
    <row r="183" spans="1:12" s="5" customFormat="1" ht="47.25" customHeight="1">
      <c r="A183" s="1191" t="s">
        <v>1491</v>
      </c>
      <c r="B183" s="1069"/>
      <c r="C183" s="1035"/>
      <c r="D183" s="34" t="s">
        <v>1329</v>
      </c>
      <c r="E183" s="96">
        <f t="shared" si="87"/>
        <v>0</v>
      </c>
      <c r="F183" s="96">
        <f>F184+F188+F192+F196+F200+F204+F208+F212+F216+F220+F225+F228</f>
        <v>0</v>
      </c>
      <c r="G183" s="96">
        <f aca="true" t="shared" si="88" ref="G183:L183">G184+G188+G192+G196+G200+G204+G208+G212+G216+G220+G225+G228</f>
        <v>0</v>
      </c>
      <c r="H183" s="96">
        <f t="shared" si="88"/>
        <v>0</v>
      </c>
      <c r="I183" s="96">
        <f t="shared" si="88"/>
        <v>0</v>
      </c>
      <c r="J183" s="96">
        <f t="shared" si="88"/>
        <v>0</v>
      </c>
      <c r="K183" s="96">
        <f t="shared" si="88"/>
        <v>0</v>
      </c>
      <c r="L183" s="97">
        <f t="shared" si="88"/>
        <v>0</v>
      </c>
    </row>
    <row r="184" spans="1:12" s="5" customFormat="1" ht="36.75" customHeight="1">
      <c r="A184" s="54"/>
      <c r="B184" s="1181" t="s">
        <v>1363</v>
      </c>
      <c r="C184" s="1035"/>
      <c r="D184" s="50" t="s">
        <v>1301</v>
      </c>
      <c r="E184" s="96">
        <f t="shared" si="87"/>
        <v>0</v>
      </c>
      <c r="F184" s="96">
        <f>SUM(F185:F187)</f>
        <v>0</v>
      </c>
      <c r="G184" s="96">
        <f aca="true" t="shared" si="89" ref="G184:L184">SUM(G185:G187)</f>
        <v>0</v>
      </c>
      <c r="H184" s="96">
        <f t="shared" si="89"/>
        <v>0</v>
      </c>
      <c r="I184" s="96">
        <f t="shared" si="89"/>
        <v>0</v>
      </c>
      <c r="J184" s="96">
        <f t="shared" si="89"/>
        <v>0</v>
      </c>
      <c r="K184" s="96">
        <f t="shared" si="89"/>
        <v>0</v>
      </c>
      <c r="L184" s="97">
        <f t="shared" si="89"/>
        <v>0</v>
      </c>
    </row>
    <row r="185" spans="1:12" s="5" customFormat="1" ht="15.75">
      <c r="A185" s="44"/>
      <c r="B185" s="45"/>
      <c r="C185" s="17" t="s">
        <v>1133</v>
      </c>
      <c r="D185" s="18" t="s">
        <v>1302</v>
      </c>
      <c r="E185" s="96">
        <f t="shared" si="87"/>
        <v>0</v>
      </c>
      <c r="F185" s="376"/>
      <c r="G185" s="376"/>
      <c r="H185" s="376"/>
      <c r="I185" s="399"/>
      <c r="J185" s="376"/>
      <c r="K185" s="376"/>
      <c r="L185" s="377"/>
    </row>
    <row r="186" spans="1:12" s="5" customFormat="1" ht="15.75">
      <c r="A186" s="44"/>
      <c r="B186" s="45"/>
      <c r="C186" s="17" t="s">
        <v>1134</v>
      </c>
      <c r="D186" s="18" t="s">
        <v>1303</v>
      </c>
      <c r="E186" s="96">
        <f t="shared" si="87"/>
        <v>0</v>
      </c>
      <c r="F186" s="376"/>
      <c r="G186" s="376"/>
      <c r="H186" s="376"/>
      <c r="I186" s="399"/>
      <c r="J186" s="376"/>
      <c r="K186" s="376"/>
      <c r="L186" s="377"/>
    </row>
    <row r="187" spans="1:12" s="5" customFormat="1" ht="15.75">
      <c r="A187" s="809"/>
      <c r="B187" s="810"/>
      <c r="C187" s="604" t="s">
        <v>1268</v>
      </c>
      <c r="D187" s="811" t="s">
        <v>1304</v>
      </c>
      <c r="E187" s="812">
        <f t="shared" si="87"/>
        <v>0</v>
      </c>
      <c r="F187" s="813"/>
      <c r="G187" s="813"/>
      <c r="H187" s="813"/>
      <c r="I187" s="813"/>
      <c r="J187" s="813"/>
      <c r="K187" s="813"/>
      <c r="L187" s="814"/>
    </row>
    <row r="188" spans="1:12" s="5" customFormat="1" ht="15.75">
      <c r="A188" s="55"/>
      <c r="B188" s="1192" t="s">
        <v>1364</v>
      </c>
      <c r="C188" s="1193"/>
      <c r="D188" s="50" t="s">
        <v>1305</v>
      </c>
      <c r="E188" s="96">
        <f t="shared" si="87"/>
        <v>0</v>
      </c>
      <c r="F188" s="98">
        <f>SUM(F189:F191)</f>
        <v>0</v>
      </c>
      <c r="G188" s="98">
        <f aca="true" t="shared" si="90" ref="G188:L188">SUM(G189:G191)</f>
        <v>0</v>
      </c>
      <c r="H188" s="98">
        <f t="shared" si="90"/>
        <v>0</v>
      </c>
      <c r="I188" s="98">
        <f t="shared" si="90"/>
        <v>0</v>
      </c>
      <c r="J188" s="98">
        <f t="shared" si="90"/>
        <v>0</v>
      </c>
      <c r="K188" s="98">
        <f t="shared" si="90"/>
        <v>0</v>
      </c>
      <c r="L188" s="99">
        <f t="shared" si="90"/>
        <v>0</v>
      </c>
    </row>
    <row r="189" spans="1:12" s="5" customFormat="1" ht="15.75">
      <c r="A189" s="44"/>
      <c r="B189" s="45"/>
      <c r="C189" s="17" t="s">
        <v>1133</v>
      </c>
      <c r="D189" s="18" t="s">
        <v>1306</v>
      </c>
      <c r="E189" s="96">
        <f t="shared" si="87"/>
        <v>0</v>
      </c>
      <c r="F189" s="376"/>
      <c r="G189" s="376"/>
      <c r="H189" s="376"/>
      <c r="I189" s="399"/>
      <c r="J189" s="376"/>
      <c r="K189" s="376"/>
      <c r="L189" s="377"/>
    </row>
    <row r="190" spans="1:12" s="5" customFormat="1" ht="15.75">
      <c r="A190" s="44"/>
      <c r="B190" s="45"/>
      <c r="C190" s="17" t="s">
        <v>1134</v>
      </c>
      <c r="D190" s="18" t="s">
        <v>1307</v>
      </c>
      <c r="E190" s="96">
        <f t="shared" si="87"/>
        <v>0</v>
      </c>
      <c r="F190" s="376"/>
      <c r="G190" s="376"/>
      <c r="H190" s="376"/>
      <c r="I190" s="399"/>
      <c r="J190" s="376"/>
      <c r="K190" s="376"/>
      <c r="L190" s="377"/>
    </row>
    <row r="191" spans="1:12" s="5" customFormat="1" ht="15.75">
      <c r="A191" s="46"/>
      <c r="B191" s="47"/>
      <c r="C191" s="48" t="s">
        <v>1268</v>
      </c>
      <c r="D191" s="49" t="s">
        <v>1308</v>
      </c>
      <c r="E191" s="96">
        <f t="shared" si="87"/>
        <v>0</v>
      </c>
      <c r="F191" s="394"/>
      <c r="G191" s="394"/>
      <c r="H191" s="394"/>
      <c r="I191" s="400"/>
      <c r="J191" s="394"/>
      <c r="K191" s="394"/>
      <c r="L191" s="395"/>
    </row>
    <row r="192" spans="1:12" s="5" customFormat="1" ht="15.75">
      <c r="A192" s="55"/>
      <c r="B192" s="1192" t="s">
        <v>1365</v>
      </c>
      <c r="C192" s="1193"/>
      <c r="D192" s="50" t="s">
        <v>1309</v>
      </c>
      <c r="E192" s="96">
        <f t="shared" si="87"/>
        <v>0</v>
      </c>
      <c r="F192" s="98">
        <f>SUM(F193:F195)</f>
        <v>0</v>
      </c>
      <c r="G192" s="98">
        <f aca="true" t="shared" si="91" ref="G192:L192">SUM(G193:G195)</f>
        <v>0</v>
      </c>
      <c r="H192" s="98">
        <f t="shared" si="91"/>
        <v>0</v>
      </c>
      <c r="I192" s="98">
        <f t="shared" si="91"/>
        <v>0</v>
      </c>
      <c r="J192" s="98">
        <f t="shared" si="91"/>
        <v>0</v>
      </c>
      <c r="K192" s="98">
        <f t="shared" si="91"/>
        <v>0</v>
      </c>
      <c r="L192" s="99">
        <f t="shared" si="91"/>
        <v>0</v>
      </c>
    </row>
    <row r="193" spans="1:12" s="5" customFormat="1" ht="15.75">
      <c r="A193" s="44"/>
      <c r="B193" s="45"/>
      <c r="C193" s="17" t="s">
        <v>1133</v>
      </c>
      <c r="D193" s="18" t="s">
        <v>1310</v>
      </c>
      <c r="E193" s="96">
        <f t="shared" si="87"/>
        <v>0</v>
      </c>
      <c r="F193" s="376"/>
      <c r="G193" s="376"/>
      <c r="H193" s="376"/>
      <c r="I193" s="399"/>
      <c r="J193" s="376"/>
      <c r="K193" s="376"/>
      <c r="L193" s="377"/>
    </row>
    <row r="194" spans="1:12" s="5" customFormat="1" ht="15.75">
      <c r="A194" s="44"/>
      <c r="B194" s="45"/>
      <c r="C194" s="17" t="s">
        <v>1134</v>
      </c>
      <c r="D194" s="18" t="s">
        <v>1311</v>
      </c>
      <c r="E194" s="96">
        <f t="shared" si="87"/>
        <v>0</v>
      </c>
      <c r="F194" s="376"/>
      <c r="G194" s="376"/>
      <c r="H194" s="376"/>
      <c r="I194" s="399"/>
      <c r="J194" s="376"/>
      <c r="K194" s="376"/>
      <c r="L194" s="377"/>
    </row>
    <row r="195" spans="1:12" s="5" customFormat="1" ht="15.75">
      <c r="A195" s="46"/>
      <c r="B195" s="47"/>
      <c r="C195" s="48" t="s">
        <v>1268</v>
      </c>
      <c r="D195" s="49" t="s">
        <v>1312</v>
      </c>
      <c r="E195" s="98">
        <f t="shared" si="87"/>
        <v>0</v>
      </c>
      <c r="F195" s="394"/>
      <c r="G195" s="394"/>
      <c r="H195" s="394"/>
      <c r="I195" s="400"/>
      <c r="J195" s="394"/>
      <c r="K195" s="394"/>
      <c r="L195" s="395"/>
    </row>
    <row r="196" spans="1:12" s="5" customFormat="1" ht="30.75" customHeight="1">
      <c r="A196" s="56"/>
      <c r="B196" s="979" t="s">
        <v>1366</v>
      </c>
      <c r="C196" s="972"/>
      <c r="D196" s="59" t="s">
        <v>1313</v>
      </c>
      <c r="E196" s="92">
        <f t="shared" si="87"/>
        <v>0</v>
      </c>
      <c r="F196" s="92">
        <f>SUM(F197:F199)</f>
        <v>0</v>
      </c>
      <c r="G196" s="92">
        <f aca="true" t="shared" si="92" ref="G196:L196">SUM(G197:G199)</f>
        <v>0</v>
      </c>
      <c r="H196" s="92">
        <f t="shared" si="92"/>
        <v>0</v>
      </c>
      <c r="I196" s="92">
        <f t="shared" si="92"/>
        <v>0</v>
      </c>
      <c r="J196" s="92">
        <f t="shared" si="92"/>
        <v>0</v>
      </c>
      <c r="K196" s="92">
        <f t="shared" si="92"/>
        <v>0</v>
      </c>
      <c r="L196" s="100">
        <f t="shared" si="92"/>
        <v>0</v>
      </c>
    </row>
    <row r="197" spans="1:12" s="5" customFormat="1" ht="15.75">
      <c r="A197" s="815"/>
      <c r="B197" s="816"/>
      <c r="C197" s="476" t="s">
        <v>1133</v>
      </c>
      <c r="D197" s="565" t="s">
        <v>1314</v>
      </c>
      <c r="E197" s="96">
        <f t="shared" si="87"/>
        <v>0</v>
      </c>
      <c r="F197" s="817"/>
      <c r="G197" s="817"/>
      <c r="H197" s="817"/>
      <c r="I197" s="818"/>
      <c r="J197" s="817"/>
      <c r="K197" s="817"/>
      <c r="L197" s="819"/>
    </row>
    <row r="198" spans="1:12" s="5" customFormat="1" ht="15.75">
      <c r="A198" s="44"/>
      <c r="B198" s="45"/>
      <c r="C198" s="17" t="s">
        <v>1134</v>
      </c>
      <c r="D198" s="18" t="s">
        <v>1315</v>
      </c>
      <c r="E198" s="96">
        <f t="shared" si="87"/>
        <v>0</v>
      </c>
      <c r="F198" s="376"/>
      <c r="G198" s="376"/>
      <c r="H198" s="376"/>
      <c r="I198" s="399"/>
      <c r="J198" s="376"/>
      <c r="K198" s="376"/>
      <c r="L198" s="377"/>
    </row>
    <row r="199" spans="1:12" s="5" customFormat="1" ht="15.75">
      <c r="A199" s="46"/>
      <c r="B199" s="47"/>
      <c r="C199" s="48" t="s">
        <v>1268</v>
      </c>
      <c r="D199" s="49" t="s">
        <v>1316</v>
      </c>
      <c r="E199" s="96">
        <f t="shared" si="87"/>
        <v>0</v>
      </c>
      <c r="F199" s="394"/>
      <c r="G199" s="394"/>
      <c r="H199" s="394"/>
      <c r="I199" s="400"/>
      <c r="J199" s="394"/>
      <c r="K199" s="394"/>
      <c r="L199" s="395"/>
    </row>
    <row r="200" spans="1:12" s="5" customFormat="1" ht="36" customHeight="1">
      <c r="A200" s="55"/>
      <c r="B200" s="1187" t="s">
        <v>1367</v>
      </c>
      <c r="C200" s="1188"/>
      <c r="D200" s="50" t="s">
        <v>1317</v>
      </c>
      <c r="E200" s="96">
        <f t="shared" si="87"/>
        <v>0</v>
      </c>
      <c r="F200" s="98">
        <f>SUM(F201:F203)</f>
        <v>0</v>
      </c>
      <c r="G200" s="98">
        <f aca="true" t="shared" si="93" ref="G200:L200">SUM(G201:G203)</f>
        <v>0</v>
      </c>
      <c r="H200" s="98">
        <f t="shared" si="93"/>
        <v>0</v>
      </c>
      <c r="I200" s="98">
        <f t="shared" si="93"/>
        <v>0</v>
      </c>
      <c r="J200" s="98">
        <f t="shared" si="93"/>
        <v>0</v>
      </c>
      <c r="K200" s="98">
        <f t="shared" si="93"/>
        <v>0</v>
      </c>
      <c r="L200" s="99">
        <f t="shared" si="93"/>
        <v>0</v>
      </c>
    </row>
    <row r="201" spans="1:12" s="5" customFormat="1" ht="15.75">
      <c r="A201" s="44"/>
      <c r="B201" s="45"/>
      <c r="C201" s="17" t="s">
        <v>1133</v>
      </c>
      <c r="D201" s="18" t="s">
        <v>1318</v>
      </c>
      <c r="E201" s="96">
        <f t="shared" si="87"/>
        <v>0</v>
      </c>
      <c r="F201" s="376"/>
      <c r="G201" s="376"/>
      <c r="H201" s="376"/>
      <c r="I201" s="399"/>
      <c r="J201" s="376"/>
      <c r="K201" s="376"/>
      <c r="L201" s="377"/>
    </row>
    <row r="202" spans="1:12" s="5" customFormat="1" ht="15.75">
      <c r="A202" s="44"/>
      <c r="B202" s="45"/>
      <c r="C202" s="17" t="s">
        <v>1134</v>
      </c>
      <c r="D202" s="18" t="s">
        <v>1319</v>
      </c>
      <c r="E202" s="96">
        <f t="shared" si="87"/>
        <v>0</v>
      </c>
      <c r="F202" s="376"/>
      <c r="G202" s="376"/>
      <c r="H202" s="376"/>
      <c r="I202" s="399"/>
      <c r="J202" s="376"/>
      <c r="K202" s="376"/>
      <c r="L202" s="377"/>
    </row>
    <row r="203" spans="1:12" s="5" customFormat="1" ht="15.75">
      <c r="A203" s="46"/>
      <c r="B203" s="47"/>
      <c r="C203" s="48" t="s">
        <v>1268</v>
      </c>
      <c r="D203" s="49" t="s">
        <v>1320</v>
      </c>
      <c r="E203" s="96">
        <f t="shared" si="87"/>
        <v>0</v>
      </c>
      <c r="F203" s="394"/>
      <c r="G203" s="394"/>
      <c r="H203" s="394"/>
      <c r="I203" s="400"/>
      <c r="J203" s="394"/>
      <c r="K203" s="394"/>
      <c r="L203" s="395"/>
    </row>
    <row r="204" spans="1:12" s="5" customFormat="1" ht="34.5" customHeight="1">
      <c r="A204" s="55"/>
      <c r="B204" s="1187" t="s">
        <v>1368</v>
      </c>
      <c r="C204" s="1188"/>
      <c r="D204" s="50" t="s">
        <v>1321</v>
      </c>
      <c r="E204" s="96">
        <f t="shared" si="87"/>
        <v>0</v>
      </c>
      <c r="F204" s="98">
        <f>SUM(F205:F207)</f>
        <v>0</v>
      </c>
      <c r="G204" s="98">
        <f aca="true" t="shared" si="94" ref="G204:L204">SUM(G205:G207)</f>
        <v>0</v>
      </c>
      <c r="H204" s="98">
        <f t="shared" si="94"/>
        <v>0</v>
      </c>
      <c r="I204" s="98">
        <f t="shared" si="94"/>
        <v>0</v>
      </c>
      <c r="J204" s="98">
        <f t="shared" si="94"/>
        <v>0</v>
      </c>
      <c r="K204" s="98">
        <f t="shared" si="94"/>
        <v>0</v>
      </c>
      <c r="L204" s="99">
        <f t="shared" si="94"/>
        <v>0</v>
      </c>
    </row>
    <row r="205" spans="1:12" s="5" customFormat="1" ht="15.75">
      <c r="A205" s="44"/>
      <c r="B205" s="45"/>
      <c r="C205" s="17" t="s">
        <v>1133</v>
      </c>
      <c r="D205" s="18" t="s">
        <v>1322</v>
      </c>
      <c r="E205" s="96">
        <f t="shared" si="87"/>
        <v>0</v>
      </c>
      <c r="F205" s="376"/>
      <c r="G205" s="376"/>
      <c r="H205" s="376"/>
      <c r="I205" s="399"/>
      <c r="J205" s="376"/>
      <c r="K205" s="376"/>
      <c r="L205" s="377"/>
    </row>
    <row r="206" spans="1:12" s="5" customFormat="1" ht="15.75">
      <c r="A206" s="44"/>
      <c r="B206" s="45"/>
      <c r="C206" s="17" t="s">
        <v>1134</v>
      </c>
      <c r="D206" s="18" t="s">
        <v>1323</v>
      </c>
      <c r="E206" s="96">
        <f t="shared" si="87"/>
        <v>0</v>
      </c>
      <c r="F206" s="376"/>
      <c r="G206" s="376"/>
      <c r="H206" s="376"/>
      <c r="I206" s="399"/>
      <c r="J206" s="376"/>
      <c r="K206" s="376"/>
      <c r="L206" s="377"/>
    </row>
    <row r="207" spans="1:12" s="5" customFormat="1" ht="15.75">
      <c r="A207" s="46"/>
      <c r="B207" s="47"/>
      <c r="C207" s="48" t="s">
        <v>1268</v>
      </c>
      <c r="D207" s="49" t="s">
        <v>1324</v>
      </c>
      <c r="E207" s="98">
        <f t="shared" si="87"/>
        <v>0</v>
      </c>
      <c r="F207" s="394"/>
      <c r="G207" s="394"/>
      <c r="H207" s="394"/>
      <c r="I207" s="400"/>
      <c r="J207" s="394"/>
      <c r="K207" s="394"/>
      <c r="L207" s="395"/>
    </row>
    <row r="208" spans="1:12" s="5" customFormat="1" ht="30" customHeight="1">
      <c r="A208" s="56"/>
      <c r="B208" s="979" t="s">
        <v>1369</v>
      </c>
      <c r="C208" s="972"/>
      <c r="D208" s="59" t="s">
        <v>1325</v>
      </c>
      <c r="E208" s="92">
        <f t="shared" si="87"/>
        <v>0</v>
      </c>
      <c r="F208" s="92">
        <f>SUM(F209:F211)</f>
        <v>0</v>
      </c>
      <c r="G208" s="92">
        <f aca="true" t="shared" si="95" ref="G208:L208">SUM(G209:G211)</f>
        <v>0</v>
      </c>
      <c r="H208" s="92">
        <f t="shared" si="95"/>
        <v>0</v>
      </c>
      <c r="I208" s="92">
        <f t="shared" si="95"/>
        <v>0</v>
      </c>
      <c r="J208" s="92">
        <f t="shared" si="95"/>
        <v>0</v>
      </c>
      <c r="K208" s="92">
        <f t="shared" si="95"/>
        <v>0</v>
      </c>
      <c r="L208" s="100">
        <f t="shared" si="95"/>
        <v>0</v>
      </c>
    </row>
    <row r="209" spans="1:12" s="5" customFormat="1" ht="15.75">
      <c r="A209" s="815"/>
      <c r="B209" s="816"/>
      <c r="C209" s="476" t="s">
        <v>1133</v>
      </c>
      <c r="D209" s="565" t="s">
        <v>1326</v>
      </c>
      <c r="E209" s="96">
        <f t="shared" si="87"/>
        <v>0</v>
      </c>
      <c r="F209" s="817"/>
      <c r="G209" s="817"/>
      <c r="H209" s="817"/>
      <c r="I209" s="818"/>
      <c r="J209" s="817"/>
      <c r="K209" s="817"/>
      <c r="L209" s="819"/>
    </row>
    <row r="210" spans="1:12" s="5" customFormat="1" ht="15.75">
      <c r="A210" s="44"/>
      <c r="B210" s="45"/>
      <c r="C210" s="17" t="s">
        <v>1134</v>
      </c>
      <c r="D210" s="18" t="s">
        <v>1327</v>
      </c>
      <c r="E210" s="96">
        <f t="shared" si="87"/>
        <v>0</v>
      </c>
      <c r="F210" s="376"/>
      <c r="G210" s="376"/>
      <c r="H210" s="376"/>
      <c r="I210" s="399"/>
      <c r="J210" s="376"/>
      <c r="K210" s="376"/>
      <c r="L210" s="377"/>
    </row>
    <row r="211" spans="1:12" s="5" customFormat="1" ht="15.75">
      <c r="A211" s="46"/>
      <c r="B211" s="47"/>
      <c r="C211" s="48" t="s">
        <v>1268</v>
      </c>
      <c r="D211" s="49" t="s">
        <v>1328</v>
      </c>
      <c r="E211" s="96">
        <f t="shared" si="87"/>
        <v>0</v>
      </c>
      <c r="F211" s="394"/>
      <c r="G211" s="394"/>
      <c r="H211" s="394"/>
      <c r="I211" s="400"/>
      <c r="J211" s="394"/>
      <c r="K211" s="394"/>
      <c r="L211" s="395"/>
    </row>
    <row r="212" spans="1:12" s="5" customFormat="1" ht="31.5" customHeight="1">
      <c r="A212" s="63"/>
      <c r="B212" s="1137" t="s">
        <v>1531</v>
      </c>
      <c r="C212" s="1138"/>
      <c r="D212" s="64" t="s">
        <v>1429</v>
      </c>
      <c r="E212" s="96">
        <f t="shared" si="87"/>
        <v>0</v>
      </c>
      <c r="F212" s="101">
        <f>SUM(F213:F215)</f>
        <v>0</v>
      </c>
      <c r="G212" s="101">
        <f aca="true" t="shared" si="96" ref="G212:L212">SUM(G213:G215)</f>
        <v>0</v>
      </c>
      <c r="H212" s="101">
        <f t="shared" si="96"/>
        <v>0</v>
      </c>
      <c r="I212" s="101">
        <f t="shared" si="96"/>
        <v>0</v>
      </c>
      <c r="J212" s="101">
        <f t="shared" si="96"/>
        <v>0</v>
      </c>
      <c r="K212" s="101">
        <f t="shared" si="96"/>
        <v>0</v>
      </c>
      <c r="L212" s="102">
        <f t="shared" si="96"/>
        <v>0</v>
      </c>
    </row>
    <row r="213" spans="1:12" s="5" customFormat="1" ht="15.75">
      <c r="A213" s="65"/>
      <c r="B213" s="66"/>
      <c r="C213" s="67" t="s">
        <v>1133</v>
      </c>
      <c r="D213" s="68" t="s">
        <v>1430</v>
      </c>
      <c r="E213" s="96">
        <f t="shared" si="87"/>
        <v>0</v>
      </c>
      <c r="F213" s="401"/>
      <c r="G213" s="401"/>
      <c r="H213" s="401"/>
      <c r="I213" s="401"/>
      <c r="J213" s="401"/>
      <c r="K213" s="401"/>
      <c r="L213" s="402"/>
    </row>
    <row r="214" spans="1:12" s="5" customFormat="1" ht="15.75">
      <c r="A214" s="69"/>
      <c r="B214" s="70"/>
      <c r="C214" s="71" t="s">
        <v>1134</v>
      </c>
      <c r="D214" s="72" t="s">
        <v>1431</v>
      </c>
      <c r="E214" s="96">
        <f t="shared" si="87"/>
        <v>0</v>
      </c>
      <c r="F214" s="403"/>
      <c r="G214" s="403"/>
      <c r="H214" s="403"/>
      <c r="I214" s="403"/>
      <c r="J214" s="403"/>
      <c r="K214" s="403"/>
      <c r="L214" s="404"/>
    </row>
    <row r="215" spans="1:12" s="5" customFormat="1" ht="15.75">
      <c r="A215" s="342"/>
      <c r="B215" s="343"/>
      <c r="C215" s="344" t="s">
        <v>1529</v>
      </c>
      <c r="D215" s="345" t="s">
        <v>1530</v>
      </c>
      <c r="E215" s="96">
        <f t="shared" si="87"/>
        <v>0</v>
      </c>
      <c r="F215" s="405"/>
      <c r="G215" s="405"/>
      <c r="H215" s="405"/>
      <c r="I215" s="405"/>
      <c r="J215" s="405"/>
      <c r="K215" s="405"/>
      <c r="L215" s="406"/>
    </row>
    <row r="216" spans="1:12" s="5" customFormat="1" ht="31.5" customHeight="1">
      <c r="A216" s="56"/>
      <c r="B216" s="1223" t="s">
        <v>1490</v>
      </c>
      <c r="C216" s="1224"/>
      <c r="D216" s="59" t="s">
        <v>1486</v>
      </c>
      <c r="E216" s="96">
        <f t="shared" si="87"/>
        <v>0</v>
      </c>
      <c r="F216" s="92">
        <f>SUM(F217:F219)</f>
        <v>0</v>
      </c>
      <c r="G216" s="92">
        <f aca="true" t="shared" si="97" ref="G216:L216">SUM(G217:G219)</f>
        <v>0</v>
      </c>
      <c r="H216" s="92">
        <f t="shared" si="97"/>
        <v>0</v>
      </c>
      <c r="I216" s="92">
        <f t="shared" si="97"/>
        <v>0</v>
      </c>
      <c r="J216" s="92">
        <f t="shared" si="97"/>
        <v>0</v>
      </c>
      <c r="K216" s="92">
        <f t="shared" si="97"/>
        <v>0</v>
      </c>
      <c r="L216" s="100">
        <f t="shared" si="97"/>
        <v>0</v>
      </c>
    </row>
    <row r="217" spans="1:12" s="5" customFormat="1" ht="15.75">
      <c r="A217" s="56"/>
      <c r="B217" s="57"/>
      <c r="C217" s="226" t="s">
        <v>1492</v>
      </c>
      <c r="D217" s="59" t="s">
        <v>1487</v>
      </c>
      <c r="E217" s="96">
        <f t="shared" si="87"/>
        <v>0</v>
      </c>
      <c r="F217" s="407"/>
      <c r="G217" s="407"/>
      <c r="H217" s="407"/>
      <c r="I217" s="407"/>
      <c r="J217" s="407"/>
      <c r="K217" s="407"/>
      <c r="L217" s="408"/>
    </row>
    <row r="218" spans="1:12" s="5" customFormat="1" ht="15.75">
      <c r="A218" s="56"/>
      <c r="B218" s="57"/>
      <c r="C218" s="226" t="s">
        <v>1493</v>
      </c>
      <c r="D218" s="59" t="s">
        <v>1488</v>
      </c>
      <c r="E218" s="96">
        <f t="shared" si="87"/>
        <v>0</v>
      </c>
      <c r="F218" s="407"/>
      <c r="G218" s="407"/>
      <c r="H218" s="407"/>
      <c r="I218" s="407"/>
      <c r="J218" s="407"/>
      <c r="K218" s="407"/>
      <c r="L218" s="408"/>
    </row>
    <row r="219" spans="1:12" s="5" customFormat="1" ht="15.75">
      <c r="A219" s="56"/>
      <c r="B219" s="57"/>
      <c r="C219" s="226" t="s">
        <v>1494</v>
      </c>
      <c r="D219" s="59" t="s">
        <v>1489</v>
      </c>
      <c r="E219" s="96">
        <f t="shared" si="87"/>
        <v>0</v>
      </c>
      <c r="F219" s="407"/>
      <c r="G219" s="407"/>
      <c r="H219" s="407"/>
      <c r="I219" s="407"/>
      <c r="J219" s="407"/>
      <c r="K219" s="407"/>
      <c r="L219" s="408"/>
    </row>
    <row r="220" spans="1:12" s="5" customFormat="1" ht="34.5" customHeight="1">
      <c r="A220" s="346"/>
      <c r="B220" s="1189" t="s">
        <v>1485</v>
      </c>
      <c r="C220" s="1190"/>
      <c r="D220" s="347" t="s">
        <v>1436</v>
      </c>
      <c r="E220" s="96">
        <f t="shared" si="87"/>
        <v>0</v>
      </c>
      <c r="F220" s="409">
        <f>SUM(F221:F224)</f>
        <v>0</v>
      </c>
      <c r="G220" s="409">
        <f aca="true" t="shared" si="98" ref="G220:L220">SUM(G221:G224)</f>
        <v>0</v>
      </c>
      <c r="H220" s="409">
        <f t="shared" si="98"/>
        <v>0</v>
      </c>
      <c r="I220" s="409">
        <f t="shared" si="98"/>
        <v>0</v>
      </c>
      <c r="J220" s="409">
        <f t="shared" si="98"/>
        <v>0</v>
      </c>
      <c r="K220" s="409">
        <f t="shared" si="98"/>
        <v>0</v>
      </c>
      <c r="L220" s="410">
        <f t="shared" si="98"/>
        <v>0</v>
      </c>
    </row>
    <row r="221" spans="1:12" s="5" customFormat="1" ht="15.75">
      <c r="A221" s="44"/>
      <c r="B221" s="45"/>
      <c r="C221" s="17" t="s">
        <v>1133</v>
      </c>
      <c r="D221" s="18" t="s">
        <v>1437</v>
      </c>
      <c r="E221" s="96">
        <f t="shared" si="87"/>
        <v>0</v>
      </c>
      <c r="F221" s="376"/>
      <c r="G221" s="376"/>
      <c r="H221" s="376"/>
      <c r="I221" s="399"/>
      <c r="J221" s="376"/>
      <c r="K221" s="376"/>
      <c r="L221" s="377"/>
    </row>
    <row r="222" spans="1:12" s="5" customFormat="1" ht="15.75">
      <c r="A222" s="44"/>
      <c r="B222" s="45"/>
      <c r="C222" s="17" t="s">
        <v>1134</v>
      </c>
      <c r="D222" s="18" t="s">
        <v>1438</v>
      </c>
      <c r="E222" s="96">
        <f t="shared" si="87"/>
        <v>0</v>
      </c>
      <c r="F222" s="376"/>
      <c r="G222" s="376"/>
      <c r="H222" s="376"/>
      <c r="I222" s="399"/>
      <c r="J222" s="376"/>
      <c r="K222" s="376"/>
      <c r="L222" s="377"/>
    </row>
    <row r="223" spans="1:12" s="5" customFormat="1" ht="15.75">
      <c r="A223" s="46"/>
      <c r="B223" s="47"/>
      <c r="C223" s="48" t="s">
        <v>1268</v>
      </c>
      <c r="D223" s="49" t="s">
        <v>1439</v>
      </c>
      <c r="E223" s="96">
        <f t="shared" si="87"/>
        <v>0</v>
      </c>
      <c r="F223" s="394"/>
      <c r="G223" s="394"/>
      <c r="H223" s="394"/>
      <c r="I223" s="400"/>
      <c r="J223" s="394"/>
      <c r="K223" s="394"/>
      <c r="L223" s="395"/>
    </row>
    <row r="224" spans="1:12" s="5" customFormat="1" ht="34.5" customHeight="1">
      <c r="A224" s="56"/>
      <c r="B224" s="57"/>
      <c r="C224" s="58" t="s">
        <v>1482</v>
      </c>
      <c r="D224" s="59" t="s">
        <v>1484</v>
      </c>
      <c r="E224" s="96">
        <f t="shared" si="87"/>
        <v>0</v>
      </c>
      <c r="F224" s="407"/>
      <c r="G224" s="407"/>
      <c r="H224" s="407"/>
      <c r="I224" s="407"/>
      <c r="J224" s="407"/>
      <c r="K224" s="407"/>
      <c r="L224" s="408"/>
    </row>
    <row r="225" spans="1:12" s="5" customFormat="1" ht="31.5" customHeight="1">
      <c r="A225" s="56"/>
      <c r="B225" s="1214" t="s">
        <v>1476</v>
      </c>
      <c r="C225" s="1215"/>
      <c r="D225" s="59" t="s">
        <v>1470</v>
      </c>
      <c r="E225" s="96">
        <f t="shared" si="87"/>
        <v>0</v>
      </c>
      <c r="F225" s="92">
        <f>SUM(F226:F227)</f>
        <v>0</v>
      </c>
      <c r="G225" s="92">
        <f aca="true" t="shared" si="99" ref="G225:L225">SUM(G226:G227)</f>
        <v>0</v>
      </c>
      <c r="H225" s="92">
        <f t="shared" si="99"/>
        <v>0</v>
      </c>
      <c r="I225" s="92">
        <f t="shared" si="99"/>
        <v>0</v>
      </c>
      <c r="J225" s="92">
        <f t="shared" si="99"/>
        <v>0</v>
      </c>
      <c r="K225" s="92">
        <f t="shared" si="99"/>
        <v>0</v>
      </c>
      <c r="L225" s="100">
        <f t="shared" si="99"/>
        <v>0</v>
      </c>
    </row>
    <row r="226" spans="1:12" s="5" customFormat="1" ht="15.75">
      <c r="A226" s="44"/>
      <c r="B226" s="45"/>
      <c r="C226" s="17" t="s">
        <v>1133</v>
      </c>
      <c r="D226" s="18" t="s">
        <v>1471</v>
      </c>
      <c r="E226" s="96">
        <f t="shared" si="87"/>
        <v>0</v>
      </c>
      <c r="F226" s="376"/>
      <c r="G226" s="376"/>
      <c r="H226" s="376"/>
      <c r="I226" s="399"/>
      <c r="J226" s="376"/>
      <c r="K226" s="376"/>
      <c r="L226" s="377"/>
    </row>
    <row r="227" spans="1:12" s="5" customFormat="1" ht="15.75">
      <c r="A227" s="44"/>
      <c r="B227" s="45"/>
      <c r="C227" s="17" t="s">
        <v>1134</v>
      </c>
      <c r="D227" s="18" t="s">
        <v>1472</v>
      </c>
      <c r="E227" s="96">
        <f t="shared" si="87"/>
        <v>0</v>
      </c>
      <c r="F227" s="376"/>
      <c r="G227" s="376"/>
      <c r="H227" s="376"/>
      <c r="I227" s="399"/>
      <c r="J227" s="376"/>
      <c r="K227" s="376"/>
      <c r="L227" s="377"/>
    </row>
    <row r="228" spans="1:12" s="5" customFormat="1" ht="30" customHeight="1">
      <c r="A228" s="56"/>
      <c r="B228" s="1220" t="s">
        <v>1477</v>
      </c>
      <c r="C228" s="1221"/>
      <c r="D228" s="59" t="s">
        <v>1473</v>
      </c>
      <c r="E228" s="96">
        <f t="shared" si="87"/>
        <v>0</v>
      </c>
      <c r="F228" s="92">
        <f>SUM(F229:F230)</f>
        <v>0</v>
      </c>
      <c r="G228" s="92">
        <f aca="true" t="shared" si="100" ref="G228:L228">SUM(G229:G230)</f>
        <v>0</v>
      </c>
      <c r="H228" s="92">
        <f t="shared" si="100"/>
        <v>0</v>
      </c>
      <c r="I228" s="92">
        <f t="shared" si="100"/>
        <v>0</v>
      </c>
      <c r="J228" s="92">
        <f t="shared" si="100"/>
        <v>0</v>
      </c>
      <c r="K228" s="92">
        <f t="shared" si="100"/>
        <v>0</v>
      </c>
      <c r="L228" s="100">
        <f t="shared" si="100"/>
        <v>0</v>
      </c>
    </row>
    <row r="229" spans="1:12" s="5" customFormat="1" ht="15.75">
      <c r="A229" s="44"/>
      <c r="B229" s="45"/>
      <c r="C229" s="17" t="s">
        <v>1133</v>
      </c>
      <c r="D229" s="18" t="s">
        <v>1474</v>
      </c>
      <c r="E229" s="96">
        <f t="shared" si="87"/>
        <v>0</v>
      </c>
      <c r="F229" s="376"/>
      <c r="G229" s="376"/>
      <c r="H229" s="376"/>
      <c r="I229" s="399"/>
      <c r="J229" s="376"/>
      <c r="K229" s="376"/>
      <c r="L229" s="377"/>
    </row>
    <row r="230" spans="1:12" s="5" customFormat="1" ht="15.75">
      <c r="A230" s="348"/>
      <c r="B230" s="349"/>
      <c r="C230" s="350" t="s">
        <v>1134</v>
      </c>
      <c r="D230" s="351" t="s">
        <v>1475</v>
      </c>
      <c r="E230" s="96">
        <f t="shared" si="87"/>
        <v>0</v>
      </c>
      <c r="F230" s="411"/>
      <c r="G230" s="411"/>
      <c r="H230" s="411"/>
      <c r="I230" s="412"/>
      <c r="J230" s="411"/>
      <c r="K230" s="411"/>
      <c r="L230" s="413"/>
    </row>
    <row r="231" spans="1:12" ht="20.25" customHeight="1">
      <c r="A231" s="1185" t="s">
        <v>1075</v>
      </c>
      <c r="B231" s="1186"/>
      <c r="C231" s="1186"/>
      <c r="D231" s="352" t="s">
        <v>1052</v>
      </c>
      <c r="E231" s="534">
        <f>F231+G231+H231+I231</f>
        <v>135136</v>
      </c>
      <c r="F231" s="534">
        <f>F232+F277+F284</f>
        <v>33530</v>
      </c>
      <c r="G231" s="534">
        <f aca="true" t="shared" si="101" ref="G231:L231">G232+G277+G284</f>
        <v>32942</v>
      </c>
      <c r="H231" s="534">
        <f t="shared" si="101"/>
        <v>27343</v>
      </c>
      <c r="I231" s="534">
        <f t="shared" si="101"/>
        <v>41321</v>
      </c>
      <c r="J231" s="534">
        <f t="shared" si="101"/>
        <v>141948.07200000001</v>
      </c>
      <c r="K231" s="534">
        <f t="shared" si="101"/>
        <v>141676.91999999998</v>
      </c>
      <c r="L231" s="535">
        <f t="shared" si="101"/>
        <v>140999.04</v>
      </c>
    </row>
    <row r="232" spans="1:12" ht="18" customHeight="1">
      <c r="A232" s="290" t="s">
        <v>1069</v>
      </c>
      <c r="B232" s="122"/>
      <c r="C232" s="318"/>
      <c r="D232" s="127" t="s">
        <v>587</v>
      </c>
      <c r="E232" s="372">
        <f>F232+G232+H232+I232</f>
        <v>52912</v>
      </c>
      <c r="F232" s="372">
        <f>F233+F238</f>
        <v>16702</v>
      </c>
      <c r="G232" s="372">
        <f aca="true" t="shared" si="102" ref="G232:L232">G233+G238</f>
        <v>13240</v>
      </c>
      <c r="H232" s="372">
        <f t="shared" si="102"/>
        <v>10132</v>
      </c>
      <c r="I232" s="372">
        <f t="shared" si="102"/>
        <v>12838</v>
      </c>
      <c r="J232" s="372">
        <f t="shared" si="102"/>
        <v>55859.544</v>
      </c>
      <c r="K232" s="372">
        <f t="shared" si="102"/>
        <v>55752.83999999999</v>
      </c>
      <c r="L232" s="373">
        <f t="shared" si="102"/>
        <v>55486.079999999994</v>
      </c>
    </row>
    <row r="233" spans="1:12" ht="18" customHeight="1">
      <c r="A233" s="290" t="s">
        <v>1070</v>
      </c>
      <c r="B233" s="122"/>
      <c r="C233" s="318"/>
      <c r="D233" s="127" t="s">
        <v>588</v>
      </c>
      <c r="E233" s="372">
        <f aca="true" t="shared" si="103" ref="E233:E243">F233+G233+H233+I233</f>
        <v>0</v>
      </c>
      <c r="F233" s="372">
        <f>F234</f>
        <v>0</v>
      </c>
      <c r="G233" s="372">
        <f aca="true" t="shared" si="104" ref="G233:L234">G234</f>
        <v>0</v>
      </c>
      <c r="H233" s="372">
        <f t="shared" si="104"/>
        <v>0</v>
      </c>
      <c r="I233" s="372">
        <f t="shared" si="104"/>
        <v>0</v>
      </c>
      <c r="J233" s="372">
        <f t="shared" si="104"/>
        <v>0</v>
      </c>
      <c r="K233" s="372">
        <f t="shared" si="104"/>
        <v>0</v>
      </c>
      <c r="L233" s="373">
        <f t="shared" si="104"/>
        <v>0</v>
      </c>
    </row>
    <row r="234" spans="1:12" ht="18" customHeight="1">
      <c r="A234" s="290" t="s">
        <v>1071</v>
      </c>
      <c r="B234" s="122"/>
      <c r="C234" s="318"/>
      <c r="D234" s="319" t="s">
        <v>1161</v>
      </c>
      <c r="E234" s="372">
        <f t="shared" si="103"/>
        <v>0</v>
      </c>
      <c r="F234" s="372">
        <f>F235</f>
        <v>0</v>
      </c>
      <c r="G234" s="372">
        <f t="shared" si="104"/>
        <v>0</v>
      </c>
      <c r="H234" s="372">
        <f t="shared" si="104"/>
        <v>0</v>
      </c>
      <c r="I234" s="372">
        <f t="shared" si="104"/>
        <v>0</v>
      </c>
      <c r="J234" s="372">
        <f t="shared" si="104"/>
        <v>0</v>
      </c>
      <c r="K234" s="372">
        <f t="shared" si="104"/>
        <v>0</v>
      </c>
      <c r="L234" s="373">
        <f t="shared" si="104"/>
        <v>0</v>
      </c>
    </row>
    <row r="235" spans="1:12" ht="18" customHeight="1">
      <c r="A235" s="285" t="s">
        <v>969</v>
      </c>
      <c r="B235" s="320"/>
      <c r="C235" s="320"/>
      <c r="D235" s="127" t="s">
        <v>989</v>
      </c>
      <c r="E235" s="372">
        <f t="shared" si="103"/>
        <v>0</v>
      </c>
      <c r="F235" s="372">
        <f>F236+F237</f>
        <v>0</v>
      </c>
      <c r="G235" s="372">
        <f aca="true" t="shared" si="105" ref="G235:L235">G236+G237</f>
        <v>0</v>
      </c>
      <c r="H235" s="372">
        <f t="shared" si="105"/>
        <v>0</v>
      </c>
      <c r="I235" s="372">
        <f t="shared" si="105"/>
        <v>0</v>
      </c>
      <c r="J235" s="372">
        <f t="shared" si="105"/>
        <v>0</v>
      </c>
      <c r="K235" s="372">
        <f t="shared" si="105"/>
        <v>0</v>
      </c>
      <c r="L235" s="373">
        <f t="shared" si="105"/>
        <v>0</v>
      </c>
    </row>
    <row r="236" spans="1:12" ht="18" customHeight="1">
      <c r="A236" s="290"/>
      <c r="B236" s="291" t="s">
        <v>944</v>
      </c>
      <c r="C236" s="321"/>
      <c r="D236" s="127" t="s">
        <v>990</v>
      </c>
      <c r="E236" s="372">
        <f t="shared" si="103"/>
        <v>0</v>
      </c>
      <c r="F236" s="372"/>
      <c r="G236" s="372"/>
      <c r="H236" s="374"/>
      <c r="I236" s="372"/>
      <c r="J236" s="374"/>
      <c r="K236" s="372"/>
      <c r="L236" s="375"/>
    </row>
    <row r="237" spans="1:12" ht="18" customHeight="1">
      <c r="A237" s="290"/>
      <c r="B237" s="291" t="s">
        <v>945</v>
      </c>
      <c r="C237" s="321"/>
      <c r="D237" s="127" t="s">
        <v>976</v>
      </c>
      <c r="E237" s="372">
        <f t="shared" si="103"/>
        <v>0</v>
      </c>
      <c r="F237" s="372"/>
      <c r="G237" s="372"/>
      <c r="H237" s="374"/>
      <c r="I237" s="372"/>
      <c r="J237" s="374"/>
      <c r="K237" s="372"/>
      <c r="L237" s="375"/>
    </row>
    <row r="238" spans="1:12" ht="18" customHeight="1">
      <c r="A238" s="322" t="s">
        <v>991</v>
      </c>
      <c r="B238" s="323"/>
      <c r="C238" s="37"/>
      <c r="D238" s="319" t="s">
        <v>128</v>
      </c>
      <c r="E238" s="372">
        <f t="shared" si="103"/>
        <v>52912</v>
      </c>
      <c r="F238" s="372">
        <f>F239+F250</f>
        <v>16702</v>
      </c>
      <c r="G238" s="372">
        <f aca="true" t="shared" si="106" ref="G238:L238">G239+G250</f>
        <v>13240</v>
      </c>
      <c r="H238" s="372">
        <f t="shared" si="106"/>
        <v>10132</v>
      </c>
      <c r="I238" s="372">
        <f t="shared" si="106"/>
        <v>12838</v>
      </c>
      <c r="J238" s="372">
        <f t="shared" si="106"/>
        <v>55859.544</v>
      </c>
      <c r="K238" s="372">
        <f t="shared" si="106"/>
        <v>55752.83999999999</v>
      </c>
      <c r="L238" s="458">
        <f t="shared" si="106"/>
        <v>55486.079999999994</v>
      </c>
    </row>
    <row r="239" spans="1:12" ht="18" customHeight="1">
      <c r="A239" s="285" t="s">
        <v>445</v>
      </c>
      <c r="B239" s="37"/>
      <c r="C239" s="35"/>
      <c r="D239" s="319" t="s">
        <v>129</v>
      </c>
      <c r="E239" s="372">
        <f t="shared" si="103"/>
        <v>3497</v>
      </c>
      <c r="F239" s="372">
        <f>F240+F248</f>
        <v>1653</v>
      </c>
      <c r="G239" s="372">
        <f aca="true" t="shared" si="107" ref="G239:L239">G240+G248</f>
        <v>710</v>
      </c>
      <c r="H239" s="372">
        <f t="shared" si="107"/>
        <v>609</v>
      </c>
      <c r="I239" s="372">
        <f t="shared" si="107"/>
        <v>525</v>
      </c>
      <c r="J239" s="372">
        <f t="shared" si="107"/>
        <v>3661.359</v>
      </c>
      <c r="K239" s="372">
        <f t="shared" si="107"/>
        <v>3654.3650000000002</v>
      </c>
      <c r="L239" s="373">
        <f t="shared" si="107"/>
        <v>3636.88</v>
      </c>
    </row>
    <row r="240" spans="1:12" ht="18" customHeight="1">
      <c r="A240" s="285" t="s">
        <v>45</v>
      </c>
      <c r="B240" s="321"/>
      <c r="C240" s="35"/>
      <c r="D240" s="127" t="s">
        <v>992</v>
      </c>
      <c r="E240" s="372">
        <f t="shared" si="103"/>
        <v>3497</v>
      </c>
      <c r="F240" s="372">
        <f>F241+F243+F246+F247</f>
        <v>1653</v>
      </c>
      <c r="G240" s="372">
        <f aca="true" t="shared" si="108" ref="G240:L240">G241+G243+G246+G247</f>
        <v>710</v>
      </c>
      <c r="H240" s="372">
        <f t="shared" si="108"/>
        <v>609</v>
      </c>
      <c r="I240" s="372">
        <f t="shared" si="108"/>
        <v>525</v>
      </c>
      <c r="J240" s="372">
        <f t="shared" si="108"/>
        <v>3661.359</v>
      </c>
      <c r="K240" s="372">
        <f t="shared" si="108"/>
        <v>3654.3650000000002</v>
      </c>
      <c r="L240" s="373">
        <f t="shared" si="108"/>
        <v>3636.88</v>
      </c>
    </row>
    <row r="241" spans="1:12" ht="16.5" customHeight="1">
      <c r="A241" s="324"/>
      <c r="B241" s="291" t="s">
        <v>167</v>
      </c>
      <c r="C241" s="321"/>
      <c r="D241" s="325" t="s">
        <v>993</v>
      </c>
      <c r="E241" s="372">
        <f t="shared" si="103"/>
        <v>3082</v>
      </c>
      <c r="F241" s="372">
        <f>F242</f>
        <v>1551</v>
      </c>
      <c r="G241" s="372">
        <f aca="true" t="shared" si="109" ref="G241:L241">G242</f>
        <v>610</v>
      </c>
      <c r="H241" s="372">
        <f t="shared" si="109"/>
        <v>509</v>
      </c>
      <c r="I241" s="372">
        <f t="shared" si="109"/>
        <v>412</v>
      </c>
      <c r="J241" s="372">
        <f t="shared" si="109"/>
        <v>3226.854</v>
      </c>
      <c r="K241" s="372">
        <f t="shared" si="109"/>
        <v>3220.69</v>
      </c>
      <c r="L241" s="373">
        <f t="shared" si="109"/>
        <v>3205.28</v>
      </c>
    </row>
    <row r="242" spans="1:12" s="5" customFormat="1" ht="18" customHeight="1">
      <c r="A242" s="24"/>
      <c r="B242" s="17"/>
      <c r="C242" s="19" t="s">
        <v>951</v>
      </c>
      <c r="D242" s="20" t="s">
        <v>956</v>
      </c>
      <c r="E242" s="88">
        <f t="shared" si="103"/>
        <v>3082</v>
      </c>
      <c r="F242" s="378">
        <v>1551</v>
      </c>
      <c r="G242" s="378">
        <v>610</v>
      </c>
      <c r="H242" s="88">
        <v>509</v>
      </c>
      <c r="I242" s="378">
        <v>412</v>
      </c>
      <c r="J242" s="488">
        <f>(E242*(4.7)/100+E242)</f>
        <v>3226.854</v>
      </c>
      <c r="K242" s="488">
        <f>(E242*(4.5)/100+E242)</f>
        <v>3220.69</v>
      </c>
      <c r="L242" s="489">
        <f>(E242*(4)/100+E242)</f>
        <v>3205.28</v>
      </c>
    </row>
    <row r="243" spans="1:12" ht="15.75">
      <c r="A243" s="324"/>
      <c r="B243" s="291" t="s">
        <v>1029</v>
      </c>
      <c r="C243" s="321"/>
      <c r="D243" s="127" t="s">
        <v>68</v>
      </c>
      <c r="E243" s="88">
        <f t="shared" si="103"/>
        <v>0</v>
      </c>
      <c r="F243" s="88"/>
      <c r="G243" s="88"/>
      <c r="H243" s="88"/>
      <c r="I243" s="88"/>
      <c r="J243" s="88"/>
      <c r="K243" s="88"/>
      <c r="L243" s="95"/>
    </row>
    <row r="244" spans="1:12" ht="18.75" customHeight="1">
      <c r="A244" s="324"/>
      <c r="B244" s="291"/>
      <c r="C244" s="321" t="s">
        <v>138</v>
      </c>
      <c r="D244" s="127" t="s">
        <v>69</v>
      </c>
      <c r="E244" s="374" t="s">
        <v>792</v>
      </c>
      <c r="F244" s="374" t="s">
        <v>792</v>
      </c>
      <c r="G244" s="374" t="s">
        <v>792</v>
      </c>
      <c r="H244" s="374" t="s">
        <v>792</v>
      </c>
      <c r="I244" s="374" t="s">
        <v>792</v>
      </c>
      <c r="J244" s="374" t="s">
        <v>792</v>
      </c>
      <c r="K244" s="374" t="s">
        <v>792</v>
      </c>
      <c r="L244" s="375" t="s">
        <v>792</v>
      </c>
    </row>
    <row r="245" spans="1:12" s="5" customFormat="1" ht="26.25" customHeight="1">
      <c r="A245" s="16"/>
      <c r="B245" s="17"/>
      <c r="C245" s="25" t="s">
        <v>75</v>
      </c>
      <c r="D245" s="20" t="s">
        <v>583</v>
      </c>
      <c r="E245" s="376" t="s">
        <v>792</v>
      </c>
      <c r="F245" s="376" t="s">
        <v>792</v>
      </c>
      <c r="G245" s="376" t="s">
        <v>792</v>
      </c>
      <c r="H245" s="376" t="s">
        <v>792</v>
      </c>
      <c r="I245" s="376" t="s">
        <v>792</v>
      </c>
      <c r="J245" s="376" t="s">
        <v>792</v>
      </c>
      <c r="K245" s="376" t="s">
        <v>792</v>
      </c>
      <c r="L245" s="377" t="s">
        <v>792</v>
      </c>
    </row>
    <row r="246" spans="1:12" ht="15" customHeight="1">
      <c r="A246" s="322"/>
      <c r="B246" s="291" t="s">
        <v>994</v>
      </c>
      <c r="C246" s="321"/>
      <c r="D246" s="326" t="s">
        <v>995</v>
      </c>
      <c r="E246" s="372">
        <f>F246+G246+H246+I246</f>
        <v>0</v>
      </c>
      <c r="F246" s="372"/>
      <c r="G246" s="372"/>
      <c r="H246" s="374"/>
      <c r="I246" s="372"/>
      <c r="J246" s="374"/>
      <c r="K246" s="372"/>
      <c r="L246" s="375"/>
    </row>
    <row r="247" spans="1:12" ht="15" customHeight="1">
      <c r="A247" s="322"/>
      <c r="B247" s="291" t="s">
        <v>567</v>
      </c>
      <c r="C247" s="321"/>
      <c r="D247" s="326" t="s">
        <v>996</v>
      </c>
      <c r="E247" s="372">
        <f aca="true" t="shared" si="110" ref="E247:E283">F247+G247+H247+I247</f>
        <v>415</v>
      </c>
      <c r="F247" s="88">
        <v>102</v>
      </c>
      <c r="G247" s="88">
        <v>100</v>
      </c>
      <c r="H247" s="88">
        <v>100</v>
      </c>
      <c r="I247" s="88">
        <v>113</v>
      </c>
      <c r="J247" s="488">
        <f>(E247*(4.7)/100+E247)</f>
        <v>434.505</v>
      </c>
      <c r="K247" s="488">
        <f>(E247*(4.5)/100+E247)</f>
        <v>433.675</v>
      </c>
      <c r="L247" s="489">
        <f>(E247*(4)/100+E247)</f>
        <v>431.6</v>
      </c>
    </row>
    <row r="248" spans="1:12" ht="18" customHeight="1">
      <c r="A248" s="322" t="s">
        <v>935</v>
      </c>
      <c r="B248" s="291"/>
      <c r="C248" s="321"/>
      <c r="D248" s="319" t="s">
        <v>1085</v>
      </c>
      <c r="E248" s="414">
        <f t="shared" si="110"/>
        <v>0</v>
      </c>
      <c r="F248" s="414">
        <f>F249</f>
        <v>0</v>
      </c>
      <c r="G248" s="414">
        <f aca="true" t="shared" si="111" ref="G248:L248">G249</f>
        <v>0</v>
      </c>
      <c r="H248" s="414">
        <f t="shared" si="111"/>
        <v>0</v>
      </c>
      <c r="I248" s="414">
        <f t="shared" si="111"/>
        <v>0</v>
      </c>
      <c r="J248" s="414">
        <f t="shared" si="111"/>
        <v>0</v>
      </c>
      <c r="K248" s="414">
        <f t="shared" si="111"/>
        <v>0</v>
      </c>
      <c r="L248" s="415">
        <f t="shared" si="111"/>
        <v>0</v>
      </c>
    </row>
    <row r="249" spans="1:12" ht="14.25" customHeight="1">
      <c r="A249" s="322"/>
      <c r="B249" s="291" t="s">
        <v>737</v>
      </c>
      <c r="C249" s="321"/>
      <c r="D249" s="127" t="s">
        <v>934</v>
      </c>
      <c r="E249" s="372">
        <f t="shared" si="110"/>
        <v>0</v>
      </c>
      <c r="F249" s="372"/>
      <c r="G249" s="372"/>
      <c r="H249" s="374"/>
      <c r="I249" s="372"/>
      <c r="J249" s="374"/>
      <c r="K249" s="372"/>
      <c r="L249" s="375"/>
    </row>
    <row r="250" spans="1:12" ht="33.75" customHeight="1">
      <c r="A250" s="1037" t="s">
        <v>997</v>
      </c>
      <c r="B250" s="1038"/>
      <c r="C250" s="1038"/>
      <c r="D250" s="293" t="s">
        <v>130</v>
      </c>
      <c r="E250" s="372">
        <f t="shared" si="110"/>
        <v>49415</v>
      </c>
      <c r="F250" s="372">
        <f>F251+F266+F268+F270+F273</f>
        <v>15049</v>
      </c>
      <c r="G250" s="372">
        <f aca="true" t="shared" si="112" ref="G250:L250">G251+G266+G268+G270+G273</f>
        <v>12530</v>
      </c>
      <c r="H250" s="372">
        <f t="shared" si="112"/>
        <v>9523</v>
      </c>
      <c r="I250" s="372">
        <f t="shared" si="112"/>
        <v>12313</v>
      </c>
      <c r="J250" s="372">
        <f t="shared" si="112"/>
        <v>52198.185000000005</v>
      </c>
      <c r="K250" s="372">
        <f t="shared" si="112"/>
        <v>52098.47499999999</v>
      </c>
      <c r="L250" s="373">
        <f t="shared" si="112"/>
        <v>51849.2</v>
      </c>
    </row>
    <row r="251" spans="1:12" ht="48.75" customHeight="1">
      <c r="A251" s="1202" t="s">
        <v>202</v>
      </c>
      <c r="B251" s="1203"/>
      <c r="C251" s="1203"/>
      <c r="D251" s="179" t="s">
        <v>998</v>
      </c>
      <c r="E251" s="372">
        <f t="shared" si="110"/>
        <v>43840</v>
      </c>
      <c r="F251" s="372">
        <f>SUM(F252:F265)</f>
        <v>12797</v>
      </c>
      <c r="G251" s="372">
        <f aca="true" t="shared" si="113" ref="G251:L251">SUM(G252:G265)</f>
        <v>10861</v>
      </c>
      <c r="H251" s="372">
        <f t="shared" si="113"/>
        <v>9008</v>
      </c>
      <c r="I251" s="372">
        <f t="shared" si="113"/>
        <v>11174</v>
      </c>
      <c r="J251" s="372">
        <f t="shared" si="113"/>
        <v>45900.48</v>
      </c>
      <c r="K251" s="372">
        <f t="shared" si="113"/>
        <v>45812.799999999996</v>
      </c>
      <c r="L251" s="373">
        <f t="shared" si="113"/>
        <v>45593.6</v>
      </c>
    </row>
    <row r="252" spans="1:12" ht="18" customHeight="1">
      <c r="A252" s="324"/>
      <c r="B252" s="291" t="s">
        <v>999</v>
      </c>
      <c r="C252" s="321"/>
      <c r="D252" s="127" t="s">
        <v>1000</v>
      </c>
      <c r="E252" s="372">
        <f t="shared" si="110"/>
        <v>1409</v>
      </c>
      <c r="F252" s="372">
        <v>490</v>
      </c>
      <c r="G252" s="372">
        <v>370</v>
      </c>
      <c r="H252" s="88">
        <v>280</v>
      </c>
      <c r="I252" s="372">
        <v>269</v>
      </c>
      <c r="J252" s="488">
        <f>(E252*(4.7)/100+E252)</f>
        <v>1475.223</v>
      </c>
      <c r="K252" s="488">
        <f>(E252*(4.5)/100+E252)</f>
        <v>1472.405</v>
      </c>
      <c r="L252" s="489">
        <f>(E252*(4)/100+E252)</f>
        <v>1465.36</v>
      </c>
    </row>
    <row r="253" spans="1:12" ht="18" customHeight="1">
      <c r="A253" s="324"/>
      <c r="B253" s="291" t="s">
        <v>1001</v>
      </c>
      <c r="C253" s="321"/>
      <c r="D253" s="127" t="s">
        <v>157</v>
      </c>
      <c r="E253" s="372">
        <f t="shared" si="110"/>
        <v>5100</v>
      </c>
      <c r="F253" s="88">
        <v>1191</v>
      </c>
      <c r="G253" s="88">
        <v>1399</v>
      </c>
      <c r="H253" s="88">
        <v>1371</v>
      </c>
      <c r="I253" s="88">
        <v>1139</v>
      </c>
      <c r="J253" s="488">
        <f>(E253*(4.7)/100+E253)</f>
        <v>5339.7</v>
      </c>
      <c r="K253" s="488">
        <f>(E253*(4.5)/100+E253)</f>
        <v>5329.5</v>
      </c>
      <c r="L253" s="489">
        <f>(E253*(4)/100+E253)</f>
        <v>5304</v>
      </c>
    </row>
    <row r="254" spans="1:12" ht="18" customHeight="1">
      <c r="A254" s="324"/>
      <c r="B254" s="1204" t="s">
        <v>1233</v>
      </c>
      <c r="C254" s="1204"/>
      <c r="D254" s="127" t="s">
        <v>1234</v>
      </c>
      <c r="E254" s="372">
        <f t="shared" si="110"/>
        <v>0</v>
      </c>
      <c r="F254" s="88"/>
      <c r="G254" s="88"/>
      <c r="H254" s="88"/>
      <c r="I254" s="88"/>
      <c r="J254" s="88"/>
      <c r="K254" s="88"/>
      <c r="L254" s="95"/>
    </row>
    <row r="255" spans="1:12" ht="18" customHeight="1">
      <c r="A255" s="324"/>
      <c r="B255" s="291" t="s">
        <v>160</v>
      </c>
      <c r="C255" s="321"/>
      <c r="D255" s="127" t="s">
        <v>161</v>
      </c>
      <c r="E255" s="372">
        <f t="shared" si="110"/>
        <v>0</v>
      </c>
      <c r="F255" s="88"/>
      <c r="G255" s="88"/>
      <c r="H255" s="378"/>
      <c r="I255" s="88"/>
      <c r="J255" s="378"/>
      <c r="K255" s="88"/>
      <c r="L255" s="379"/>
    </row>
    <row r="256" spans="1:12" ht="18" customHeight="1">
      <c r="A256" s="327"/>
      <c r="B256" s="291" t="s">
        <v>443</v>
      </c>
      <c r="C256" s="321"/>
      <c r="D256" s="127" t="s">
        <v>444</v>
      </c>
      <c r="E256" s="372">
        <f t="shared" si="110"/>
        <v>23632</v>
      </c>
      <c r="F256" s="88">
        <v>8064</v>
      </c>
      <c r="G256" s="88">
        <v>6083</v>
      </c>
      <c r="H256" s="88">
        <v>4092</v>
      </c>
      <c r="I256" s="88">
        <v>5393</v>
      </c>
      <c r="J256" s="488">
        <f>(E256*(4.7)/100+E256)</f>
        <v>24742.704</v>
      </c>
      <c r="K256" s="488">
        <f>(E256*(4.5)/100+E256)</f>
        <v>24695.44</v>
      </c>
      <c r="L256" s="489">
        <f>(E256*(4)/100+E256)</f>
        <v>24577.28</v>
      </c>
    </row>
    <row r="257" spans="1:12" ht="15.75">
      <c r="A257" s="328"/>
      <c r="B257" s="1184" t="s">
        <v>576</v>
      </c>
      <c r="C257" s="1184"/>
      <c r="D257" s="127" t="s">
        <v>577</v>
      </c>
      <c r="E257" s="372">
        <f t="shared" si="110"/>
        <v>0</v>
      </c>
      <c r="F257" s="88"/>
      <c r="G257" s="88"/>
      <c r="H257" s="88"/>
      <c r="I257" s="88"/>
      <c r="J257" s="88"/>
      <c r="K257" s="88"/>
      <c r="L257" s="95"/>
    </row>
    <row r="258" spans="1:12" ht="30" customHeight="1">
      <c r="A258" s="328"/>
      <c r="B258" s="1182" t="s">
        <v>412</v>
      </c>
      <c r="C258" s="1182"/>
      <c r="D258" s="127" t="s">
        <v>413</v>
      </c>
      <c r="E258" s="372">
        <f t="shared" si="110"/>
        <v>10</v>
      </c>
      <c r="F258" s="88">
        <v>10</v>
      </c>
      <c r="G258" s="88">
        <v>0</v>
      </c>
      <c r="H258" s="88">
        <v>0</v>
      </c>
      <c r="I258" s="88">
        <v>0</v>
      </c>
      <c r="J258" s="88">
        <f>(E258*(4.7)/100+E258)</f>
        <v>10.47</v>
      </c>
      <c r="K258" s="88">
        <f>(E258*(4.5)/100+E258)</f>
        <v>10.45</v>
      </c>
      <c r="L258" s="630">
        <f>(E258*(4)/100+E258)</f>
        <v>10.4</v>
      </c>
    </row>
    <row r="259" spans="1:12" ht="15.75">
      <c r="A259" s="328"/>
      <c r="B259" s="1184" t="s">
        <v>922</v>
      </c>
      <c r="C259" s="1184"/>
      <c r="D259" s="127" t="s">
        <v>923</v>
      </c>
      <c r="E259" s="372">
        <f t="shared" si="110"/>
        <v>0</v>
      </c>
      <c r="F259" s="88"/>
      <c r="G259" s="88"/>
      <c r="H259" s="88"/>
      <c r="I259" s="88"/>
      <c r="J259" s="88"/>
      <c r="K259" s="88"/>
      <c r="L259" s="95"/>
    </row>
    <row r="260" spans="1:12" ht="18" customHeight="1">
      <c r="A260" s="328"/>
      <c r="B260" s="1213" t="s">
        <v>642</v>
      </c>
      <c r="C260" s="1213"/>
      <c r="D260" s="127" t="s">
        <v>643</v>
      </c>
      <c r="E260" s="372">
        <f t="shared" si="110"/>
        <v>0</v>
      </c>
      <c r="F260" s="372"/>
      <c r="G260" s="372"/>
      <c r="H260" s="374"/>
      <c r="I260" s="372"/>
      <c r="J260" s="374"/>
      <c r="K260" s="372"/>
      <c r="L260" s="375"/>
    </row>
    <row r="261" spans="1:12" ht="15.75">
      <c r="A261" s="328"/>
      <c r="B261" s="1184" t="s">
        <v>924</v>
      </c>
      <c r="C261" s="1184"/>
      <c r="D261" s="127" t="s">
        <v>925</v>
      </c>
      <c r="E261" s="372">
        <f t="shared" si="110"/>
        <v>0</v>
      </c>
      <c r="F261" s="372"/>
      <c r="G261" s="372"/>
      <c r="H261" s="374"/>
      <c r="I261" s="372"/>
      <c r="J261" s="374"/>
      <c r="K261" s="372"/>
      <c r="L261" s="375"/>
    </row>
    <row r="262" spans="1:12" ht="30" customHeight="1">
      <c r="A262" s="328"/>
      <c r="B262" s="1182" t="s">
        <v>1184</v>
      </c>
      <c r="C262" s="1182"/>
      <c r="D262" s="127" t="s">
        <v>428</v>
      </c>
      <c r="E262" s="372">
        <f t="shared" si="110"/>
        <v>0</v>
      </c>
      <c r="F262" s="372"/>
      <c r="G262" s="372"/>
      <c r="H262" s="374"/>
      <c r="I262" s="372"/>
      <c r="J262" s="374"/>
      <c r="K262" s="372"/>
      <c r="L262" s="375"/>
    </row>
    <row r="263" spans="1:12" ht="27.75" customHeight="1">
      <c r="A263" s="328"/>
      <c r="B263" s="1182" t="s">
        <v>1063</v>
      </c>
      <c r="C263" s="1182"/>
      <c r="D263" s="127" t="s">
        <v>1064</v>
      </c>
      <c r="E263" s="372">
        <f t="shared" si="110"/>
        <v>0</v>
      </c>
      <c r="F263" s="372"/>
      <c r="G263" s="372"/>
      <c r="H263" s="374"/>
      <c r="I263" s="372"/>
      <c r="J263" s="374"/>
      <c r="K263" s="372"/>
      <c r="L263" s="375"/>
    </row>
    <row r="264" spans="1:12" ht="18" customHeight="1">
      <c r="A264" s="328"/>
      <c r="B264" s="291" t="s">
        <v>1065</v>
      </c>
      <c r="C264" s="321"/>
      <c r="D264" s="127" t="s">
        <v>1066</v>
      </c>
      <c r="E264" s="372">
        <f t="shared" si="110"/>
        <v>0</v>
      </c>
      <c r="F264" s="372"/>
      <c r="G264" s="372"/>
      <c r="H264" s="374"/>
      <c r="I264" s="372"/>
      <c r="J264" s="374"/>
      <c r="K264" s="372"/>
      <c r="L264" s="375"/>
    </row>
    <row r="265" spans="1:12" ht="18" customHeight="1">
      <c r="A265" s="327"/>
      <c r="B265" s="291" t="s">
        <v>50</v>
      </c>
      <c r="C265" s="321"/>
      <c r="D265" s="179" t="s">
        <v>1067</v>
      </c>
      <c r="E265" s="372">
        <f t="shared" si="110"/>
        <v>13689</v>
      </c>
      <c r="F265" s="372">
        <v>3042</v>
      </c>
      <c r="G265" s="372">
        <v>3009</v>
      </c>
      <c r="H265" s="88">
        <v>3265</v>
      </c>
      <c r="I265" s="372">
        <v>4373</v>
      </c>
      <c r="J265" s="88">
        <f>(E265*(4.7)/100+E265)</f>
        <v>14332.383</v>
      </c>
      <c r="K265" s="88">
        <f>(E265*(4.5)/100+E265)</f>
        <v>14305.005</v>
      </c>
      <c r="L265" s="630">
        <f>(E265*(4)/100+E265)</f>
        <v>14236.56</v>
      </c>
    </row>
    <row r="266" spans="1:12" ht="15.75">
      <c r="A266" s="324" t="s">
        <v>1185</v>
      </c>
      <c r="B266" s="321"/>
      <c r="C266" s="329"/>
      <c r="D266" s="127" t="s">
        <v>1186</v>
      </c>
      <c r="E266" s="372">
        <f t="shared" si="110"/>
        <v>0</v>
      </c>
      <c r="F266" s="372">
        <f>F267</f>
        <v>0</v>
      </c>
      <c r="G266" s="372">
        <f aca="true" t="shared" si="114" ref="G266:L266">G267</f>
        <v>0</v>
      </c>
      <c r="H266" s="372">
        <f t="shared" si="114"/>
        <v>0</v>
      </c>
      <c r="I266" s="372">
        <f t="shared" si="114"/>
        <v>0</v>
      </c>
      <c r="J266" s="372">
        <f t="shared" si="114"/>
        <v>0</v>
      </c>
      <c r="K266" s="372">
        <f t="shared" si="114"/>
        <v>0</v>
      </c>
      <c r="L266" s="373">
        <f t="shared" si="114"/>
        <v>0</v>
      </c>
    </row>
    <row r="267" spans="1:12" ht="15.75">
      <c r="A267" s="327"/>
      <c r="B267" s="37" t="s">
        <v>171</v>
      </c>
      <c r="C267" s="321"/>
      <c r="D267" s="127" t="s">
        <v>1187</v>
      </c>
      <c r="E267" s="372">
        <f t="shared" si="110"/>
        <v>0</v>
      </c>
      <c r="F267" s="372"/>
      <c r="G267" s="372"/>
      <c r="H267" s="376"/>
      <c r="I267" s="372"/>
      <c r="J267" s="376"/>
      <c r="K267" s="372"/>
      <c r="L267" s="377"/>
    </row>
    <row r="268" spans="1:12" ht="18" customHeight="1">
      <c r="A268" s="324" t="s">
        <v>205</v>
      </c>
      <c r="B268" s="321"/>
      <c r="C268" s="37"/>
      <c r="D268" s="127" t="s">
        <v>206</v>
      </c>
      <c r="E268" s="372">
        <f t="shared" si="110"/>
        <v>0</v>
      </c>
      <c r="F268" s="372">
        <f>F269</f>
        <v>0</v>
      </c>
      <c r="G268" s="372">
        <f aca="true" t="shared" si="115" ref="G268:L268">G269</f>
        <v>0</v>
      </c>
      <c r="H268" s="372">
        <f t="shared" si="115"/>
        <v>0</v>
      </c>
      <c r="I268" s="372">
        <f t="shared" si="115"/>
        <v>0</v>
      </c>
      <c r="J268" s="372">
        <f t="shared" si="115"/>
        <v>0</v>
      </c>
      <c r="K268" s="372">
        <f t="shared" si="115"/>
        <v>0</v>
      </c>
      <c r="L268" s="373">
        <f t="shared" si="115"/>
        <v>0</v>
      </c>
    </row>
    <row r="269" spans="1:12" ht="16.5" customHeight="1">
      <c r="A269" s="324"/>
      <c r="B269" s="37" t="s">
        <v>864</v>
      </c>
      <c r="C269" s="321"/>
      <c r="D269" s="127" t="s">
        <v>207</v>
      </c>
      <c r="E269" s="372">
        <f t="shared" si="110"/>
        <v>0</v>
      </c>
      <c r="F269" s="372"/>
      <c r="G269" s="372"/>
      <c r="H269" s="374"/>
      <c r="I269" s="372"/>
      <c r="J269" s="374"/>
      <c r="K269" s="372"/>
      <c r="L269" s="375"/>
    </row>
    <row r="270" spans="1:12" ht="15.75">
      <c r="A270" s="324" t="s">
        <v>1499</v>
      </c>
      <c r="B270" s="321"/>
      <c r="C270" s="37"/>
      <c r="D270" s="127" t="s">
        <v>158</v>
      </c>
      <c r="E270" s="372">
        <f t="shared" si="110"/>
        <v>5210</v>
      </c>
      <c r="F270" s="372">
        <f>F271+F272</f>
        <v>1705</v>
      </c>
      <c r="G270" s="372">
        <f aca="true" t="shared" si="116" ref="G270:L270">G271+G272</f>
        <v>1595</v>
      </c>
      <c r="H270" s="372">
        <f t="shared" si="116"/>
        <v>751</v>
      </c>
      <c r="I270" s="372">
        <f t="shared" si="116"/>
        <v>1159</v>
      </c>
      <c r="J270" s="372">
        <f t="shared" si="116"/>
        <v>5454.87</v>
      </c>
      <c r="K270" s="372">
        <f t="shared" si="116"/>
        <v>5444.45</v>
      </c>
      <c r="L270" s="373">
        <f t="shared" si="116"/>
        <v>5418.4</v>
      </c>
    </row>
    <row r="271" spans="1:12" ht="15.75">
      <c r="A271" s="324"/>
      <c r="B271" s="321" t="s">
        <v>288</v>
      </c>
      <c r="C271" s="37"/>
      <c r="D271" s="127" t="s">
        <v>287</v>
      </c>
      <c r="E271" s="372">
        <f t="shared" si="110"/>
        <v>0</v>
      </c>
      <c r="F271" s="372">
        <v>0</v>
      </c>
      <c r="G271" s="372">
        <v>0</v>
      </c>
      <c r="H271" s="455">
        <v>0</v>
      </c>
      <c r="I271" s="372">
        <v>0</v>
      </c>
      <c r="J271" s="455">
        <v>0</v>
      </c>
      <c r="K271" s="88">
        <v>0</v>
      </c>
      <c r="L271" s="456">
        <v>0</v>
      </c>
    </row>
    <row r="272" spans="1:12" ht="15" customHeight="1">
      <c r="A272" s="324"/>
      <c r="B272" s="291" t="s">
        <v>779</v>
      </c>
      <c r="C272" s="321"/>
      <c r="D272" s="127" t="s">
        <v>159</v>
      </c>
      <c r="E272" s="372">
        <f t="shared" si="110"/>
        <v>5210</v>
      </c>
      <c r="F272" s="372">
        <v>1705</v>
      </c>
      <c r="G272" s="372">
        <v>1595</v>
      </c>
      <c r="H272" s="88">
        <v>751</v>
      </c>
      <c r="I272" s="88">
        <v>1159</v>
      </c>
      <c r="J272" s="88">
        <f>(E272*(4.7)/100+E272)</f>
        <v>5454.87</v>
      </c>
      <c r="K272" s="88">
        <f>(E272*(4.5)/100+E272)</f>
        <v>5444.45</v>
      </c>
      <c r="L272" s="630">
        <f>(E272*(4)/100+E272)</f>
        <v>5418.4</v>
      </c>
    </row>
    <row r="273" spans="1:12" ht="19.5" customHeight="1">
      <c r="A273" s="1037" t="s">
        <v>382</v>
      </c>
      <c r="B273" s="1038"/>
      <c r="C273" s="1038"/>
      <c r="D273" s="127" t="s">
        <v>208</v>
      </c>
      <c r="E273" s="372">
        <f t="shared" si="110"/>
        <v>365</v>
      </c>
      <c r="F273" s="372">
        <f>F274+F275+F276</f>
        <v>547</v>
      </c>
      <c r="G273" s="372">
        <f aca="true" t="shared" si="117" ref="G273:L273">G274+G275+G276</f>
        <v>74</v>
      </c>
      <c r="H273" s="372">
        <f t="shared" si="117"/>
        <v>-236</v>
      </c>
      <c r="I273" s="372">
        <f t="shared" si="117"/>
        <v>-20</v>
      </c>
      <c r="J273" s="372">
        <f t="shared" si="117"/>
        <v>842.835</v>
      </c>
      <c r="K273" s="372">
        <f t="shared" si="117"/>
        <v>841.225</v>
      </c>
      <c r="L273" s="373">
        <f t="shared" si="117"/>
        <v>837.2</v>
      </c>
    </row>
    <row r="274" spans="1:12" ht="18" customHeight="1">
      <c r="A274" s="285"/>
      <c r="B274" s="291" t="s">
        <v>1349</v>
      </c>
      <c r="C274" s="321"/>
      <c r="D274" s="127" t="s">
        <v>209</v>
      </c>
      <c r="E274" s="88">
        <f t="shared" si="110"/>
        <v>805</v>
      </c>
      <c r="F274" s="378">
        <v>547</v>
      </c>
      <c r="G274" s="378">
        <v>144</v>
      </c>
      <c r="H274" s="378">
        <v>74</v>
      </c>
      <c r="I274" s="378">
        <v>40</v>
      </c>
      <c r="J274" s="88">
        <f>(E274*(4.7)/100+E274)</f>
        <v>842.835</v>
      </c>
      <c r="K274" s="88">
        <f>(E274*(4.5)/100+E274)</f>
        <v>841.225</v>
      </c>
      <c r="L274" s="630">
        <f>(E274*(4)/100+E274)</f>
        <v>837.2</v>
      </c>
    </row>
    <row r="275" spans="1:12" ht="30" customHeight="1">
      <c r="A275" s="285"/>
      <c r="B275" s="1182" t="s">
        <v>324</v>
      </c>
      <c r="C275" s="1182"/>
      <c r="D275" s="127" t="s">
        <v>766</v>
      </c>
      <c r="E275" s="88">
        <f t="shared" si="110"/>
        <v>-440</v>
      </c>
      <c r="F275" s="88">
        <v>0</v>
      </c>
      <c r="G275" s="88">
        <v>-70</v>
      </c>
      <c r="H275" s="88">
        <v>-310</v>
      </c>
      <c r="I275" s="88">
        <v>-60</v>
      </c>
      <c r="J275" s="88">
        <v>0</v>
      </c>
      <c r="K275" s="88">
        <v>0</v>
      </c>
      <c r="L275" s="95">
        <v>0</v>
      </c>
    </row>
    <row r="276" spans="1:12" ht="18" customHeight="1">
      <c r="A276" s="285"/>
      <c r="B276" s="291" t="s">
        <v>54</v>
      </c>
      <c r="C276" s="321"/>
      <c r="D276" s="127" t="s">
        <v>598</v>
      </c>
      <c r="E276" s="88">
        <f t="shared" si="110"/>
        <v>0</v>
      </c>
      <c r="F276" s="88"/>
      <c r="G276" s="88"/>
      <c r="H276" s="88"/>
      <c r="I276" s="88"/>
      <c r="J276" s="88"/>
      <c r="K276" s="88"/>
      <c r="L276" s="95"/>
    </row>
    <row r="277" spans="1:12" s="5" customFormat="1" ht="15.75">
      <c r="A277" s="24" t="s">
        <v>1074</v>
      </c>
      <c r="B277" s="29"/>
      <c r="C277" s="33"/>
      <c r="D277" s="34" t="s">
        <v>586</v>
      </c>
      <c r="E277" s="372">
        <f t="shared" si="110"/>
        <v>0</v>
      </c>
      <c r="F277" s="378">
        <f>F278+F281</f>
        <v>0</v>
      </c>
      <c r="G277" s="378">
        <f aca="true" t="shared" si="118" ref="G277:L277">G278+G281</f>
        <v>0</v>
      </c>
      <c r="H277" s="378">
        <f t="shared" si="118"/>
        <v>0</v>
      </c>
      <c r="I277" s="378">
        <f t="shared" si="118"/>
        <v>0</v>
      </c>
      <c r="J277" s="378">
        <f t="shared" si="118"/>
        <v>0</v>
      </c>
      <c r="K277" s="378">
        <f t="shared" si="118"/>
        <v>0</v>
      </c>
      <c r="L277" s="379">
        <f t="shared" si="118"/>
        <v>0</v>
      </c>
    </row>
    <row r="278" spans="1:12" s="5" customFormat="1" ht="21.75" customHeight="1">
      <c r="A278" s="1140" t="s">
        <v>22</v>
      </c>
      <c r="B278" s="1141"/>
      <c r="C278" s="1141"/>
      <c r="D278" s="127" t="s">
        <v>367</v>
      </c>
      <c r="E278" s="372">
        <f t="shared" si="110"/>
        <v>0</v>
      </c>
      <c r="F278" s="86">
        <f>F279</f>
        <v>0</v>
      </c>
      <c r="G278" s="86">
        <f aca="true" t="shared" si="119" ref="G278:L279">G279</f>
        <v>0</v>
      </c>
      <c r="H278" s="86">
        <f t="shared" si="119"/>
        <v>0</v>
      </c>
      <c r="I278" s="86">
        <f t="shared" si="119"/>
        <v>0</v>
      </c>
      <c r="J278" s="86">
        <f t="shared" si="119"/>
        <v>0</v>
      </c>
      <c r="K278" s="86">
        <f t="shared" si="119"/>
        <v>0</v>
      </c>
      <c r="L278" s="91">
        <f t="shared" si="119"/>
        <v>0</v>
      </c>
    </row>
    <row r="279" spans="1:12" s="5" customFormat="1" ht="30.75" customHeight="1">
      <c r="A279" s="224"/>
      <c r="B279" s="1212" t="s">
        <v>1016</v>
      </c>
      <c r="C279" s="1212"/>
      <c r="D279" s="127" t="s">
        <v>838</v>
      </c>
      <c r="E279" s="372">
        <f t="shared" si="110"/>
        <v>0</v>
      </c>
      <c r="F279" s="86">
        <f>F280</f>
        <v>0</v>
      </c>
      <c r="G279" s="86">
        <f t="shared" si="119"/>
        <v>0</v>
      </c>
      <c r="H279" s="86">
        <f t="shared" si="119"/>
        <v>0</v>
      </c>
      <c r="I279" s="86">
        <f t="shared" si="119"/>
        <v>0</v>
      </c>
      <c r="J279" s="86">
        <f t="shared" si="119"/>
        <v>0</v>
      </c>
      <c r="K279" s="86">
        <f t="shared" si="119"/>
        <v>0</v>
      </c>
      <c r="L279" s="91">
        <f t="shared" si="119"/>
        <v>0</v>
      </c>
    </row>
    <row r="280" spans="1:12" s="5" customFormat="1" ht="30.75" customHeight="1">
      <c r="A280" s="224"/>
      <c r="B280" s="332"/>
      <c r="C280" s="43" t="s">
        <v>872</v>
      </c>
      <c r="D280" s="127" t="s">
        <v>873</v>
      </c>
      <c r="E280" s="372">
        <f t="shared" si="110"/>
        <v>0</v>
      </c>
      <c r="F280" s="86">
        <v>0</v>
      </c>
      <c r="G280" s="86">
        <v>0</v>
      </c>
      <c r="H280" s="86">
        <v>0</v>
      </c>
      <c r="I280" s="86">
        <v>0</v>
      </c>
      <c r="J280" s="86">
        <v>0</v>
      </c>
      <c r="K280" s="86">
        <v>0</v>
      </c>
      <c r="L280" s="91">
        <v>0</v>
      </c>
    </row>
    <row r="281" spans="1:12" s="5" customFormat="1" ht="18" customHeight="1">
      <c r="A281" s="24" t="s">
        <v>1422</v>
      </c>
      <c r="B281" s="225"/>
      <c r="C281" s="43"/>
      <c r="D281" s="127" t="s">
        <v>1072</v>
      </c>
      <c r="E281" s="372">
        <f t="shared" si="110"/>
        <v>0</v>
      </c>
      <c r="F281" s="378">
        <f>F282+F283</f>
        <v>0</v>
      </c>
      <c r="G281" s="378">
        <f aca="true" t="shared" si="120" ref="G281:L281">G282+G283</f>
        <v>0</v>
      </c>
      <c r="H281" s="378">
        <f t="shared" si="120"/>
        <v>0</v>
      </c>
      <c r="I281" s="378">
        <f t="shared" si="120"/>
        <v>0</v>
      </c>
      <c r="J281" s="378">
        <f t="shared" si="120"/>
        <v>0</v>
      </c>
      <c r="K281" s="378">
        <f t="shared" si="120"/>
        <v>0</v>
      </c>
      <c r="L281" s="379">
        <f t="shared" si="120"/>
        <v>0</v>
      </c>
    </row>
    <row r="282" spans="1:12" s="5" customFormat="1" ht="29.25" customHeight="1">
      <c r="A282" s="24"/>
      <c r="B282" s="1184" t="s">
        <v>1015</v>
      </c>
      <c r="C282" s="1184"/>
      <c r="D282" s="18" t="s">
        <v>1073</v>
      </c>
      <c r="E282" s="372">
        <f t="shared" si="110"/>
        <v>0</v>
      </c>
      <c r="F282" s="376"/>
      <c r="G282" s="376"/>
      <c r="H282" s="376"/>
      <c r="I282" s="376"/>
      <c r="J282" s="376"/>
      <c r="K282" s="376"/>
      <c r="L282" s="377"/>
    </row>
    <row r="283" spans="1:12" s="5" customFormat="1" ht="23.25" customHeight="1">
      <c r="A283" s="24"/>
      <c r="B283" s="1181" t="s">
        <v>1420</v>
      </c>
      <c r="C283" s="1073"/>
      <c r="D283" s="18" t="s">
        <v>1421</v>
      </c>
      <c r="E283" s="372">
        <f t="shared" si="110"/>
        <v>0</v>
      </c>
      <c r="F283" s="376"/>
      <c r="G283" s="376"/>
      <c r="H283" s="376"/>
      <c r="I283" s="376"/>
      <c r="J283" s="376"/>
      <c r="K283" s="376"/>
      <c r="L283" s="377"/>
    </row>
    <row r="284" spans="1:12" ht="17.25" customHeight="1">
      <c r="A284" s="322" t="s">
        <v>982</v>
      </c>
      <c r="B284" s="37"/>
      <c r="C284" s="37"/>
      <c r="D284" s="319" t="s">
        <v>743</v>
      </c>
      <c r="E284" s="372">
        <f>F284+G284+H284+I284</f>
        <v>82224</v>
      </c>
      <c r="F284" s="372">
        <f>F285</f>
        <v>16828</v>
      </c>
      <c r="G284" s="372">
        <f aca="true" t="shared" si="121" ref="G284:L284">G285</f>
        <v>19702</v>
      </c>
      <c r="H284" s="372">
        <f t="shared" si="121"/>
        <v>17211</v>
      </c>
      <c r="I284" s="372">
        <f t="shared" si="121"/>
        <v>28483</v>
      </c>
      <c r="J284" s="372">
        <f t="shared" si="121"/>
        <v>86088.528</v>
      </c>
      <c r="K284" s="372">
        <f t="shared" si="121"/>
        <v>85924.08</v>
      </c>
      <c r="L284" s="373">
        <f t="shared" si="121"/>
        <v>85512.96</v>
      </c>
    </row>
    <row r="285" spans="1:12" ht="33.75" customHeight="1">
      <c r="A285" s="1037" t="s">
        <v>1177</v>
      </c>
      <c r="B285" s="1038"/>
      <c r="C285" s="1038"/>
      <c r="D285" s="319" t="s">
        <v>744</v>
      </c>
      <c r="E285" s="372">
        <f aca="true" t="shared" si="122" ref="E285:E296">F285+G285+H285+I285</f>
        <v>82224</v>
      </c>
      <c r="F285" s="372">
        <f>F286+F291</f>
        <v>16828</v>
      </c>
      <c r="G285" s="372">
        <f aca="true" t="shared" si="123" ref="G285:L285">G286+G291</f>
        <v>19702</v>
      </c>
      <c r="H285" s="372">
        <f t="shared" si="123"/>
        <v>17211</v>
      </c>
      <c r="I285" s="372">
        <f t="shared" si="123"/>
        <v>28483</v>
      </c>
      <c r="J285" s="372">
        <f t="shared" si="123"/>
        <v>86088.528</v>
      </c>
      <c r="K285" s="372">
        <f t="shared" si="123"/>
        <v>85924.08</v>
      </c>
      <c r="L285" s="373">
        <f t="shared" si="123"/>
        <v>85512.96</v>
      </c>
    </row>
    <row r="286" spans="1:12" ht="18" customHeight="1">
      <c r="A286" s="322" t="s">
        <v>1564</v>
      </c>
      <c r="B286" s="37"/>
      <c r="C286" s="37"/>
      <c r="D286" s="319" t="s">
        <v>985</v>
      </c>
      <c r="E286" s="372">
        <f t="shared" si="122"/>
        <v>0</v>
      </c>
      <c r="F286" s="372">
        <f>F287+F288+F289+F290</f>
        <v>0</v>
      </c>
      <c r="G286" s="372">
        <f aca="true" t="shared" si="124" ref="G286:L286">G287+G288+G289+G290</f>
        <v>0</v>
      </c>
      <c r="H286" s="372">
        <f t="shared" si="124"/>
        <v>0</v>
      </c>
      <c r="I286" s="372">
        <f t="shared" si="124"/>
        <v>0</v>
      </c>
      <c r="J286" s="372">
        <f t="shared" si="124"/>
        <v>0</v>
      </c>
      <c r="K286" s="372">
        <f t="shared" si="124"/>
        <v>0</v>
      </c>
      <c r="L286" s="373">
        <f t="shared" si="124"/>
        <v>0</v>
      </c>
    </row>
    <row r="287" spans="1:12" ht="18" customHeight="1">
      <c r="A287" s="322"/>
      <c r="B287" s="37" t="s">
        <v>986</v>
      </c>
      <c r="C287" s="37"/>
      <c r="D287" s="127" t="s">
        <v>987</v>
      </c>
      <c r="E287" s="372">
        <f t="shared" si="122"/>
        <v>0</v>
      </c>
      <c r="F287" s="372"/>
      <c r="G287" s="372"/>
      <c r="H287" s="374"/>
      <c r="I287" s="372"/>
      <c r="J287" s="374"/>
      <c r="K287" s="372"/>
      <c r="L287" s="375"/>
    </row>
    <row r="288" spans="1:12" ht="35.25" customHeight="1">
      <c r="A288" s="322"/>
      <c r="B288" s="1201" t="s">
        <v>971</v>
      </c>
      <c r="C288" s="1201"/>
      <c r="D288" s="127" t="s">
        <v>972</v>
      </c>
      <c r="E288" s="372">
        <f t="shared" si="122"/>
        <v>0</v>
      </c>
      <c r="F288" s="372"/>
      <c r="G288" s="372"/>
      <c r="H288" s="376"/>
      <c r="I288" s="372"/>
      <c r="J288" s="376"/>
      <c r="K288" s="372"/>
      <c r="L288" s="377"/>
    </row>
    <row r="289" spans="1:12" s="5" customFormat="1" ht="30" customHeight="1">
      <c r="A289" s="38"/>
      <c r="B289" s="1197" t="s">
        <v>1560</v>
      </c>
      <c r="C289" s="1036"/>
      <c r="D289" s="18" t="s">
        <v>1561</v>
      </c>
      <c r="E289" s="372">
        <f t="shared" si="122"/>
        <v>0</v>
      </c>
      <c r="F289" s="376"/>
      <c r="G289" s="376"/>
      <c r="H289" s="374"/>
      <c r="I289" s="376"/>
      <c r="J289" s="374"/>
      <c r="K289" s="376"/>
      <c r="L289" s="375"/>
    </row>
    <row r="290" spans="1:12" s="5" customFormat="1" ht="15.75">
      <c r="A290" s="38"/>
      <c r="B290" s="1197" t="s">
        <v>1563</v>
      </c>
      <c r="C290" s="1036"/>
      <c r="D290" s="18" t="s">
        <v>1562</v>
      </c>
      <c r="E290" s="372">
        <f t="shared" si="122"/>
        <v>0</v>
      </c>
      <c r="F290" s="376"/>
      <c r="G290" s="376"/>
      <c r="H290" s="374"/>
      <c r="I290" s="376"/>
      <c r="J290" s="374"/>
      <c r="K290" s="376"/>
      <c r="L290" s="375"/>
    </row>
    <row r="291" spans="1:12" ht="30" customHeight="1">
      <c r="A291" s="1037" t="s">
        <v>1697</v>
      </c>
      <c r="B291" s="1038"/>
      <c r="C291" s="1038"/>
      <c r="D291" s="321" t="s">
        <v>973</v>
      </c>
      <c r="E291" s="88">
        <f t="shared" si="122"/>
        <v>82224</v>
      </c>
      <c r="F291" s="88">
        <f>F292+F293+F294+F295+F296</f>
        <v>16828</v>
      </c>
      <c r="G291" s="88">
        <f aca="true" t="shared" si="125" ref="G291:L291">G292+G293+G294+G295+G296</f>
        <v>19702</v>
      </c>
      <c r="H291" s="88">
        <f t="shared" si="125"/>
        <v>17211</v>
      </c>
      <c r="I291" s="88">
        <f t="shared" si="125"/>
        <v>28483</v>
      </c>
      <c r="J291" s="88">
        <f t="shared" si="125"/>
        <v>86088.528</v>
      </c>
      <c r="K291" s="88">
        <f t="shared" si="125"/>
        <v>85924.08</v>
      </c>
      <c r="L291" s="95">
        <f t="shared" si="125"/>
        <v>85512.96</v>
      </c>
    </row>
    <row r="292" spans="1:12" ht="18" customHeight="1">
      <c r="A292" s="322"/>
      <c r="B292" s="291" t="s">
        <v>826</v>
      </c>
      <c r="C292" s="321"/>
      <c r="D292" s="127" t="s">
        <v>827</v>
      </c>
      <c r="E292" s="88">
        <f t="shared" si="122"/>
        <v>82224</v>
      </c>
      <c r="F292" s="88">
        <v>16828</v>
      </c>
      <c r="G292" s="88">
        <v>19702</v>
      </c>
      <c r="H292" s="88">
        <v>17211</v>
      </c>
      <c r="I292" s="88">
        <v>28483</v>
      </c>
      <c r="J292" s="88">
        <f>(E292*(4.7)/100+E292)</f>
        <v>86088.528</v>
      </c>
      <c r="K292" s="88">
        <f>(E292*(4.5)/100+E292)</f>
        <v>85924.08</v>
      </c>
      <c r="L292" s="630">
        <f>(E292*(4)/100+E292)</f>
        <v>85512.96</v>
      </c>
    </row>
    <row r="293" spans="1:12" ht="32.25" customHeight="1">
      <c r="A293" s="322"/>
      <c r="B293" s="1182" t="s">
        <v>279</v>
      </c>
      <c r="C293" s="1182"/>
      <c r="D293" s="127" t="s">
        <v>280</v>
      </c>
      <c r="E293" s="88">
        <f t="shared" si="122"/>
        <v>0</v>
      </c>
      <c r="F293" s="88"/>
      <c r="G293" s="88"/>
      <c r="H293" s="378"/>
      <c r="I293" s="88"/>
      <c r="J293" s="378"/>
      <c r="K293" s="88"/>
      <c r="L293" s="379"/>
    </row>
    <row r="294" spans="1:12" ht="18" customHeight="1">
      <c r="A294" s="353"/>
      <c r="B294" s="1217" t="s">
        <v>1239</v>
      </c>
      <c r="C294" s="1217"/>
      <c r="D294" s="227" t="s">
        <v>1240</v>
      </c>
      <c r="E294" s="88">
        <f t="shared" si="122"/>
        <v>0</v>
      </c>
      <c r="F294" s="457"/>
      <c r="G294" s="457"/>
      <c r="H294" s="88"/>
      <c r="I294" s="457"/>
      <c r="J294" s="88"/>
      <c r="K294" s="457"/>
      <c r="L294" s="95"/>
    </row>
    <row r="295" spans="1:12" ht="30" customHeight="1">
      <c r="A295" s="322"/>
      <c r="B295" s="1216" t="s">
        <v>1417</v>
      </c>
      <c r="C295" s="1064"/>
      <c r="D295" s="127" t="s">
        <v>1416</v>
      </c>
      <c r="E295" s="88">
        <f t="shared" si="122"/>
        <v>0</v>
      </c>
      <c r="F295" s="88"/>
      <c r="G295" s="88"/>
      <c r="H295" s="378"/>
      <c r="I295" s="88"/>
      <c r="J295" s="378"/>
      <c r="K295" s="88"/>
      <c r="L295" s="379"/>
    </row>
    <row r="296" spans="1:12" ht="15.75">
      <c r="A296" s="334"/>
      <c r="B296" s="1206" t="s">
        <v>1563</v>
      </c>
      <c r="C296" s="1178"/>
      <c r="D296" s="127" t="s">
        <v>1565</v>
      </c>
      <c r="E296" s="372">
        <f t="shared" si="122"/>
        <v>0</v>
      </c>
      <c r="F296" s="372"/>
      <c r="G296" s="372"/>
      <c r="H296" s="376"/>
      <c r="I296" s="372"/>
      <c r="J296" s="376"/>
      <c r="K296" s="372"/>
      <c r="L296" s="377"/>
    </row>
    <row r="297" spans="1:12" ht="39" customHeight="1">
      <c r="A297" s="1218" t="s">
        <v>1512</v>
      </c>
      <c r="B297" s="1219"/>
      <c r="C297" s="1219"/>
      <c r="D297" s="352" t="s">
        <v>17</v>
      </c>
      <c r="E297" s="534">
        <f>F297+G297+H297+I297</f>
        <v>48301</v>
      </c>
      <c r="F297" s="534">
        <f>F298+F303+F307+F312+F349+F411+F414</f>
        <v>1180</v>
      </c>
      <c r="G297" s="534">
        <f aca="true" t="shared" si="126" ref="G297:L297">G298+G303+G307+G312+G349+G411+G414</f>
        <v>3770</v>
      </c>
      <c r="H297" s="534">
        <f t="shared" si="126"/>
        <v>22664</v>
      </c>
      <c r="I297" s="534">
        <f t="shared" si="126"/>
        <v>20687</v>
      </c>
      <c r="J297" s="534">
        <f t="shared" si="126"/>
        <v>50110.467</v>
      </c>
      <c r="K297" s="534">
        <f t="shared" si="126"/>
        <v>50014.745</v>
      </c>
      <c r="L297" s="535">
        <f t="shared" si="126"/>
        <v>49775.44</v>
      </c>
    </row>
    <row r="298" spans="1:12" ht="15.75">
      <c r="A298" s="290" t="s">
        <v>640</v>
      </c>
      <c r="B298" s="122"/>
      <c r="C298" s="318"/>
      <c r="D298" s="127" t="s">
        <v>587</v>
      </c>
      <c r="E298" s="372">
        <f>F298+G298+H298+I298</f>
        <v>440</v>
      </c>
      <c r="F298" s="372">
        <f>F299</f>
        <v>0</v>
      </c>
      <c r="G298" s="372">
        <f aca="true" t="shared" si="127" ref="G298:L301">G299</f>
        <v>70</v>
      </c>
      <c r="H298" s="372">
        <f t="shared" si="127"/>
        <v>310</v>
      </c>
      <c r="I298" s="372">
        <f t="shared" si="127"/>
        <v>60</v>
      </c>
      <c r="J298" s="372">
        <f t="shared" si="127"/>
        <v>0</v>
      </c>
      <c r="K298" s="372">
        <f t="shared" si="127"/>
        <v>0</v>
      </c>
      <c r="L298" s="373">
        <f t="shared" si="127"/>
        <v>0</v>
      </c>
    </row>
    <row r="299" spans="1:12" ht="15.75">
      <c r="A299" s="322" t="s">
        <v>1265</v>
      </c>
      <c r="B299" s="323"/>
      <c r="C299" s="37"/>
      <c r="D299" s="319" t="s">
        <v>128</v>
      </c>
      <c r="E299" s="372">
        <f aca="true" t="shared" si="128" ref="E299:E350">F299+G299+H299+I299</f>
        <v>440</v>
      </c>
      <c r="F299" s="372">
        <f>F300</f>
        <v>0</v>
      </c>
      <c r="G299" s="372">
        <f t="shared" si="127"/>
        <v>70</v>
      </c>
      <c r="H299" s="372">
        <f t="shared" si="127"/>
        <v>310</v>
      </c>
      <c r="I299" s="372">
        <f t="shared" si="127"/>
        <v>60</v>
      </c>
      <c r="J299" s="372">
        <f t="shared" si="127"/>
        <v>0</v>
      </c>
      <c r="K299" s="372">
        <f t="shared" si="127"/>
        <v>0</v>
      </c>
      <c r="L299" s="373">
        <f t="shared" si="127"/>
        <v>0</v>
      </c>
    </row>
    <row r="300" spans="1:12" ht="18" customHeight="1">
      <c r="A300" s="322" t="s">
        <v>1500</v>
      </c>
      <c r="B300" s="37"/>
      <c r="C300" s="37"/>
      <c r="D300" s="293" t="s">
        <v>130</v>
      </c>
      <c r="E300" s="372">
        <f t="shared" si="128"/>
        <v>440</v>
      </c>
      <c r="F300" s="372">
        <f>F301</f>
        <v>0</v>
      </c>
      <c r="G300" s="372">
        <f t="shared" si="127"/>
        <v>70</v>
      </c>
      <c r="H300" s="372">
        <f t="shared" si="127"/>
        <v>310</v>
      </c>
      <c r="I300" s="372">
        <f t="shared" si="127"/>
        <v>60</v>
      </c>
      <c r="J300" s="372">
        <f t="shared" si="127"/>
        <v>0</v>
      </c>
      <c r="K300" s="372">
        <f t="shared" si="127"/>
        <v>0</v>
      </c>
      <c r="L300" s="373">
        <f t="shared" si="127"/>
        <v>0</v>
      </c>
    </row>
    <row r="301" spans="1:12" ht="18" customHeight="1">
      <c r="A301" s="285" t="s">
        <v>772</v>
      </c>
      <c r="B301" s="320"/>
      <c r="C301" s="320"/>
      <c r="D301" s="127" t="s">
        <v>208</v>
      </c>
      <c r="E301" s="372">
        <f t="shared" si="128"/>
        <v>440</v>
      </c>
      <c r="F301" s="372">
        <f>F302</f>
        <v>0</v>
      </c>
      <c r="G301" s="372">
        <f t="shared" si="127"/>
        <v>70</v>
      </c>
      <c r="H301" s="372">
        <f t="shared" si="127"/>
        <v>310</v>
      </c>
      <c r="I301" s="372">
        <f t="shared" si="127"/>
        <v>60</v>
      </c>
      <c r="J301" s="372">
        <f t="shared" si="127"/>
        <v>0</v>
      </c>
      <c r="K301" s="372">
        <f t="shared" si="127"/>
        <v>0</v>
      </c>
      <c r="L301" s="373">
        <f t="shared" si="127"/>
        <v>0</v>
      </c>
    </row>
    <row r="302" spans="1:12" ht="15.75" customHeight="1">
      <c r="A302" s="306"/>
      <c r="B302" s="291" t="s">
        <v>596</v>
      </c>
      <c r="C302" s="291"/>
      <c r="D302" s="127" t="s">
        <v>597</v>
      </c>
      <c r="E302" s="372">
        <f t="shared" si="128"/>
        <v>440</v>
      </c>
      <c r="F302" s="372">
        <v>0</v>
      </c>
      <c r="G302" s="372">
        <v>70</v>
      </c>
      <c r="H302" s="88">
        <v>310</v>
      </c>
      <c r="I302" s="88">
        <v>60</v>
      </c>
      <c r="J302" s="88">
        <v>0</v>
      </c>
      <c r="K302" s="88">
        <v>0</v>
      </c>
      <c r="L302" s="95">
        <v>0</v>
      </c>
    </row>
    <row r="303" spans="1:12" ht="18" customHeight="1">
      <c r="A303" s="324" t="s">
        <v>767</v>
      </c>
      <c r="B303" s="330"/>
      <c r="C303" s="331"/>
      <c r="D303" s="319" t="s">
        <v>742</v>
      </c>
      <c r="E303" s="372">
        <f t="shared" si="128"/>
        <v>0</v>
      </c>
      <c r="F303" s="372">
        <f>F304</f>
        <v>0</v>
      </c>
      <c r="G303" s="372">
        <f aca="true" t="shared" si="129" ref="G303:L303">G304</f>
        <v>0</v>
      </c>
      <c r="H303" s="372">
        <f t="shared" si="129"/>
        <v>0</v>
      </c>
      <c r="I303" s="372">
        <f t="shared" si="129"/>
        <v>0</v>
      </c>
      <c r="J303" s="372">
        <f t="shared" si="129"/>
        <v>0</v>
      </c>
      <c r="K303" s="372">
        <f t="shared" si="129"/>
        <v>0</v>
      </c>
      <c r="L303" s="373">
        <f t="shared" si="129"/>
        <v>0</v>
      </c>
    </row>
    <row r="304" spans="1:12" ht="18" customHeight="1">
      <c r="A304" s="324" t="s">
        <v>768</v>
      </c>
      <c r="B304" s="321"/>
      <c r="C304" s="37"/>
      <c r="D304" s="127" t="s">
        <v>769</v>
      </c>
      <c r="E304" s="372">
        <f t="shared" si="128"/>
        <v>0</v>
      </c>
      <c r="F304" s="372">
        <f>F305+F306</f>
        <v>0</v>
      </c>
      <c r="G304" s="372">
        <f aca="true" t="shared" si="130" ref="G304:L304">G305+G306</f>
        <v>0</v>
      </c>
      <c r="H304" s="372">
        <f t="shared" si="130"/>
        <v>0</v>
      </c>
      <c r="I304" s="372">
        <f t="shared" si="130"/>
        <v>0</v>
      </c>
      <c r="J304" s="372">
        <f t="shared" si="130"/>
        <v>0</v>
      </c>
      <c r="K304" s="372">
        <f t="shared" si="130"/>
        <v>0</v>
      </c>
      <c r="L304" s="373">
        <f t="shared" si="130"/>
        <v>0</v>
      </c>
    </row>
    <row r="305" spans="1:12" ht="18" customHeight="1">
      <c r="A305" s="324"/>
      <c r="B305" s="37" t="s">
        <v>745</v>
      </c>
      <c r="C305" s="321"/>
      <c r="D305" s="127" t="s">
        <v>770</v>
      </c>
      <c r="E305" s="372">
        <f t="shared" si="128"/>
        <v>0</v>
      </c>
      <c r="F305" s="372"/>
      <c r="G305" s="372"/>
      <c r="H305" s="374"/>
      <c r="I305" s="372"/>
      <c r="J305" s="374"/>
      <c r="K305" s="372"/>
      <c r="L305" s="375"/>
    </row>
    <row r="306" spans="1:12" ht="18" customHeight="1">
      <c r="A306" s="324"/>
      <c r="B306" s="37" t="s">
        <v>980</v>
      </c>
      <c r="C306" s="321"/>
      <c r="D306" s="127" t="s">
        <v>981</v>
      </c>
      <c r="E306" s="372">
        <f t="shared" si="128"/>
        <v>0</v>
      </c>
      <c r="F306" s="372"/>
      <c r="G306" s="372"/>
      <c r="H306" s="374"/>
      <c r="I306" s="372"/>
      <c r="J306" s="374"/>
      <c r="K306" s="372"/>
      <c r="L306" s="375"/>
    </row>
    <row r="307" spans="1:12" s="5" customFormat="1" ht="18" customHeight="1">
      <c r="A307" s="24" t="s">
        <v>366</v>
      </c>
      <c r="B307" s="29"/>
      <c r="C307" s="33"/>
      <c r="D307" s="34" t="s">
        <v>586</v>
      </c>
      <c r="E307" s="372">
        <f t="shared" si="128"/>
        <v>0</v>
      </c>
      <c r="F307" s="86">
        <f>F308</f>
        <v>0</v>
      </c>
      <c r="G307" s="86">
        <f aca="true" t="shared" si="131" ref="G307:L307">G308</f>
        <v>0</v>
      </c>
      <c r="H307" s="86">
        <f t="shared" si="131"/>
        <v>0</v>
      </c>
      <c r="I307" s="86">
        <f t="shared" si="131"/>
        <v>0</v>
      </c>
      <c r="J307" s="86">
        <f t="shared" si="131"/>
        <v>0</v>
      </c>
      <c r="K307" s="86">
        <f t="shared" si="131"/>
        <v>0</v>
      </c>
      <c r="L307" s="91">
        <f t="shared" si="131"/>
        <v>0</v>
      </c>
    </row>
    <row r="308" spans="1:12" s="5" customFormat="1" ht="19.5" customHeight="1">
      <c r="A308" s="1140" t="s">
        <v>1017</v>
      </c>
      <c r="B308" s="1141"/>
      <c r="C308" s="1141"/>
      <c r="D308" s="127" t="s">
        <v>367</v>
      </c>
      <c r="E308" s="372">
        <f t="shared" si="128"/>
        <v>0</v>
      </c>
      <c r="F308" s="86">
        <f>F309+F311</f>
        <v>0</v>
      </c>
      <c r="G308" s="86">
        <f aca="true" t="shared" si="132" ref="G308:L308">G309+G311</f>
        <v>0</v>
      </c>
      <c r="H308" s="86">
        <f t="shared" si="132"/>
        <v>0</v>
      </c>
      <c r="I308" s="86">
        <f t="shared" si="132"/>
        <v>0</v>
      </c>
      <c r="J308" s="86">
        <f t="shared" si="132"/>
        <v>0</v>
      </c>
      <c r="K308" s="86">
        <f t="shared" si="132"/>
        <v>0</v>
      </c>
      <c r="L308" s="91">
        <f t="shared" si="132"/>
        <v>0</v>
      </c>
    </row>
    <row r="309" spans="1:12" s="5" customFormat="1" ht="30.75" customHeight="1">
      <c r="A309" s="224"/>
      <c r="B309" s="1212" t="s">
        <v>1018</v>
      </c>
      <c r="C309" s="1212"/>
      <c r="D309" s="127" t="s">
        <v>838</v>
      </c>
      <c r="E309" s="372">
        <f t="shared" si="128"/>
        <v>0</v>
      </c>
      <c r="F309" s="86">
        <f>F310</f>
        <v>0</v>
      </c>
      <c r="G309" s="86">
        <f aca="true" t="shared" si="133" ref="G309:L309">G310</f>
        <v>0</v>
      </c>
      <c r="H309" s="86">
        <f t="shared" si="133"/>
        <v>0</v>
      </c>
      <c r="I309" s="86">
        <f t="shared" si="133"/>
        <v>0</v>
      </c>
      <c r="J309" s="86">
        <f t="shared" si="133"/>
        <v>0</v>
      </c>
      <c r="K309" s="86">
        <f t="shared" si="133"/>
        <v>0</v>
      </c>
      <c r="L309" s="91">
        <f t="shared" si="133"/>
        <v>0</v>
      </c>
    </row>
    <row r="310" spans="1:12" s="5" customFormat="1" ht="30.75" customHeight="1">
      <c r="A310" s="224"/>
      <c r="B310" s="332"/>
      <c r="C310" s="43" t="s">
        <v>868</v>
      </c>
      <c r="D310" s="127" t="s">
        <v>874</v>
      </c>
      <c r="E310" s="372">
        <f t="shared" si="128"/>
        <v>0</v>
      </c>
      <c r="F310" s="376"/>
      <c r="G310" s="376"/>
      <c r="H310" s="376"/>
      <c r="I310" s="376"/>
      <c r="J310" s="376"/>
      <c r="K310" s="376"/>
      <c r="L310" s="377"/>
    </row>
    <row r="311" spans="1:12" s="5" customFormat="1" ht="18" customHeight="1">
      <c r="A311" s="24"/>
      <c r="B311" s="1184" t="s">
        <v>610</v>
      </c>
      <c r="C311" s="1184"/>
      <c r="D311" s="18" t="s">
        <v>368</v>
      </c>
      <c r="E311" s="372">
        <f t="shared" si="128"/>
        <v>0</v>
      </c>
      <c r="F311" s="376"/>
      <c r="G311" s="376"/>
      <c r="H311" s="376"/>
      <c r="I311" s="376"/>
      <c r="J311" s="376"/>
      <c r="K311" s="376"/>
      <c r="L311" s="377"/>
    </row>
    <row r="312" spans="1:12" ht="15.75">
      <c r="A312" s="322" t="s">
        <v>982</v>
      </c>
      <c r="B312" s="37"/>
      <c r="C312" s="37"/>
      <c r="D312" s="319" t="s">
        <v>743</v>
      </c>
      <c r="E312" s="372">
        <f t="shared" si="128"/>
        <v>47861</v>
      </c>
      <c r="F312" s="372">
        <f>F313</f>
        <v>1180</v>
      </c>
      <c r="G312" s="372">
        <f aca="true" t="shared" si="134" ref="G312:L312">G313</f>
        <v>3700</v>
      </c>
      <c r="H312" s="372">
        <f t="shared" si="134"/>
        <v>22354</v>
      </c>
      <c r="I312" s="372">
        <f t="shared" si="134"/>
        <v>20627</v>
      </c>
      <c r="J312" s="372">
        <f t="shared" si="134"/>
        <v>50110.467</v>
      </c>
      <c r="K312" s="372">
        <f t="shared" si="134"/>
        <v>50014.745</v>
      </c>
      <c r="L312" s="373">
        <f t="shared" si="134"/>
        <v>49775.44</v>
      </c>
    </row>
    <row r="313" spans="1:12" ht="34.5" customHeight="1">
      <c r="A313" s="1037" t="s">
        <v>1177</v>
      </c>
      <c r="B313" s="1038"/>
      <c r="C313" s="1038"/>
      <c r="D313" s="319" t="s">
        <v>744</v>
      </c>
      <c r="E313" s="372">
        <f t="shared" si="128"/>
        <v>47861</v>
      </c>
      <c r="F313" s="372">
        <f>F314+F334</f>
        <v>1180</v>
      </c>
      <c r="G313" s="372">
        <f aca="true" t="shared" si="135" ref="G313:L313">G314+G334</f>
        <v>3700</v>
      </c>
      <c r="H313" s="372">
        <f t="shared" si="135"/>
        <v>22354</v>
      </c>
      <c r="I313" s="372">
        <f t="shared" si="135"/>
        <v>20627</v>
      </c>
      <c r="J313" s="372">
        <f t="shared" si="135"/>
        <v>50110.467</v>
      </c>
      <c r="K313" s="372">
        <f t="shared" si="135"/>
        <v>50014.745</v>
      </c>
      <c r="L313" s="458">
        <f t="shared" si="135"/>
        <v>49775.44</v>
      </c>
    </row>
    <row r="314" spans="1:12" ht="30" customHeight="1">
      <c r="A314" s="1230" t="s">
        <v>1646</v>
      </c>
      <c r="B314" s="1231"/>
      <c r="C314" s="1180"/>
      <c r="D314" s="127" t="s">
        <v>985</v>
      </c>
      <c r="E314" s="372">
        <f t="shared" si="128"/>
        <v>0</v>
      </c>
      <c r="F314" s="372">
        <f>F315+F316+F317+F318+F322+F326+F330</f>
        <v>0</v>
      </c>
      <c r="G314" s="372">
        <f aca="true" t="shared" si="136" ref="G314:L314">G315+G316+G317+G318+G322+G326+G330</f>
        <v>0</v>
      </c>
      <c r="H314" s="372">
        <f t="shared" si="136"/>
        <v>0</v>
      </c>
      <c r="I314" s="372">
        <f t="shared" si="136"/>
        <v>0</v>
      </c>
      <c r="J314" s="372">
        <f t="shared" si="136"/>
        <v>0</v>
      </c>
      <c r="K314" s="372">
        <f t="shared" si="136"/>
        <v>0</v>
      </c>
      <c r="L314" s="373">
        <f t="shared" si="136"/>
        <v>0</v>
      </c>
    </row>
    <row r="315" spans="1:12" ht="33" customHeight="1">
      <c r="A315" s="322"/>
      <c r="B315" s="1201" t="s">
        <v>1350</v>
      </c>
      <c r="C315" s="1201"/>
      <c r="D315" s="127" t="s">
        <v>970</v>
      </c>
      <c r="E315" s="372">
        <f t="shared" si="128"/>
        <v>0</v>
      </c>
      <c r="F315" s="372"/>
      <c r="G315" s="372"/>
      <c r="H315" s="374"/>
      <c r="I315" s="372"/>
      <c r="J315" s="374"/>
      <c r="K315" s="372"/>
      <c r="L315" s="375"/>
    </row>
    <row r="316" spans="1:12" s="5" customFormat="1" ht="15" customHeight="1">
      <c r="A316" s="38"/>
      <c r="B316" s="1205" t="s">
        <v>644</v>
      </c>
      <c r="C316" s="1205"/>
      <c r="D316" s="18" t="s">
        <v>645</v>
      </c>
      <c r="E316" s="372">
        <f t="shared" si="128"/>
        <v>0</v>
      </c>
      <c r="F316" s="376"/>
      <c r="G316" s="376"/>
      <c r="H316" s="374"/>
      <c r="I316" s="376"/>
      <c r="J316" s="374"/>
      <c r="K316" s="376"/>
      <c r="L316" s="375"/>
    </row>
    <row r="317" spans="1:12" s="5" customFormat="1" ht="65.25" customHeight="1">
      <c r="A317" s="38"/>
      <c r="B317" s="1197" t="s">
        <v>1351</v>
      </c>
      <c r="C317" s="1035"/>
      <c r="D317" s="18" t="s">
        <v>1331</v>
      </c>
      <c r="E317" s="372">
        <f t="shared" si="128"/>
        <v>0</v>
      </c>
      <c r="F317" s="376"/>
      <c r="G317" s="376"/>
      <c r="H317" s="374"/>
      <c r="I317" s="376"/>
      <c r="J317" s="374"/>
      <c r="K317" s="376"/>
      <c r="L317" s="375"/>
    </row>
    <row r="318" spans="1:12" s="5" customFormat="1" ht="29.25" customHeight="1">
      <c r="A318" s="38"/>
      <c r="B318" s="1177" t="s">
        <v>1603</v>
      </c>
      <c r="C318" s="1178"/>
      <c r="D318" s="18" t="s">
        <v>1593</v>
      </c>
      <c r="E318" s="372">
        <f t="shared" si="128"/>
        <v>0</v>
      </c>
      <c r="F318" s="86">
        <f>SUM(F319:F320)</f>
        <v>0</v>
      </c>
      <c r="G318" s="86">
        <f aca="true" t="shared" si="137" ref="G318:L318">SUM(G319:G320)</f>
        <v>0</v>
      </c>
      <c r="H318" s="86">
        <f t="shared" si="137"/>
        <v>0</v>
      </c>
      <c r="I318" s="86">
        <f t="shared" si="137"/>
        <v>0</v>
      </c>
      <c r="J318" s="86">
        <f t="shared" si="137"/>
        <v>0</v>
      </c>
      <c r="K318" s="86">
        <f t="shared" si="137"/>
        <v>0</v>
      </c>
      <c r="L318" s="91">
        <f t="shared" si="137"/>
        <v>0</v>
      </c>
    </row>
    <row r="319" spans="1:12" s="5" customFormat="1" ht="15.75">
      <c r="A319" s="38"/>
      <c r="B319" s="333"/>
      <c r="C319" s="41" t="s">
        <v>1590</v>
      </c>
      <c r="D319" s="18" t="s">
        <v>1595</v>
      </c>
      <c r="E319" s="372">
        <f t="shared" si="128"/>
        <v>0</v>
      </c>
      <c r="F319" s="376"/>
      <c r="G319" s="376"/>
      <c r="H319" s="374"/>
      <c r="I319" s="376"/>
      <c r="J319" s="374"/>
      <c r="K319" s="376"/>
      <c r="L319" s="375"/>
    </row>
    <row r="320" spans="1:12" s="5" customFormat="1" ht="15.75">
      <c r="A320" s="38"/>
      <c r="B320" s="333"/>
      <c r="C320" s="41" t="s">
        <v>1594</v>
      </c>
      <c r="D320" s="18" t="s">
        <v>1596</v>
      </c>
      <c r="E320" s="372">
        <f t="shared" si="128"/>
        <v>0</v>
      </c>
      <c r="F320" s="376"/>
      <c r="G320" s="376"/>
      <c r="H320" s="374"/>
      <c r="I320" s="376"/>
      <c r="J320" s="374"/>
      <c r="K320" s="376"/>
      <c r="L320" s="375"/>
    </row>
    <row r="321" spans="1:12" s="5" customFormat="1" ht="15.75">
      <c r="A321" s="38"/>
      <c r="B321" s="333"/>
      <c r="C321" s="41" t="s">
        <v>1591</v>
      </c>
      <c r="D321" s="18" t="s">
        <v>1597</v>
      </c>
      <c r="E321" s="372">
        <f t="shared" si="128"/>
        <v>0</v>
      </c>
      <c r="F321" s="376"/>
      <c r="G321" s="376"/>
      <c r="H321" s="374"/>
      <c r="I321" s="376"/>
      <c r="J321" s="374"/>
      <c r="K321" s="376"/>
      <c r="L321" s="375"/>
    </row>
    <row r="322" spans="1:12" s="5" customFormat="1" ht="33" customHeight="1">
      <c r="A322" s="38"/>
      <c r="B322" s="1179" t="s">
        <v>1602</v>
      </c>
      <c r="C322" s="1180"/>
      <c r="D322" s="18" t="s">
        <v>1598</v>
      </c>
      <c r="E322" s="372">
        <f t="shared" si="128"/>
        <v>0</v>
      </c>
      <c r="F322" s="86">
        <f>SUM(F323:F325)</f>
        <v>0</v>
      </c>
      <c r="G322" s="86">
        <f aca="true" t="shared" si="138" ref="G322:L322">SUM(G323:G325)</f>
        <v>0</v>
      </c>
      <c r="H322" s="86">
        <f t="shared" si="138"/>
        <v>0</v>
      </c>
      <c r="I322" s="86">
        <f t="shared" si="138"/>
        <v>0</v>
      </c>
      <c r="J322" s="86">
        <f t="shared" si="138"/>
        <v>0</v>
      </c>
      <c r="K322" s="86">
        <f t="shared" si="138"/>
        <v>0</v>
      </c>
      <c r="L322" s="91">
        <f t="shared" si="138"/>
        <v>0</v>
      </c>
    </row>
    <row r="323" spans="1:12" s="5" customFormat="1" ht="15.75">
      <c r="A323" s="38"/>
      <c r="B323" s="333"/>
      <c r="C323" s="254" t="s">
        <v>1592</v>
      </c>
      <c r="D323" s="18" t="s">
        <v>1599</v>
      </c>
      <c r="E323" s="372">
        <f t="shared" si="128"/>
        <v>0</v>
      </c>
      <c r="F323" s="376"/>
      <c r="G323" s="376"/>
      <c r="H323" s="374"/>
      <c r="I323" s="376"/>
      <c r="J323" s="374"/>
      <c r="K323" s="376"/>
      <c r="L323" s="375"/>
    </row>
    <row r="324" spans="1:12" s="5" customFormat="1" ht="15.75">
      <c r="A324" s="38"/>
      <c r="B324" s="333"/>
      <c r="C324" s="41" t="s">
        <v>1594</v>
      </c>
      <c r="D324" s="18" t="s">
        <v>1600</v>
      </c>
      <c r="E324" s="372">
        <f t="shared" si="128"/>
        <v>0</v>
      </c>
      <c r="F324" s="376"/>
      <c r="G324" s="376"/>
      <c r="H324" s="374"/>
      <c r="I324" s="376"/>
      <c r="J324" s="374"/>
      <c r="K324" s="376"/>
      <c r="L324" s="375"/>
    </row>
    <row r="325" spans="1:12" s="5" customFormat="1" ht="15.75">
      <c r="A325" s="38"/>
      <c r="B325" s="333"/>
      <c r="C325" s="41" t="s">
        <v>1591</v>
      </c>
      <c r="D325" s="18" t="s">
        <v>1601</v>
      </c>
      <c r="E325" s="372">
        <f t="shared" si="128"/>
        <v>0</v>
      </c>
      <c r="F325" s="376"/>
      <c r="G325" s="376"/>
      <c r="H325" s="374"/>
      <c r="I325" s="376"/>
      <c r="J325" s="374"/>
      <c r="K325" s="376"/>
      <c r="L325" s="375"/>
    </row>
    <row r="326" spans="1:12" s="5" customFormat="1" ht="44.25" customHeight="1">
      <c r="A326" s="38"/>
      <c r="B326" s="1197" t="s">
        <v>1645</v>
      </c>
      <c r="C326" s="1035"/>
      <c r="D326" s="18" t="s">
        <v>1636</v>
      </c>
      <c r="E326" s="372">
        <f t="shared" si="128"/>
        <v>0</v>
      </c>
      <c r="F326" s="86">
        <f>SUM(F327:F329)</f>
        <v>0</v>
      </c>
      <c r="G326" s="86">
        <f aca="true" t="shared" si="139" ref="G326:L326">SUM(G327:G329)</f>
        <v>0</v>
      </c>
      <c r="H326" s="86">
        <f t="shared" si="139"/>
        <v>0</v>
      </c>
      <c r="I326" s="86">
        <f t="shared" si="139"/>
        <v>0</v>
      </c>
      <c r="J326" s="86">
        <f t="shared" si="139"/>
        <v>0</v>
      </c>
      <c r="K326" s="86">
        <f t="shared" si="139"/>
        <v>0</v>
      </c>
      <c r="L326" s="91">
        <f t="shared" si="139"/>
        <v>0</v>
      </c>
    </row>
    <row r="327" spans="1:12" s="5" customFormat="1" ht="15.75">
      <c r="A327" s="38"/>
      <c r="B327" s="333"/>
      <c r="C327" s="41" t="s">
        <v>1590</v>
      </c>
      <c r="D327" s="18" t="s">
        <v>1637</v>
      </c>
      <c r="E327" s="372">
        <f t="shared" si="128"/>
        <v>0</v>
      </c>
      <c r="F327" s="376"/>
      <c r="G327" s="376"/>
      <c r="H327" s="374"/>
      <c r="I327" s="376"/>
      <c r="J327" s="374"/>
      <c r="K327" s="376"/>
      <c r="L327" s="375"/>
    </row>
    <row r="328" spans="1:12" s="5" customFormat="1" ht="15.75">
      <c r="A328" s="38"/>
      <c r="B328" s="333"/>
      <c r="C328" s="41" t="s">
        <v>1594</v>
      </c>
      <c r="D328" s="18" t="s">
        <v>1638</v>
      </c>
      <c r="E328" s="372">
        <f t="shared" si="128"/>
        <v>0</v>
      </c>
      <c r="F328" s="376"/>
      <c r="G328" s="376"/>
      <c r="H328" s="374"/>
      <c r="I328" s="376"/>
      <c r="J328" s="374"/>
      <c r="K328" s="376"/>
      <c r="L328" s="375"/>
    </row>
    <row r="329" spans="1:12" s="5" customFormat="1" ht="15.75">
      <c r="A329" s="38"/>
      <c r="B329" s="333"/>
      <c r="C329" s="41" t="s">
        <v>1591</v>
      </c>
      <c r="D329" s="18" t="s">
        <v>1639</v>
      </c>
      <c r="E329" s="372">
        <f t="shared" si="128"/>
        <v>0</v>
      </c>
      <c r="F329" s="376"/>
      <c r="G329" s="376"/>
      <c r="H329" s="374"/>
      <c r="I329" s="376"/>
      <c r="J329" s="374"/>
      <c r="K329" s="376"/>
      <c r="L329" s="375"/>
    </row>
    <row r="330" spans="1:12" s="5" customFormat="1" ht="57.75" customHeight="1">
      <c r="A330" s="38"/>
      <c r="B330" s="1197" t="s">
        <v>1644</v>
      </c>
      <c r="C330" s="1035"/>
      <c r="D330" s="18" t="s">
        <v>1640</v>
      </c>
      <c r="E330" s="372">
        <f t="shared" si="128"/>
        <v>0</v>
      </c>
      <c r="F330" s="86">
        <f>SUM(F331:F333)</f>
        <v>0</v>
      </c>
      <c r="G330" s="86">
        <f aca="true" t="shared" si="140" ref="G330:L330">SUM(G331:G333)</f>
        <v>0</v>
      </c>
      <c r="H330" s="86">
        <f t="shared" si="140"/>
        <v>0</v>
      </c>
      <c r="I330" s="86">
        <f t="shared" si="140"/>
        <v>0</v>
      </c>
      <c r="J330" s="86">
        <f t="shared" si="140"/>
        <v>0</v>
      </c>
      <c r="K330" s="86">
        <f t="shared" si="140"/>
        <v>0</v>
      </c>
      <c r="L330" s="91">
        <f t="shared" si="140"/>
        <v>0</v>
      </c>
    </row>
    <row r="331" spans="1:12" s="5" customFormat="1" ht="15.75">
      <c r="A331" s="38"/>
      <c r="B331" s="333"/>
      <c r="C331" s="41" t="s">
        <v>1592</v>
      </c>
      <c r="D331" s="18" t="s">
        <v>1641</v>
      </c>
      <c r="E331" s="372">
        <f t="shared" si="128"/>
        <v>0</v>
      </c>
      <c r="F331" s="376"/>
      <c r="G331" s="376"/>
      <c r="H331" s="374"/>
      <c r="I331" s="376"/>
      <c r="J331" s="374"/>
      <c r="K331" s="376"/>
      <c r="L331" s="375"/>
    </row>
    <row r="332" spans="1:12" s="5" customFormat="1" ht="15.75">
      <c r="A332" s="38"/>
      <c r="B332" s="333"/>
      <c r="C332" s="41" t="s">
        <v>1594</v>
      </c>
      <c r="D332" s="18" t="s">
        <v>1642</v>
      </c>
      <c r="E332" s="372">
        <f t="shared" si="128"/>
        <v>0</v>
      </c>
      <c r="F332" s="376"/>
      <c r="G332" s="376"/>
      <c r="H332" s="374"/>
      <c r="I332" s="376"/>
      <c r="J332" s="374"/>
      <c r="K332" s="376"/>
      <c r="L332" s="375"/>
    </row>
    <row r="333" spans="1:12" s="5" customFormat="1" ht="15.75">
      <c r="A333" s="38"/>
      <c r="B333" s="333"/>
      <c r="C333" s="41" t="s">
        <v>1591</v>
      </c>
      <c r="D333" s="18" t="s">
        <v>1643</v>
      </c>
      <c r="E333" s="372">
        <f t="shared" si="128"/>
        <v>0</v>
      </c>
      <c r="F333" s="376"/>
      <c r="G333" s="376"/>
      <c r="H333" s="374"/>
      <c r="I333" s="376"/>
      <c r="J333" s="374"/>
      <c r="K333" s="376"/>
      <c r="L333" s="375"/>
    </row>
    <row r="334" spans="1:12" ht="38.25" customHeight="1">
      <c r="A334" s="1037" t="s">
        <v>1698</v>
      </c>
      <c r="B334" s="1038"/>
      <c r="C334" s="1038"/>
      <c r="D334" s="127" t="s">
        <v>973</v>
      </c>
      <c r="E334" s="372">
        <f t="shared" si="128"/>
        <v>47861</v>
      </c>
      <c r="F334" s="372">
        <f>F335+F336+F340+F344+F345+F346+F347+F348</f>
        <v>1180</v>
      </c>
      <c r="G334" s="372">
        <f aca="true" t="shared" si="141" ref="G334:L334">G335+G336+G340+G344+G345+G346+G347+G348</f>
        <v>3700</v>
      </c>
      <c r="H334" s="372">
        <f t="shared" si="141"/>
        <v>22354</v>
      </c>
      <c r="I334" s="372">
        <f t="shared" si="141"/>
        <v>20627</v>
      </c>
      <c r="J334" s="372">
        <f t="shared" si="141"/>
        <v>50110.467</v>
      </c>
      <c r="K334" s="372">
        <f t="shared" si="141"/>
        <v>50014.745</v>
      </c>
      <c r="L334" s="373">
        <f t="shared" si="141"/>
        <v>49775.44</v>
      </c>
    </row>
    <row r="335" spans="1:12" ht="32.25" customHeight="1">
      <c r="A335" s="322"/>
      <c r="B335" s="1182" t="s">
        <v>1237</v>
      </c>
      <c r="C335" s="1182"/>
      <c r="D335" s="127" t="s">
        <v>1238</v>
      </c>
      <c r="E335" s="372">
        <f t="shared" si="128"/>
        <v>0</v>
      </c>
      <c r="F335" s="372"/>
      <c r="G335" s="372"/>
      <c r="H335" s="374"/>
      <c r="I335" s="372"/>
      <c r="J335" s="374"/>
      <c r="K335" s="372"/>
      <c r="L335" s="375"/>
    </row>
    <row r="336" spans="1:12" ht="30.75" customHeight="1">
      <c r="A336" s="322"/>
      <c r="B336" s="1182" t="s">
        <v>1241</v>
      </c>
      <c r="C336" s="1182"/>
      <c r="D336" s="127" t="s">
        <v>380</v>
      </c>
      <c r="E336" s="372">
        <f t="shared" si="128"/>
        <v>0</v>
      </c>
      <c r="F336" s="372">
        <f>SUM(F337:F339)</f>
        <v>0</v>
      </c>
      <c r="G336" s="372">
        <f aca="true" t="shared" si="142" ref="G336:L336">SUM(G337:G339)</f>
        <v>0</v>
      </c>
      <c r="H336" s="372">
        <f t="shared" si="142"/>
        <v>0</v>
      </c>
      <c r="I336" s="372">
        <f t="shared" si="142"/>
        <v>0</v>
      </c>
      <c r="J336" s="372">
        <f t="shared" si="142"/>
        <v>0</v>
      </c>
      <c r="K336" s="372">
        <f t="shared" si="142"/>
        <v>0</v>
      </c>
      <c r="L336" s="373">
        <f t="shared" si="142"/>
        <v>0</v>
      </c>
    </row>
    <row r="337" spans="1:12" ht="37.5" customHeight="1">
      <c r="A337" s="322"/>
      <c r="B337" s="298"/>
      <c r="C337" s="35" t="s">
        <v>479</v>
      </c>
      <c r="D337" s="127" t="s">
        <v>385</v>
      </c>
      <c r="E337" s="372">
        <f t="shared" si="128"/>
        <v>0</v>
      </c>
      <c r="F337" s="372"/>
      <c r="G337" s="372"/>
      <c r="H337" s="374"/>
      <c r="I337" s="372"/>
      <c r="J337" s="374"/>
      <c r="K337" s="372"/>
      <c r="L337" s="375"/>
    </row>
    <row r="338" spans="1:12" ht="33" customHeight="1">
      <c r="A338" s="322"/>
      <c r="B338" s="298"/>
      <c r="C338" s="35" t="s">
        <v>386</v>
      </c>
      <c r="D338" s="127" t="s">
        <v>387</v>
      </c>
      <c r="E338" s="372">
        <f t="shared" si="128"/>
        <v>0</v>
      </c>
      <c r="F338" s="372"/>
      <c r="G338" s="372"/>
      <c r="H338" s="376"/>
      <c r="I338" s="372"/>
      <c r="J338" s="376"/>
      <c r="K338" s="372"/>
      <c r="L338" s="377"/>
    </row>
    <row r="339" spans="1:12" ht="30" customHeight="1">
      <c r="A339" s="322"/>
      <c r="B339" s="298"/>
      <c r="C339" s="35" t="s">
        <v>515</v>
      </c>
      <c r="D339" s="127" t="s">
        <v>516</v>
      </c>
      <c r="E339" s="372">
        <f t="shared" si="128"/>
        <v>0</v>
      </c>
      <c r="F339" s="372"/>
      <c r="G339" s="372"/>
      <c r="H339" s="374"/>
      <c r="I339" s="372"/>
      <c r="J339" s="374"/>
      <c r="K339" s="372"/>
      <c r="L339" s="375"/>
    </row>
    <row r="340" spans="1:12" ht="36" customHeight="1">
      <c r="A340" s="322"/>
      <c r="B340" s="1182" t="s">
        <v>35</v>
      </c>
      <c r="C340" s="1182"/>
      <c r="D340" s="127" t="s">
        <v>162</v>
      </c>
      <c r="E340" s="372">
        <f t="shared" si="128"/>
        <v>0</v>
      </c>
      <c r="F340" s="372">
        <f>F341+F342+F343</f>
        <v>0</v>
      </c>
      <c r="G340" s="372">
        <f aca="true" t="shared" si="143" ref="G340:L340">G341+G342+G343</f>
        <v>0</v>
      </c>
      <c r="H340" s="372">
        <f t="shared" si="143"/>
        <v>0</v>
      </c>
      <c r="I340" s="372">
        <f t="shared" si="143"/>
        <v>0</v>
      </c>
      <c r="J340" s="372">
        <f t="shared" si="143"/>
        <v>0</v>
      </c>
      <c r="K340" s="372">
        <f t="shared" si="143"/>
        <v>0</v>
      </c>
      <c r="L340" s="373">
        <f t="shared" si="143"/>
        <v>0</v>
      </c>
    </row>
    <row r="341" spans="1:12" ht="45" customHeight="1">
      <c r="A341" s="322"/>
      <c r="B341" s="298"/>
      <c r="C341" s="35" t="s">
        <v>163</v>
      </c>
      <c r="D341" s="127" t="s">
        <v>164</v>
      </c>
      <c r="E341" s="372">
        <f t="shared" si="128"/>
        <v>0</v>
      </c>
      <c r="F341" s="372"/>
      <c r="G341" s="372"/>
      <c r="H341" s="374"/>
      <c r="I341" s="372"/>
      <c r="J341" s="374"/>
      <c r="K341" s="372"/>
      <c r="L341" s="375"/>
    </row>
    <row r="342" spans="1:12" ht="34.5" customHeight="1">
      <c r="A342" s="322"/>
      <c r="B342" s="298"/>
      <c r="C342" s="35" t="s">
        <v>544</v>
      </c>
      <c r="D342" s="127" t="s">
        <v>545</v>
      </c>
      <c r="E342" s="372">
        <f t="shared" si="128"/>
        <v>0</v>
      </c>
      <c r="F342" s="372"/>
      <c r="G342" s="372"/>
      <c r="H342" s="374"/>
      <c r="I342" s="372"/>
      <c r="J342" s="374"/>
      <c r="K342" s="372"/>
      <c r="L342" s="375"/>
    </row>
    <row r="343" spans="1:12" ht="30.75" customHeight="1">
      <c r="A343" s="322"/>
      <c r="B343" s="298"/>
      <c r="C343" s="35" t="s">
        <v>388</v>
      </c>
      <c r="D343" s="127" t="s">
        <v>389</v>
      </c>
      <c r="E343" s="372">
        <f t="shared" si="128"/>
        <v>0</v>
      </c>
      <c r="F343" s="372"/>
      <c r="G343" s="372"/>
      <c r="H343" s="374"/>
      <c r="I343" s="372"/>
      <c r="J343" s="374"/>
      <c r="K343" s="372"/>
      <c r="L343" s="375"/>
    </row>
    <row r="344" spans="1:12" ht="18.75" customHeight="1">
      <c r="A344" s="322"/>
      <c r="B344" s="1182" t="s">
        <v>275</v>
      </c>
      <c r="C344" s="1182"/>
      <c r="D344" s="127" t="s">
        <v>1230</v>
      </c>
      <c r="E344" s="372">
        <f t="shared" si="128"/>
        <v>47861</v>
      </c>
      <c r="F344" s="372">
        <v>1180</v>
      </c>
      <c r="G344" s="372">
        <v>3700</v>
      </c>
      <c r="H344" s="88">
        <v>22354</v>
      </c>
      <c r="I344" s="372">
        <v>20627</v>
      </c>
      <c r="J344" s="88">
        <f>(E344*(4.7)/100+E344)</f>
        <v>50110.467</v>
      </c>
      <c r="K344" s="88">
        <f>(E344*(4.5)/100+E344)</f>
        <v>50014.745</v>
      </c>
      <c r="L344" s="630">
        <f>(E344*(4)/100+E344)</f>
        <v>49775.44</v>
      </c>
    </row>
    <row r="345" spans="1:12" ht="60.75" customHeight="1">
      <c r="A345" s="322"/>
      <c r="B345" s="1181" t="s">
        <v>1580</v>
      </c>
      <c r="C345" s="1180"/>
      <c r="D345" s="127" t="s">
        <v>1581</v>
      </c>
      <c r="E345" s="372">
        <f t="shared" si="128"/>
        <v>0</v>
      </c>
      <c r="F345" s="372"/>
      <c r="G345" s="372"/>
      <c r="H345" s="376"/>
      <c r="I345" s="380"/>
      <c r="J345" s="376"/>
      <c r="K345" s="372"/>
      <c r="L345" s="373"/>
    </row>
    <row r="346" spans="1:12" ht="54.75" customHeight="1">
      <c r="A346" s="322"/>
      <c r="B346" s="1181" t="s">
        <v>1582</v>
      </c>
      <c r="C346" s="1180"/>
      <c r="D346" s="127" t="s">
        <v>1583</v>
      </c>
      <c r="E346" s="372">
        <f t="shared" si="128"/>
        <v>0</v>
      </c>
      <c r="F346" s="372"/>
      <c r="G346" s="372"/>
      <c r="H346" s="376"/>
      <c r="I346" s="380"/>
      <c r="J346" s="376"/>
      <c r="K346" s="372"/>
      <c r="L346" s="373"/>
    </row>
    <row r="347" spans="1:12" ht="33.75" customHeight="1">
      <c r="A347" s="322"/>
      <c r="B347" s="1181" t="s">
        <v>1584</v>
      </c>
      <c r="C347" s="1180"/>
      <c r="D347" s="127" t="s">
        <v>1585</v>
      </c>
      <c r="E347" s="372">
        <f t="shared" si="128"/>
        <v>0</v>
      </c>
      <c r="F347" s="372"/>
      <c r="G347" s="372"/>
      <c r="H347" s="376"/>
      <c r="I347" s="380"/>
      <c r="J347" s="376"/>
      <c r="K347" s="372"/>
      <c r="L347" s="373"/>
    </row>
    <row r="348" spans="1:12" ht="30" customHeight="1">
      <c r="A348" s="322"/>
      <c r="B348" s="1181" t="s">
        <v>1354</v>
      </c>
      <c r="C348" s="1180"/>
      <c r="D348" s="127" t="s">
        <v>1335</v>
      </c>
      <c r="E348" s="372">
        <f t="shared" si="128"/>
        <v>0</v>
      </c>
      <c r="F348" s="372"/>
      <c r="G348" s="372"/>
      <c r="H348" s="376"/>
      <c r="I348" s="372"/>
      <c r="J348" s="376"/>
      <c r="K348" s="372"/>
      <c r="L348" s="377"/>
    </row>
    <row r="349" spans="1:12" ht="51" customHeight="1">
      <c r="A349" s="1226" t="s">
        <v>1723</v>
      </c>
      <c r="B349" s="1227"/>
      <c r="C349" s="1227"/>
      <c r="D349" s="183" t="s">
        <v>390</v>
      </c>
      <c r="E349" s="372">
        <f t="shared" si="128"/>
        <v>0</v>
      </c>
      <c r="F349" s="381">
        <f>F350+F353+F356+F359+F364+F367+F372+F377+F382+F387+F392+F397+F401+F406</f>
        <v>0</v>
      </c>
      <c r="G349" s="381">
        <f aca="true" t="shared" si="144" ref="G349:L349">G350+G353+G356+G359+G364+G367+G372+G377+G382+G387+G392+G397+G401+G406</f>
        <v>0</v>
      </c>
      <c r="H349" s="381">
        <f t="shared" si="144"/>
        <v>0</v>
      </c>
      <c r="I349" s="381">
        <f t="shared" si="144"/>
        <v>0</v>
      </c>
      <c r="J349" s="381">
        <f t="shared" si="144"/>
        <v>0</v>
      </c>
      <c r="K349" s="381">
        <f t="shared" si="144"/>
        <v>0</v>
      </c>
      <c r="L349" s="417">
        <f t="shared" si="144"/>
        <v>0</v>
      </c>
    </row>
    <row r="350" spans="1:12" ht="15.75">
      <c r="A350" s="335"/>
      <c r="B350" s="1182" t="s">
        <v>1395</v>
      </c>
      <c r="C350" s="1182"/>
      <c r="D350" s="179" t="s">
        <v>391</v>
      </c>
      <c r="E350" s="372">
        <f t="shared" si="128"/>
        <v>0</v>
      </c>
      <c r="F350" s="381"/>
      <c r="G350" s="381"/>
      <c r="H350" s="374"/>
      <c r="I350" s="372"/>
      <c r="J350" s="374"/>
      <c r="K350" s="381"/>
      <c r="L350" s="375"/>
    </row>
    <row r="351" spans="1:12" ht="18" customHeight="1">
      <c r="A351" s="335"/>
      <c r="B351" s="298"/>
      <c r="C351" s="37" t="s">
        <v>1134</v>
      </c>
      <c r="D351" s="179" t="s">
        <v>1165</v>
      </c>
      <c r="E351" s="384" t="s">
        <v>792</v>
      </c>
      <c r="F351" s="384" t="s">
        <v>792</v>
      </c>
      <c r="G351" s="384" t="s">
        <v>792</v>
      </c>
      <c r="H351" s="374" t="s">
        <v>792</v>
      </c>
      <c r="I351" s="374" t="s">
        <v>792</v>
      </c>
      <c r="J351" s="374" t="s">
        <v>792</v>
      </c>
      <c r="K351" s="384" t="s">
        <v>792</v>
      </c>
      <c r="L351" s="375" t="s">
        <v>792</v>
      </c>
    </row>
    <row r="352" spans="1:12" s="339" customFormat="1" ht="18" customHeight="1">
      <c r="A352" s="336"/>
      <c r="B352" s="337"/>
      <c r="C352" s="30" t="s">
        <v>1140</v>
      </c>
      <c r="D352" s="338" t="s">
        <v>1387</v>
      </c>
      <c r="E352" s="386" t="s">
        <v>792</v>
      </c>
      <c r="F352" s="386" t="s">
        <v>792</v>
      </c>
      <c r="G352" s="386" t="s">
        <v>792</v>
      </c>
      <c r="H352" s="386" t="s">
        <v>792</v>
      </c>
      <c r="I352" s="386" t="s">
        <v>792</v>
      </c>
      <c r="J352" s="386" t="s">
        <v>792</v>
      </c>
      <c r="K352" s="386" t="s">
        <v>792</v>
      </c>
      <c r="L352" s="388" t="s">
        <v>792</v>
      </c>
    </row>
    <row r="353" spans="1:12" s="339" customFormat="1" ht="15.75">
      <c r="A353" s="336"/>
      <c r="B353" s="1225" t="s">
        <v>1396</v>
      </c>
      <c r="C353" s="1225"/>
      <c r="D353" s="338" t="s">
        <v>661</v>
      </c>
      <c r="E353" s="372">
        <f>F353+G353+H353+I353</f>
        <v>0</v>
      </c>
      <c r="F353" s="389"/>
      <c r="G353" s="389"/>
      <c r="H353" s="387"/>
      <c r="I353" s="391"/>
      <c r="J353" s="387"/>
      <c r="K353" s="389"/>
      <c r="L353" s="418"/>
    </row>
    <row r="354" spans="1:12" s="339" customFormat="1" ht="18" customHeight="1">
      <c r="A354" s="336"/>
      <c r="B354" s="337"/>
      <c r="C354" s="340" t="s">
        <v>1134</v>
      </c>
      <c r="D354" s="338" t="s">
        <v>662</v>
      </c>
      <c r="E354" s="386" t="s">
        <v>792</v>
      </c>
      <c r="F354" s="386" t="s">
        <v>792</v>
      </c>
      <c r="G354" s="386" t="s">
        <v>792</v>
      </c>
      <c r="H354" s="386" t="s">
        <v>792</v>
      </c>
      <c r="I354" s="387" t="s">
        <v>792</v>
      </c>
      <c r="J354" s="386" t="s">
        <v>792</v>
      </c>
      <c r="K354" s="386" t="s">
        <v>792</v>
      </c>
      <c r="L354" s="388" t="s">
        <v>792</v>
      </c>
    </row>
    <row r="355" spans="1:12" s="339" customFormat="1" ht="18" customHeight="1">
      <c r="A355" s="336"/>
      <c r="B355" s="337"/>
      <c r="C355" s="30" t="s">
        <v>1140</v>
      </c>
      <c r="D355" s="338" t="s">
        <v>1389</v>
      </c>
      <c r="E355" s="386" t="s">
        <v>792</v>
      </c>
      <c r="F355" s="386" t="s">
        <v>792</v>
      </c>
      <c r="G355" s="386" t="s">
        <v>792</v>
      </c>
      <c r="H355" s="386" t="s">
        <v>792</v>
      </c>
      <c r="I355" s="386" t="s">
        <v>792</v>
      </c>
      <c r="J355" s="386" t="s">
        <v>792</v>
      </c>
      <c r="K355" s="386" t="s">
        <v>792</v>
      </c>
      <c r="L355" s="388" t="s">
        <v>792</v>
      </c>
    </row>
    <row r="356" spans="1:12" s="339" customFormat="1" ht="15.75">
      <c r="A356" s="336"/>
      <c r="B356" s="1207" t="s">
        <v>1397</v>
      </c>
      <c r="C356" s="1207"/>
      <c r="D356" s="338" t="s">
        <v>537</v>
      </c>
      <c r="E356" s="389"/>
      <c r="F356" s="389"/>
      <c r="G356" s="389"/>
      <c r="H356" s="387"/>
      <c r="I356" s="391"/>
      <c r="J356" s="387"/>
      <c r="K356" s="389"/>
      <c r="L356" s="418"/>
    </row>
    <row r="357" spans="1:12" s="339" customFormat="1" ht="18" customHeight="1">
      <c r="A357" s="336"/>
      <c r="B357" s="337"/>
      <c r="C357" s="340" t="s">
        <v>1134</v>
      </c>
      <c r="D357" s="338" t="s">
        <v>538</v>
      </c>
      <c r="E357" s="386" t="s">
        <v>792</v>
      </c>
      <c r="F357" s="386" t="s">
        <v>792</v>
      </c>
      <c r="G357" s="386" t="s">
        <v>792</v>
      </c>
      <c r="H357" s="386" t="s">
        <v>792</v>
      </c>
      <c r="I357" s="387" t="s">
        <v>792</v>
      </c>
      <c r="J357" s="386" t="s">
        <v>792</v>
      </c>
      <c r="K357" s="386" t="s">
        <v>792</v>
      </c>
      <c r="L357" s="388" t="s">
        <v>792</v>
      </c>
    </row>
    <row r="358" spans="1:12" s="339" customFormat="1" ht="18" customHeight="1">
      <c r="A358" s="336"/>
      <c r="B358" s="337"/>
      <c r="C358" s="30" t="s">
        <v>1140</v>
      </c>
      <c r="D358" s="338" t="s">
        <v>1391</v>
      </c>
      <c r="E358" s="386" t="s">
        <v>792</v>
      </c>
      <c r="F358" s="386" t="s">
        <v>792</v>
      </c>
      <c r="G358" s="386" t="s">
        <v>792</v>
      </c>
      <c r="H358" s="386" t="s">
        <v>792</v>
      </c>
      <c r="I358" s="386" t="s">
        <v>792</v>
      </c>
      <c r="J358" s="386" t="s">
        <v>792</v>
      </c>
      <c r="K358" s="386" t="s">
        <v>792</v>
      </c>
      <c r="L358" s="388" t="s">
        <v>792</v>
      </c>
    </row>
    <row r="359" spans="1:12" ht="30" customHeight="1">
      <c r="A359" s="335"/>
      <c r="B359" s="1182" t="s">
        <v>1353</v>
      </c>
      <c r="C359" s="1182"/>
      <c r="D359" s="179" t="s">
        <v>539</v>
      </c>
      <c r="E359" s="372">
        <f>F359+G359+H359+I359</f>
        <v>0</v>
      </c>
      <c r="F359" s="372"/>
      <c r="G359" s="372"/>
      <c r="H359" s="374"/>
      <c r="I359" s="372"/>
      <c r="J359" s="374"/>
      <c r="K359" s="372"/>
      <c r="L359" s="375"/>
    </row>
    <row r="360" spans="1:12" ht="18" customHeight="1">
      <c r="A360" s="335"/>
      <c r="B360" s="298"/>
      <c r="C360" s="37" t="s">
        <v>1133</v>
      </c>
      <c r="D360" s="179" t="s">
        <v>540</v>
      </c>
      <c r="E360" s="384" t="s">
        <v>792</v>
      </c>
      <c r="F360" s="384" t="s">
        <v>792</v>
      </c>
      <c r="G360" s="384" t="s">
        <v>792</v>
      </c>
      <c r="H360" s="384" t="s">
        <v>792</v>
      </c>
      <c r="I360" s="374" t="s">
        <v>792</v>
      </c>
      <c r="J360" s="384" t="s">
        <v>792</v>
      </c>
      <c r="K360" s="384" t="s">
        <v>792</v>
      </c>
      <c r="L360" s="385" t="s">
        <v>792</v>
      </c>
    </row>
    <row r="361" spans="1:12" ht="18" customHeight="1">
      <c r="A361" s="335"/>
      <c r="B361" s="298"/>
      <c r="C361" s="37" t="s">
        <v>1134</v>
      </c>
      <c r="D361" s="179" t="s">
        <v>541</v>
      </c>
      <c r="E361" s="384" t="s">
        <v>792</v>
      </c>
      <c r="F361" s="384" t="s">
        <v>792</v>
      </c>
      <c r="G361" s="384" t="s">
        <v>792</v>
      </c>
      <c r="H361" s="384" t="s">
        <v>792</v>
      </c>
      <c r="I361" s="374" t="s">
        <v>792</v>
      </c>
      <c r="J361" s="384" t="s">
        <v>792</v>
      </c>
      <c r="K361" s="384" t="s">
        <v>792</v>
      </c>
      <c r="L361" s="385" t="s">
        <v>792</v>
      </c>
    </row>
    <row r="362" spans="1:12" ht="18" customHeight="1">
      <c r="A362" s="335"/>
      <c r="B362" s="298"/>
      <c r="C362" s="37" t="s">
        <v>1268</v>
      </c>
      <c r="D362" s="179" t="s">
        <v>542</v>
      </c>
      <c r="E362" s="384" t="s">
        <v>792</v>
      </c>
      <c r="F362" s="384" t="s">
        <v>792</v>
      </c>
      <c r="G362" s="384" t="s">
        <v>792</v>
      </c>
      <c r="H362" s="384" t="s">
        <v>792</v>
      </c>
      <c r="I362" s="374" t="s">
        <v>792</v>
      </c>
      <c r="J362" s="384" t="s">
        <v>792</v>
      </c>
      <c r="K362" s="384" t="s">
        <v>792</v>
      </c>
      <c r="L362" s="385" t="s">
        <v>792</v>
      </c>
    </row>
    <row r="363" spans="1:12" ht="18" customHeight="1">
      <c r="A363" s="335"/>
      <c r="B363" s="298"/>
      <c r="C363" s="17" t="s">
        <v>1140</v>
      </c>
      <c r="D363" s="179" t="s">
        <v>253</v>
      </c>
      <c r="E363" s="384" t="s">
        <v>792</v>
      </c>
      <c r="F363" s="384" t="s">
        <v>792</v>
      </c>
      <c r="G363" s="384" t="s">
        <v>792</v>
      </c>
      <c r="H363" s="384" t="s">
        <v>792</v>
      </c>
      <c r="I363" s="384" t="s">
        <v>792</v>
      </c>
      <c r="J363" s="384" t="s">
        <v>792</v>
      </c>
      <c r="K363" s="384" t="s">
        <v>792</v>
      </c>
      <c r="L363" s="385" t="s">
        <v>792</v>
      </c>
    </row>
    <row r="364" spans="1:12" ht="21" customHeight="1">
      <c r="A364" s="335"/>
      <c r="B364" s="1182" t="s">
        <v>1398</v>
      </c>
      <c r="C364" s="1182"/>
      <c r="D364" s="179" t="s">
        <v>543</v>
      </c>
      <c r="E364" s="372">
        <f>F364+G364+H364+I364</f>
        <v>0</v>
      </c>
      <c r="F364" s="372"/>
      <c r="G364" s="372"/>
      <c r="H364" s="374"/>
      <c r="I364" s="372"/>
      <c r="J364" s="374"/>
      <c r="K364" s="372"/>
      <c r="L364" s="375"/>
    </row>
    <row r="365" spans="1:12" ht="18" customHeight="1">
      <c r="A365" s="335"/>
      <c r="B365" s="298"/>
      <c r="C365" s="37" t="s">
        <v>1134</v>
      </c>
      <c r="D365" s="179" t="s">
        <v>518</v>
      </c>
      <c r="E365" s="384" t="s">
        <v>792</v>
      </c>
      <c r="F365" s="384" t="s">
        <v>792</v>
      </c>
      <c r="G365" s="384" t="s">
        <v>792</v>
      </c>
      <c r="H365" s="384" t="s">
        <v>792</v>
      </c>
      <c r="I365" s="374" t="s">
        <v>792</v>
      </c>
      <c r="J365" s="384" t="s">
        <v>792</v>
      </c>
      <c r="K365" s="384" t="s">
        <v>792</v>
      </c>
      <c r="L365" s="385" t="s">
        <v>792</v>
      </c>
    </row>
    <row r="366" spans="1:12" s="339" customFormat="1" ht="18" customHeight="1">
      <c r="A366" s="336"/>
      <c r="B366" s="337"/>
      <c r="C366" s="30" t="s">
        <v>1140</v>
      </c>
      <c r="D366" s="338" t="s">
        <v>1393</v>
      </c>
      <c r="E366" s="386" t="s">
        <v>792</v>
      </c>
      <c r="F366" s="386" t="s">
        <v>792</v>
      </c>
      <c r="G366" s="386" t="s">
        <v>792</v>
      </c>
      <c r="H366" s="386" t="s">
        <v>792</v>
      </c>
      <c r="I366" s="386" t="s">
        <v>792</v>
      </c>
      <c r="J366" s="386" t="s">
        <v>792</v>
      </c>
      <c r="K366" s="386" t="s">
        <v>792</v>
      </c>
      <c r="L366" s="388" t="s">
        <v>792</v>
      </c>
    </row>
    <row r="367" spans="1:12" ht="31.5" customHeight="1">
      <c r="A367" s="335"/>
      <c r="B367" s="1182" t="s">
        <v>271</v>
      </c>
      <c r="C367" s="1182"/>
      <c r="D367" s="179" t="s">
        <v>519</v>
      </c>
      <c r="E367" s="372">
        <f>F367+G367+H367+I367</f>
        <v>0</v>
      </c>
      <c r="F367" s="372"/>
      <c r="G367" s="372"/>
      <c r="H367" s="374"/>
      <c r="I367" s="372"/>
      <c r="J367" s="374"/>
      <c r="K367" s="372"/>
      <c r="L367" s="375"/>
    </row>
    <row r="368" spans="1:12" ht="18" customHeight="1">
      <c r="A368" s="335"/>
      <c r="B368" s="298"/>
      <c r="C368" s="37" t="s">
        <v>1133</v>
      </c>
      <c r="D368" s="179" t="s">
        <v>520</v>
      </c>
      <c r="E368" s="384" t="s">
        <v>792</v>
      </c>
      <c r="F368" s="384" t="s">
        <v>792</v>
      </c>
      <c r="G368" s="384" t="s">
        <v>792</v>
      </c>
      <c r="H368" s="384" t="s">
        <v>792</v>
      </c>
      <c r="I368" s="374" t="s">
        <v>792</v>
      </c>
      <c r="J368" s="384" t="s">
        <v>792</v>
      </c>
      <c r="K368" s="384" t="s">
        <v>792</v>
      </c>
      <c r="L368" s="385" t="s">
        <v>792</v>
      </c>
    </row>
    <row r="369" spans="1:12" ht="18" customHeight="1">
      <c r="A369" s="335"/>
      <c r="B369" s="298"/>
      <c r="C369" s="37" t="s">
        <v>1134</v>
      </c>
      <c r="D369" s="179" t="s">
        <v>392</v>
      </c>
      <c r="E369" s="384" t="s">
        <v>792</v>
      </c>
      <c r="F369" s="384" t="s">
        <v>792</v>
      </c>
      <c r="G369" s="384" t="s">
        <v>792</v>
      </c>
      <c r="H369" s="384" t="s">
        <v>792</v>
      </c>
      <c r="I369" s="374" t="s">
        <v>792</v>
      </c>
      <c r="J369" s="384" t="s">
        <v>792</v>
      </c>
      <c r="K369" s="384" t="s">
        <v>792</v>
      </c>
      <c r="L369" s="385" t="s">
        <v>792</v>
      </c>
    </row>
    <row r="370" spans="1:12" ht="18" customHeight="1">
      <c r="A370" s="335"/>
      <c r="B370" s="298"/>
      <c r="C370" s="37" t="s">
        <v>1268</v>
      </c>
      <c r="D370" s="179" t="s">
        <v>393</v>
      </c>
      <c r="E370" s="384" t="s">
        <v>792</v>
      </c>
      <c r="F370" s="384" t="s">
        <v>792</v>
      </c>
      <c r="G370" s="384" t="s">
        <v>792</v>
      </c>
      <c r="H370" s="384" t="s">
        <v>792</v>
      </c>
      <c r="I370" s="374" t="s">
        <v>792</v>
      </c>
      <c r="J370" s="384" t="s">
        <v>792</v>
      </c>
      <c r="K370" s="384" t="s">
        <v>792</v>
      </c>
      <c r="L370" s="385" t="s">
        <v>792</v>
      </c>
    </row>
    <row r="371" spans="1:12" ht="18" customHeight="1">
      <c r="A371" s="335"/>
      <c r="B371" s="298"/>
      <c r="C371" s="17" t="s">
        <v>1140</v>
      </c>
      <c r="D371" s="179" t="s">
        <v>269</v>
      </c>
      <c r="E371" s="384" t="s">
        <v>792</v>
      </c>
      <c r="F371" s="384" t="s">
        <v>792</v>
      </c>
      <c r="G371" s="384" t="s">
        <v>792</v>
      </c>
      <c r="H371" s="384" t="s">
        <v>792</v>
      </c>
      <c r="I371" s="384" t="s">
        <v>792</v>
      </c>
      <c r="J371" s="384" t="s">
        <v>792</v>
      </c>
      <c r="K371" s="384" t="s">
        <v>792</v>
      </c>
      <c r="L371" s="385" t="s">
        <v>792</v>
      </c>
    </row>
    <row r="372" spans="1:12" ht="27.75" customHeight="1">
      <c r="A372" s="335"/>
      <c r="B372" s="1182" t="s">
        <v>272</v>
      </c>
      <c r="C372" s="1182"/>
      <c r="D372" s="179" t="s">
        <v>383</v>
      </c>
      <c r="E372" s="372">
        <f>F372+G372+H372+I372</f>
        <v>0</v>
      </c>
      <c r="F372" s="372"/>
      <c r="G372" s="372"/>
      <c r="H372" s="374"/>
      <c r="I372" s="372"/>
      <c r="J372" s="374"/>
      <c r="K372" s="372"/>
      <c r="L372" s="375"/>
    </row>
    <row r="373" spans="1:12" ht="18" customHeight="1">
      <c r="A373" s="335"/>
      <c r="B373" s="298"/>
      <c r="C373" s="37" t="s">
        <v>1133</v>
      </c>
      <c r="D373" s="179" t="s">
        <v>101</v>
      </c>
      <c r="E373" s="384" t="s">
        <v>792</v>
      </c>
      <c r="F373" s="384" t="s">
        <v>792</v>
      </c>
      <c r="G373" s="384" t="s">
        <v>792</v>
      </c>
      <c r="H373" s="384" t="s">
        <v>792</v>
      </c>
      <c r="I373" s="374" t="s">
        <v>792</v>
      </c>
      <c r="J373" s="384" t="s">
        <v>792</v>
      </c>
      <c r="K373" s="384" t="s">
        <v>792</v>
      </c>
      <c r="L373" s="385" t="s">
        <v>792</v>
      </c>
    </row>
    <row r="374" spans="1:12" ht="18" customHeight="1">
      <c r="A374" s="335"/>
      <c r="B374" s="298"/>
      <c r="C374" s="37" t="s">
        <v>1134</v>
      </c>
      <c r="D374" s="179" t="s">
        <v>102</v>
      </c>
      <c r="E374" s="384" t="s">
        <v>792</v>
      </c>
      <c r="F374" s="384" t="s">
        <v>792</v>
      </c>
      <c r="G374" s="384" t="s">
        <v>792</v>
      </c>
      <c r="H374" s="384" t="s">
        <v>792</v>
      </c>
      <c r="I374" s="374" t="s">
        <v>792</v>
      </c>
      <c r="J374" s="384" t="s">
        <v>792</v>
      </c>
      <c r="K374" s="384" t="s">
        <v>792</v>
      </c>
      <c r="L374" s="385" t="s">
        <v>792</v>
      </c>
    </row>
    <row r="375" spans="1:12" ht="18" customHeight="1">
      <c r="A375" s="335"/>
      <c r="B375" s="298"/>
      <c r="C375" s="37" t="s">
        <v>1268</v>
      </c>
      <c r="D375" s="179" t="s">
        <v>103</v>
      </c>
      <c r="E375" s="384" t="s">
        <v>792</v>
      </c>
      <c r="F375" s="384" t="s">
        <v>792</v>
      </c>
      <c r="G375" s="384" t="s">
        <v>792</v>
      </c>
      <c r="H375" s="384" t="s">
        <v>792</v>
      </c>
      <c r="I375" s="374" t="s">
        <v>792</v>
      </c>
      <c r="J375" s="384" t="s">
        <v>792</v>
      </c>
      <c r="K375" s="384" t="s">
        <v>792</v>
      </c>
      <c r="L375" s="385" t="s">
        <v>792</v>
      </c>
    </row>
    <row r="376" spans="1:12" ht="18" customHeight="1">
      <c r="A376" s="335"/>
      <c r="B376" s="298"/>
      <c r="C376" s="17" t="s">
        <v>1140</v>
      </c>
      <c r="D376" s="179" t="s">
        <v>254</v>
      </c>
      <c r="E376" s="384" t="s">
        <v>792</v>
      </c>
      <c r="F376" s="384" t="s">
        <v>792</v>
      </c>
      <c r="G376" s="384" t="s">
        <v>792</v>
      </c>
      <c r="H376" s="384" t="s">
        <v>792</v>
      </c>
      <c r="I376" s="384" t="s">
        <v>792</v>
      </c>
      <c r="J376" s="384" t="s">
        <v>792</v>
      </c>
      <c r="K376" s="384" t="s">
        <v>792</v>
      </c>
      <c r="L376" s="385" t="s">
        <v>792</v>
      </c>
    </row>
    <row r="377" spans="1:12" ht="33" customHeight="1">
      <c r="A377" s="335"/>
      <c r="B377" s="1182" t="s">
        <v>273</v>
      </c>
      <c r="C377" s="1182"/>
      <c r="D377" s="179" t="s">
        <v>104</v>
      </c>
      <c r="E377" s="372">
        <f>F377+G377+H377+I377</f>
        <v>0</v>
      </c>
      <c r="F377" s="381"/>
      <c r="G377" s="381"/>
      <c r="H377" s="374"/>
      <c r="I377" s="372"/>
      <c r="J377" s="374"/>
      <c r="K377" s="381"/>
      <c r="L377" s="375"/>
    </row>
    <row r="378" spans="1:12" ht="18" customHeight="1">
      <c r="A378" s="335"/>
      <c r="B378" s="298"/>
      <c r="C378" s="37" t="s">
        <v>1133</v>
      </c>
      <c r="D378" s="179" t="s">
        <v>105</v>
      </c>
      <c r="E378" s="384" t="s">
        <v>792</v>
      </c>
      <c r="F378" s="384" t="s">
        <v>792</v>
      </c>
      <c r="G378" s="384" t="s">
        <v>792</v>
      </c>
      <c r="H378" s="384" t="s">
        <v>792</v>
      </c>
      <c r="I378" s="374" t="s">
        <v>792</v>
      </c>
      <c r="J378" s="384" t="s">
        <v>792</v>
      </c>
      <c r="K378" s="384" t="s">
        <v>792</v>
      </c>
      <c r="L378" s="385" t="s">
        <v>792</v>
      </c>
    </row>
    <row r="379" spans="1:12" ht="18" customHeight="1">
      <c r="A379" s="335"/>
      <c r="B379" s="298"/>
      <c r="C379" s="37" t="s">
        <v>1134</v>
      </c>
      <c r="D379" s="179" t="s">
        <v>106</v>
      </c>
      <c r="E379" s="384" t="s">
        <v>792</v>
      </c>
      <c r="F379" s="384" t="s">
        <v>792</v>
      </c>
      <c r="G379" s="384" t="s">
        <v>792</v>
      </c>
      <c r="H379" s="384" t="s">
        <v>792</v>
      </c>
      <c r="I379" s="374" t="s">
        <v>792</v>
      </c>
      <c r="J379" s="384" t="s">
        <v>792</v>
      </c>
      <c r="K379" s="384" t="s">
        <v>792</v>
      </c>
      <c r="L379" s="385" t="s">
        <v>792</v>
      </c>
    </row>
    <row r="380" spans="1:12" ht="18" customHeight="1">
      <c r="A380" s="335"/>
      <c r="B380" s="298"/>
      <c r="C380" s="37" t="s">
        <v>1268</v>
      </c>
      <c r="D380" s="179" t="s">
        <v>107</v>
      </c>
      <c r="E380" s="384" t="s">
        <v>792</v>
      </c>
      <c r="F380" s="384" t="s">
        <v>792</v>
      </c>
      <c r="G380" s="384" t="s">
        <v>792</v>
      </c>
      <c r="H380" s="384" t="s">
        <v>792</v>
      </c>
      <c r="I380" s="374" t="s">
        <v>792</v>
      </c>
      <c r="J380" s="384" t="s">
        <v>792</v>
      </c>
      <c r="K380" s="384" t="s">
        <v>792</v>
      </c>
      <c r="L380" s="385" t="s">
        <v>792</v>
      </c>
    </row>
    <row r="381" spans="1:12" ht="18" customHeight="1">
      <c r="A381" s="335"/>
      <c r="B381" s="298"/>
      <c r="C381" s="17" t="s">
        <v>1140</v>
      </c>
      <c r="D381" s="179" t="s">
        <v>256</v>
      </c>
      <c r="E381" s="384" t="s">
        <v>792</v>
      </c>
      <c r="F381" s="384" t="s">
        <v>792</v>
      </c>
      <c r="G381" s="384" t="s">
        <v>792</v>
      </c>
      <c r="H381" s="384" t="s">
        <v>792</v>
      </c>
      <c r="I381" s="384" t="s">
        <v>792</v>
      </c>
      <c r="J381" s="384" t="s">
        <v>792</v>
      </c>
      <c r="K381" s="384" t="s">
        <v>792</v>
      </c>
      <c r="L381" s="385" t="s">
        <v>792</v>
      </c>
    </row>
    <row r="382" spans="1:12" ht="30" customHeight="1">
      <c r="A382" s="335"/>
      <c r="B382" s="1182" t="s">
        <v>274</v>
      </c>
      <c r="C382" s="1182"/>
      <c r="D382" s="179" t="s">
        <v>83</v>
      </c>
      <c r="E382" s="372">
        <f>F382+G382+H382+I382</f>
        <v>0</v>
      </c>
      <c r="F382" s="381"/>
      <c r="G382" s="381"/>
      <c r="H382" s="374"/>
      <c r="I382" s="372"/>
      <c r="J382" s="374"/>
      <c r="K382" s="381"/>
      <c r="L382" s="375"/>
    </row>
    <row r="383" spans="1:12" ht="18" customHeight="1">
      <c r="A383" s="335"/>
      <c r="B383" s="298"/>
      <c r="C383" s="37" t="s">
        <v>1133</v>
      </c>
      <c r="D383" s="179" t="s">
        <v>84</v>
      </c>
      <c r="E383" s="384" t="s">
        <v>792</v>
      </c>
      <c r="F383" s="384" t="s">
        <v>792</v>
      </c>
      <c r="G383" s="384" t="s">
        <v>792</v>
      </c>
      <c r="H383" s="384" t="s">
        <v>792</v>
      </c>
      <c r="I383" s="374" t="s">
        <v>792</v>
      </c>
      <c r="J383" s="384" t="s">
        <v>792</v>
      </c>
      <c r="K383" s="384" t="s">
        <v>792</v>
      </c>
      <c r="L383" s="385" t="s">
        <v>792</v>
      </c>
    </row>
    <row r="384" spans="1:12" ht="18" customHeight="1">
      <c r="A384" s="335"/>
      <c r="B384" s="298"/>
      <c r="C384" s="37" t="s">
        <v>1134</v>
      </c>
      <c r="D384" s="179" t="s">
        <v>85</v>
      </c>
      <c r="E384" s="384" t="s">
        <v>792</v>
      </c>
      <c r="F384" s="384" t="s">
        <v>792</v>
      </c>
      <c r="G384" s="384" t="s">
        <v>792</v>
      </c>
      <c r="H384" s="384" t="s">
        <v>792</v>
      </c>
      <c r="I384" s="374" t="s">
        <v>792</v>
      </c>
      <c r="J384" s="384" t="s">
        <v>792</v>
      </c>
      <c r="K384" s="384" t="s">
        <v>792</v>
      </c>
      <c r="L384" s="385" t="s">
        <v>792</v>
      </c>
    </row>
    <row r="385" spans="1:12" ht="18" customHeight="1">
      <c r="A385" s="335"/>
      <c r="B385" s="298"/>
      <c r="C385" s="37" t="s">
        <v>1268</v>
      </c>
      <c r="D385" s="179" t="s">
        <v>86</v>
      </c>
      <c r="E385" s="384" t="s">
        <v>792</v>
      </c>
      <c r="F385" s="384" t="s">
        <v>792</v>
      </c>
      <c r="G385" s="384" t="s">
        <v>792</v>
      </c>
      <c r="H385" s="384" t="s">
        <v>792</v>
      </c>
      <c r="I385" s="374" t="s">
        <v>792</v>
      </c>
      <c r="J385" s="384" t="s">
        <v>792</v>
      </c>
      <c r="K385" s="384" t="s">
        <v>792</v>
      </c>
      <c r="L385" s="385" t="s">
        <v>792</v>
      </c>
    </row>
    <row r="386" spans="1:12" ht="18" customHeight="1">
      <c r="A386" s="335"/>
      <c r="B386" s="298"/>
      <c r="C386" s="17" t="s">
        <v>1140</v>
      </c>
      <c r="D386" s="179" t="s">
        <v>258</v>
      </c>
      <c r="E386" s="384" t="s">
        <v>792</v>
      </c>
      <c r="F386" s="384" t="s">
        <v>792</v>
      </c>
      <c r="G386" s="384" t="s">
        <v>792</v>
      </c>
      <c r="H386" s="384" t="s">
        <v>792</v>
      </c>
      <c r="I386" s="384" t="s">
        <v>792</v>
      </c>
      <c r="J386" s="384" t="s">
        <v>792</v>
      </c>
      <c r="K386" s="384" t="s">
        <v>792</v>
      </c>
      <c r="L386" s="385" t="s">
        <v>792</v>
      </c>
    </row>
    <row r="387" spans="1:12" ht="30" customHeight="1">
      <c r="A387" s="335"/>
      <c r="B387" s="1182" t="s">
        <v>261</v>
      </c>
      <c r="C387" s="1182"/>
      <c r="D387" s="179" t="s">
        <v>87</v>
      </c>
      <c r="E387" s="372">
        <f>F387+G387+H387+I387</f>
        <v>0</v>
      </c>
      <c r="F387" s="381"/>
      <c r="G387" s="381"/>
      <c r="H387" s="374"/>
      <c r="I387" s="372"/>
      <c r="J387" s="374"/>
      <c r="K387" s="381"/>
      <c r="L387" s="375"/>
    </row>
    <row r="388" spans="1:12" ht="18" customHeight="1">
      <c r="A388" s="335"/>
      <c r="B388" s="298"/>
      <c r="C388" s="37" t="s">
        <v>1133</v>
      </c>
      <c r="D388" s="179" t="s">
        <v>88</v>
      </c>
      <c r="E388" s="384" t="s">
        <v>792</v>
      </c>
      <c r="F388" s="384" t="s">
        <v>792</v>
      </c>
      <c r="G388" s="384" t="s">
        <v>792</v>
      </c>
      <c r="H388" s="384" t="s">
        <v>792</v>
      </c>
      <c r="I388" s="374" t="s">
        <v>792</v>
      </c>
      <c r="J388" s="384" t="s">
        <v>792</v>
      </c>
      <c r="K388" s="384" t="s">
        <v>792</v>
      </c>
      <c r="L388" s="385" t="s">
        <v>792</v>
      </c>
    </row>
    <row r="389" spans="1:12" ht="18" customHeight="1">
      <c r="A389" s="335"/>
      <c r="B389" s="298"/>
      <c r="C389" s="37" t="s">
        <v>1134</v>
      </c>
      <c r="D389" s="179" t="s">
        <v>89</v>
      </c>
      <c r="E389" s="384" t="s">
        <v>792</v>
      </c>
      <c r="F389" s="384" t="s">
        <v>792</v>
      </c>
      <c r="G389" s="384" t="s">
        <v>792</v>
      </c>
      <c r="H389" s="384" t="s">
        <v>792</v>
      </c>
      <c r="I389" s="374" t="s">
        <v>792</v>
      </c>
      <c r="J389" s="384" t="s">
        <v>792</v>
      </c>
      <c r="K389" s="384" t="s">
        <v>792</v>
      </c>
      <c r="L389" s="385" t="s">
        <v>792</v>
      </c>
    </row>
    <row r="390" spans="1:12" ht="18" customHeight="1">
      <c r="A390" s="335"/>
      <c r="B390" s="298"/>
      <c r="C390" s="17" t="s">
        <v>1268</v>
      </c>
      <c r="D390" s="179" t="s">
        <v>90</v>
      </c>
      <c r="E390" s="384" t="s">
        <v>792</v>
      </c>
      <c r="F390" s="384" t="s">
        <v>792</v>
      </c>
      <c r="G390" s="384" t="s">
        <v>792</v>
      </c>
      <c r="H390" s="384" t="s">
        <v>792</v>
      </c>
      <c r="I390" s="374" t="s">
        <v>792</v>
      </c>
      <c r="J390" s="384" t="s">
        <v>792</v>
      </c>
      <c r="K390" s="384" t="s">
        <v>792</v>
      </c>
      <c r="L390" s="385" t="s">
        <v>792</v>
      </c>
    </row>
    <row r="391" spans="1:12" ht="18" customHeight="1">
      <c r="A391" s="335"/>
      <c r="B391" s="298"/>
      <c r="C391" s="17" t="s">
        <v>1140</v>
      </c>
      <c r="D391" s="179" t="s">
        <v>260</v>
      </c>
      <c r="E391" s="384" t="s">
        <v>792</v>
      </c>
      <c r="F391" s="384" t="s">
        <v>792</v>
      </c>
      <c r="G391" s="384" t="s">
        <v>792</v>
      </c>
      <c r="H391" s="384" t="s">
        <v>792</v>
      </c>
      <c r="I391" s="384" t="s">
        <v>792</v>
      </c>
      <c r="J391" s="384" t="s">
        <v>792</v>
      </c>
      <c r="K391" s="384" t="s">
        <v>792</v>
      </c>
      <c r="L391" s="385" t="s">
        <v>792</v>
      </c>
    </row>
    <row r="392" spans="1:12" s="5" customFormat="1" ht="29.25" customHeight="1">
      <c r="A392" s="42"/>
      <c r="B392" s="1184" t="s">
        <v>263</v>
      </c>
      <c r="C392" s="1184"/>
      <c r="D392" s="18" t="s">
        <v>91</v>
      </c>
      <c r="E392" s="372">
        <f>F392+G392+H392+I392</f>
        <v>0</v>
      </c>
      <c r="F392" s="393"/>
      <c r="G392" s="393"/>
      <c r="H392" s="374"/>
      <c r="I392" s="393"/>
      <c r="J392" s="374"/>
      <c r="K392" s="393"/>
      <c r="L392" s="375"/>
    </row>
    <row r="393" spans="1:12" ht="18" customHeight="1">
      <c r="A393" s="335"/>
      <c r="B393" s="298"/>
      <c r="C393" s="37" t="s">
        <v>1133</v>
      </c>
      <c r="D393" s="179" t="s">
        <v>92</v>
      </c>
      <c r="E393" s="384" t="s">
        <v>792</v>
      </c>
      <c r="F393" s="384" t="s">
        <v>792</v>
      </c>
      <c r="G393" s="384" t="s">
        <v>792</v>
      </c>
      <c r="H393" s="384" t="s">
        <v>792</v>
      </c>
      <c r="I393" s="374" t="s">
        <v>792</v>
      </c>
      <c r="J393" s="384" t="s">
        <v>792</v>
      </c>
      <c r="K393" s="384" t="s">
        <v>792</v>
      </c>
      <c r="L393" s="385" t="s">
        <v>792</v>
      </c>
    </row>
    <row r="394" spans="1:12" ht="18" customHeight="1">
      <c r="A394" s="335"/>
      <c r="B394" s="298"/>
      <c r="C394" s="37" t="s">
        <v>1134</v>
      </c>
      <c r="D394" s="179" t="s">
        <v>93</v>
      </c>
      <c r="E394" s="384" t="s">
        <v>792</v>
      </c>
      <c r="F394" s="384" t="s">
        <v>792</v>
      </c>
      <c r="G394" s="384" t="s">
        <v>792</v>
      </c>
      <c r="H394" s="384" t="s">
        <v>792</v>
      </c>
      <c r="I394" s="374" t="s">
        <v>792</v>
      </c>
      <c r="J394" s="384" t="s">
        <v>792</v>
      </c>
      <c r="K394" s="384" t="s">
        <v>792</v>
      </c>
      <c r="L394" s="385" t="s">
        <v>792</v>
      </c>
    </row>
    <row r="395" spans="1:12" ht="18" customHeight="1">
      <c r="A395" s="335"/>
      <c r="B395" s="298"/>
      <c r="C395" s="17" t="s">
        <v>1268</v>
      </c>
      <c r="D395" s="179" t="s">
        <v>94</v>
      </c>
      <c r="E395" s="384" t="s">
        <v>792</v>
      </c>
      <c r="F395" s="384" t="s">
        <v>792</v>
      </c>
      <c r="G395" s="384" t="s">
        <v>792</v>
      </c>
      <c r="H395" s="384" t="s">
        <v>792</v>
      </c>
      <c r="I395" s="374" t="s">
        <v>792</v>
      </c>
      <c r="J395" s="384" t="s">
        <v>792</v>
      </c>
      <c r="K395" s="384" t="s">
        <v>792</v>
      </c>
      <c r="L395" s="385" t="s">
        <v>792</v>
      </c>
    </row>
    <row r="396" spans="1:12" ht="18" customHeight="1">
      <c r="A396" s="335"/>
      <c r="B396" s="298"/>
      <c r="C396" s="17" t="s">
        <v>1140</v>
      </c>
      <c r="D396" s="179" t="s">
        <v>262</v>
      </c>
      <c r="E396" s="384" t="s">
        <v>792</v>
      </c>
      <c r="F396" s="384" t="s">
        <v>792</v>
      </c>
      <c r="G396" s="384" t="s">
        <v>792</v>
      </c>
      <c r="H396" s="384" t="s">
        <v>792</v>
      </c>
      <c r="I396" s="384" t="s">
        <v>792</v>
      </c>
      <c r="J396" s="384" t="s">
        <v>792</v>
      </c>
      <c r="K396" s="384" t="s">
        <v>792</v>
      </c>
      <c r="L396" s="385" t="s">
        <v>792</v>
      </c>
    </row>
    <row r="397" spans="1:12" ht="43.5" customHeight="1">
      <c r="A397" s="335"/>
      <c r="B397" s="1183" t="s">
        <v>1207</v>
      </c>
      <c r="C397" s="1183"/>
      <c r="D397" s="179" t="s">
        <v>38</v>
      </c>
      <c r="E397" s="384">
        <f>F397+G397+H397+I397</f>
        <v>0</v>
      </c>
      <c r="F397" s="384"/>
      <c r="G397" s="384"/>
      <c r="H397" s="374"/>
      <c r="I397" s="384"/>
      <c r="J397" s="374"/>
      <c r="K397" s="384"/>
      <c r="L397" s="375"/>
    </row>
    <row r="398" spans="1:12" ht="18" customHeight="1">
      <c r="A398" s="335"/>
      <c r="B398" s="341"/>
      <c r="C398" s="37" t="s">
        <v>1133</v>
      </c>
      <c r="D398" s="179" t="s">
        <v>39</v>
      </c>
      <c r="E398" s="384" t="s">
        <v>792</v>
      </c>
      <c r="F398" s="384" t="s">
        <v>792</v>
      </c>
      <c r="G398" s="384" t="s">
        <v>792</v>
      </c>
      <c r="H398" s="384" t="s">
        <v>792</v>
      </c>
      <c r="I398" s="384" t="s">
        <v>792</v>
      </c>
      <c r="J398" s="384" t="s">
        <v>792</v>
      </c>
      <c r="K398" s="384" t="s">
        <v>792</v>
      </c>
      <c r="L398" s="385" t="s">
        <v>792</v>
      </c>
    </row>
    <row r="399" spans="1:12" ht="18" customHeight="1">
      <c r="A399" s="355"/>
      <c r="B399" s="356"/>
      <c r="C399" s="284" t="s">
        <v>1134</v>
      </c>
      <c r="D399" s="357" t="s">
        <v>40</v>
      </c>
      <c r="E399" s="419" t="s">
        <v>792</v>
      </c>
      <c r="F399" s="419" t="s">
        <v>792</v>
      </c>
      <c r="G399" s="419" t="s">
        <v>792</v>
      </c>
      <c r="H399" s="419" t="s">
        <v>792</v>
      </c>
      <c r="I399" s="419" t="s">
        <v>792</v>
      </c>
      <c r="J399" s="419" t="s">
        <v>792</v>
      </c>
      <c r="K399" s="419" t="s">
        <v>792</v>
      </c>
      <c r="L399" s="420" t="s">
        <v>792</v>
      </c>
    </row>
    <row r="400" spans="1:12" ht="18" customHeight="1">
      <c r="A400" s="335"/>
      <c r="B400" s="298"/>
      <c r="C400" s="17" t="s">
        <v>1140</v>
      </c>
      <c r="D400" s="357" t="s">
        <v>264</v>
      </c>
      <c r="E400" s="384" t="s">
        <v>792</v>
      </c>
      <c r="F400" s="384" t="s">
        <v>792</v>
      </c>
      <c r="G400" s="384" t="s">
        <v>792</v>
      </c>
      <c r="H400" s="384" t="s">
        <v>792</v>
      </c>
      <c r="I400" s="384" t="s">
        <v>792</v>
      </c>
      <c r="J400" s="384" t="s">
        <v>792</v>
      </c>
      <c r="K400" s="384" t="s">
        <v>792</v>
      </c>
      <c r="L400" s="385" t="s">
        <v>792</v>
      </c>
    </row>
    <row r="401" spans="1:12" ht="30" customHeight="1">
      <c r="A401" s="44"/>
      <c r="B401" s="1183" t="s">
        <v>267</v>
      </c>
      <c r="C401" s="1183"/>
      <c r="D401" s="18" t="s">
        <v>320</v>
      </c>
      <c r="E401" s="384">
        <f>F401+G401+H401+I401</f>
        <v>0</v>
      </c>
      <c r="F401" s="376"/>
      <c r="G401" s="376"/>
      <c r="H401" s="374"/>
      <c r="I401" s="376"/>
      <c r="J401" s="374"/>
      <c r="K401" s="376"/>
      <c r="L401" s="375"/>
    </row>
    <row r="402" spans="1:12" ht="18" customHeight="1">
      <c r="A402" s="44"/>
      <c r="B402" s="45"/>
      <c r="C402" s="17" t="s">
        <v>1133</v>
      </c>
      <c r="D402" s="18" t="s">
        <v>321</v>
      </c>
      <c r="E402" s="376" t="s">
        <v>792</v>
      </c>
      <c r="F402" s="376" t="s">
        <v>792</v>
      </c>
      <c r="G402" s="376" t="s">
        <v>792</v>
      </c>
      <c r="H402" s="376" t="s">
        <v>792</v>
      </c>
      <c r="I402" s="376" t="s">
        <v>792</v>
      </c>
      <c r="J402" s="376" t="s">
        <v>792</v>
      </c>
      <c r="K402" s="376" t="s">
        <v>792</v>
      </c>
      <c r="L402" s="377" t="s">
        <v>792</v>
      </c>
    </row>
    <row r="403" spans="1:12" ht="18" customHeight="1">
      <c r="A403" s="44"/>
      <c r="B403" s="45"/>
      <c r="C403" s="17" t="s">
        <v>1134</v>
      </c>
      <c r="D403" s="18" t="s">
        <v>322</v>
      </c>
      <c r="E403" s="376" t="s">
        <v>792</v>
      </c>
      <c r="F403" s="376" t="s">
        <v>792</v>
      </c>
      <c r="G403" s="376" t="s">
        <v>792</v>
      </c>
      <c r="H403" s="376" t="s">
        <v>792</v>
      </c>
      <c r="I403" s="376" t="s">
        <v>792</v>
      </c>
      <c r="J403" s="376" t="s">
        <v>792</v>
      </c>
      <c r="K403" s="376" t="s">
        <v>792</v>
      </c>
      <c r="L403" s="377" t="s">
        <v>792</v>
      </c>
    </row>
    <row r="404" spans="1:12" ht="18" customHeight="1">
      <c r="A404" s="44"/>
      <c r="B404" s="45"/>
      <c r="C404" s="17" t="s">
        <v>1268</v>
      </c>
      <c r="D404" s="18" t="s">
        <v>143</v>
      </c>
      <c r="E404" s="376" t="s">
        <v>792</v>
      </c>
      <c r="F404" s="376" t="s">
        <v>792</v>
      </c>
      <c r="G404" s="376" t="s">
        <v>792</v>
      </c>
      <c r="H404" s="376" t="s">
        <v>792</v>
      </c>
      <c r="I404" s="376" t="s">
        <v>792</v>
      </c>
      <c r="J404" s="376" t="s">
        <v>792</v>
      </c>
      <c r="K404" s="376" t="s">
        <v>792</v>
      </c>
      <c r="L404" s="377" t="s">
        <v>792</v>
      </c>
    </row>
    <row r="405" spans="1:12" ht="18" customHeight="1">
      <c r="A405" s="335"/>
      <c r="B405" s="298"/>
      <c r="C405" s="17" t="s">
        <v>1140</v>
      </c>
      <c r="D405" s="18" t="s">
        <v>266</v>
      </c>
      <c r="E405" s="384" t="s">
        <v>792</v>
      </c>
      <c r="F405" s="384" t="s">
        <v>792</v>
      </c>
      <c r="G405" s="384" t="s">
        <v>792</v>
      </c>
      <c r="H405" s="384" t="s">
        <v>792</v>
      </c>
      <c r="I405" s="384" t="s">
        <v>792</v>
      </c>
      <c r="J405" s="384" t="s">
        <v>792</v>
      </c>
      <c r="K405" s="384" t="s">
        <v>792</v>
      </c>
      <c r="L405" s="385" t="s">
        <v>792</v>
      </c>
    </row>
    <row r="406" spans="1:12" ht="30" customHeight="1">
      <c r="A406" s="44"/>
      <c r="B406" s="1183" t="s">
        <v>268</v>
      </c>
      <c r="C406" s="1183"/>
      <c r="D406" s="18" t="s">
        <v>144</v>
      </c>
      <c r="E406" s="384">
        <f>F406+G406+H406+I406</f>
        <v>0</v>
      </c>
      <c r="F406" s="376"/>
      <c r="G406" s="376"/>
      <c r="H406" s="374"/>
      <c r="I406" s="376"/>
      <c r="J406" s="374"/>
      <c r="K406" s="376"/>
      <c r="L406" s="375"/>
    </row>
    <row r="407" spans="1:12" ht="18" customHeight="1">
      <c r="A407" s="44"/>
      <c r="B407" s="45"/>
      <c r="C407" s="17" t="s">
        <v>1133</v>
      </c>
      <c r="D407" s="18" t="s">
        <v>241</v>
      </c>
      <c r="E407" s="376" t="s">
        <v>792</v>
      </c>
      <c r="F407" s="376" t="s">
        <v>792</v>
      </c>
      <c r="G407" s="376" t="s">
        <v>792</v>
      </c>
      <c r="H407" s="376" t="s">
        <v>792</v>
      </c>
      <c r="I407" s="376" t="s">
        <v>792</v>
      </c>
      <c r="J407" s="376" t="s">
        <v>792</v>
      </c>
      <c r="K407" s="376" t="s">
        <v>792</v>
      </c>
      <c r="L407" s="377" t="s">
        <v>792</v>
      </c>
    </row>
    <row r="408" spans="1:12" ht="18" customHeight="1">
      <c r="A408" s="44"/>
      <c r="B408" s="45"/>
      <c r="C408" s="17" t="s">
        <v>1134</v>
      </c>
      <c r="D408" s="18" t="s">
        <v>242</v>
      </c>
      <c r="E408" s="376" t="s">
        <v>792</v>
      </c>
      <c r="F408" s="376" t="s">
        <v>792</v>
      </c>
      <c r="G408" s="376" t="s">
        <v>792</v>
      </c>
      <c r="H408" s="376" t="s">
        <v>792</v>
      </c>
      <c r="I408" s="376" t="s">
        <v>792</v>
      </c>
      <c r="J408" s="376" t="s">
        <v>792</v>
      </c>
      <c r="K408" s="376" t="s">
        <v>792</v>
      </c>
      <c r="L408" s="377" t="s">
        <v>792</v>
      </c>
    </row>
    <row r="409" spans="1:12" ht="18" customHeight="1">
      <c r="A409" s="46"/>
      <c r="B409" s="47"/>
      <c r="C409" s="48" t="s">
        <v>1268</v>
      </c>
      <c r="D409" s="49" t="s">
        <v>243</v>
      </c>
      <c r="E409" s="394"/>
      <c r="F409" s="394"/>
      <c r="G409" s="394"/>
      <c r="H409" s="394"/>
      <c r="I409" s="394"/>
      <c r="J409" s="394"/>
      <c r="K409" s="394"/>
      <c r="L409" s="395"/>
    </row>
    <row r="410" spans="1:12" ht="18" customHeight="1">
      <c r="A410" s="358"/>
      <c r="B410" s="354"/>
      <c r="C410" s="48" t="s">
        <v>1140</v>
      </c>
      <c r="D410" s="49" t="s">
        <v>252</v>
      </c>
      <c r="E410" s="421" t="s">
        <v>792</v>
      </c>
      <c r="F410" s="421" t="s">
        <v>792</v>
      </c>
      <c r="G410" s="421" t="s">
        <v>792</v>
      </c>
      <c r="H410" s="421" t="s">
        <v>792</v>
      </c>
      <c r="I410" s="421" t="s">
        <v>792</v>
      </c>
      <c r="J410" s="421" t="s">
        <v>792</v>
      </c>
      <c r="K410" s="421" t="s">
        <v>792</v>
      </c>
      <c r="L410" s="422" t="s">
        <v>792</v>
      </c>
    </row>
    <row r="411" spans="1:12" s="5" customFormat="1" ht="15.75">
      <c r="A411" s="1191" t="s">
        <v>1621</v>
      </c>
      <c r="B411" s="1069"/>
      <c r="C411" s="1035"/>
      <c r="D411" s="52" t="s">
        <v>1509</v>
      </c>
      <c r="E411" s="423">
        <f>F411+G411+H411+I411</f>
        <v>0</v>
      </c>
      <c r="F411" s="423">
        <f>F412+F413</f>
        <v>0</v>
      </c>
      <c r="G411" s="423">
        <f aca="true" t="shared" si="145" ref="G411:L411">G412+G413</f>
        <v>0</v>
      </c>
      <c r="H411" s="423">
        <f t="shared" si="145"/>
        <v>0</v>
      </c>
      <c r="I411" s="423">
        <f t="shared" si="145"/>
        <v>0</v>
      </c>
      <c r="J411" s="423">
        <f t="shared" si="145"/>
        <v>0</v>
      </c>
      <c r="K411" s="423">
        <f t="shared" si="145"/>
        <v>0</v>
      </c>
      <c r="L411" s="424">
        <f t="shared" si="145"/>
        <v>0</v>
      </c>
    </row>
    <row r="412" spans="1:12" s="5" customFormat="1" ht="25.5" customHeight="1">
      <c r="A412" s="51"/>
      <c r="B412" s="1069" t="s">
        <v>1508</v>
      </c>
      <c r="C412" s="1035"/>
      <c r="D412" s="18" t="s">
        <v>1510</v>
      </c>
      <c r="E412" s="425">
        <f aca="true" t="shared" si="146" ref="E412:E461">F412+G412+H412+I412</f>
        <v>0</v>
      </c>
      <c r="F412" s="426"/>
      <c r="G412" s="426"/>
      <c r="H412" s="426"/>
      <c r="I412" s="427"/>
      <c r="J412" s="426"/>
      <c r="K412" s="426"/>
      <c r="L412" s="428"/>
    </row>
    <row r="413" spans="1:12" s="36" customFormat="1" ht="32.25" customHeight="1">
      <c r="A413" s="53"/>
      <c r="B413" s="1175" t="s">
        <v>1615</v>
      </c>
      <c r="C413" s="1176"/>
      <c r="D413" s="31" t="s">
        <v>1622</v>
      </c>
      <c r="E413" s="425">
        <f t="shared" si="146"/>
        <v>0</v>
      </c>
      <c r="F413" s="429"/>
      <c r="G413" s="429"/>
      <c r="H413" s="429"/>
      <c r="I413" s="429"/>
      <c r="J413" s="429"/>
      <c r="K413" s="429"/>
      <c r="L413" s="430"/>
    </row>
    <row r="414" spans="1:12" s="5" customFormat="1" ht="55.5" customHeight="1">
      <c r="A414" s="986" t="s">
        <v>1495</v>
      </c>
      <c r="B414" s="968"/>
      <c r="C414" s="968"/>
      <c r="D414" s="62" t="s">
        <v>1329</v>
      </c>
      <c r="E414" s="431">
        <f t="shared" si="146"/>
        <v>0</v>
      </c>
      <c r="F414" s="432">
        <f>F415+F419+F423+F427+F431+F435+F439+F443+F447+F451+F456+F459</f>
        <v>0</v>
      </c>
      <c r="G414" s="432">
        <f aca="true" t="shared" si="147" ref="G414:L414">G415+G419+G423+G427+G431+G435+G439+G443+G447+G451+G456+G459</f>
        <v>0</v>
      </c>
      <c r="H414" s="432">
        <f t="shared" si="147"/>
        <v>0</v>
      </c>
      <c r="I414" s="432">
        <f t="shared" si="147"/>
        <v>0</v>
      </c>
      <c r="J414" s="432">
        <f t="shared" si="147"/>
        <v>0</v>
      </c>
      <c r="K414" s="432">
        <f t="shared" si="147"/>
        <v>0</v>
      </c>
      <c r="L414" s="433">
        <f t="shared" si="147"/>
        <v>0</v>
      </c>
    </row>
    <row r="415" spans="1:12" s="5" customFormat="1" ht="36.75" customHeight="1">
      <c r="A415" s="54"/>
      <c r="B415" s="1222" t="s">
        <v>1363</v>
      </c>
      <c r="C415" s="990"/>
      <c r="D415" s="50" t="s">
        <v>1301</v>
      </c>
      <c r="E415" s="431">
        <f t="shared" si="146"/>
        <v>0</v>
      </c>
      <c r="F415" s="431">
        <f>F416+F417+F418</f>
        <v>0</v>
      </c>
      <c r="G415" s="431">
        <f aca="true" t="shared" si="148" ref="G415:L415">G416+G417+G418</f>
        <v>0</v>
      </c>
      <c r="H415" s="431">
        <f t="shared" si="148"/>
        <v>0</v>
      </c>
      <c r="I415" s="431">
        <f t="shared" si="148"/>
        <v>0</v>
      </c>
      <c r="J415" s="431">
        <f t="shared" si="148"/>
        <v>0</v>
      </c>
      <c r="K415" s="431">
        <f t="shared" si="148"/>
        <v>0</v>
      </c>
      <c r="L415" s="434">
        <f t="shared" si="148"/>
        <v>0</v>
      </c>
    </row>
    <row r="416" spans="1:12" s="5" customFormat="1" ht="15.75">
      <c r="A416" s="44"/>
      <c r="B416" s="45"/>
      <c r="C416" s="17" t="s">
        <v>1133</v>
      </c>
      <c r="D416" s="18" t="s">
        <v>1302</v>
      </c>
      <c r="E416" s="425">
        <f t="shared" si="146"/>
        <v>0</v>
      </c>
      <c r="F416" s="378"/>
      <c r="G416" s="378"/>
      <c r="H416" s="378"/>
      <c r="I416" s="435"/>
      <c r="J416" s="378"/>
      <c r="K416" s="378"/>
      <c r="L416" s="379"/>
    </row>
    <row r="417" spans="1:12" s="5" customFormat="1" ht="15.75">
      <c r="A417" s="44"/>
      <c r="B417" s="45"/>
      <c r="C417" s="17" t="s">
        <v>1134</v>
      </c>
      <c r="D417" s="18" t="s">
        <v>1303</v>
      </c>
      <c r="E417" s="425">
        <f t="shared" si="146"/>
        <v>0</v>
      </c>
      <c r="F417" s="378"/>
      <c r="G417" s="378"/>
      <c r="H417" s="378"/>
      <c r="I417" s="435"/>
      <c r="J417" s="378"/>
      <c r="K417" s="378"/>
      <c r="L417" s="379"/>
    </row>
    <row r="418" spans="1:12" s="5" customFormat="1" ht="15.75">
      <c r="A418" s="46"/>
      <c r="B418" s="47"/>
      <c r="C418" s="48" t="s">
        <v>1268</v>
      </c>
      <c r="D418" s="49" t="s">
        <v>1304</v>
      </c>
      <c r="E418" s="425">
        <f t="shared" si="146"/>
        <v>0</v>
      </c>
      <c r="F418" s="436"/>
      <c r="G418" s="436"/>
      <c r="H418" s="436"/>
      <c r="I418" s="437"/>
      <c r="J418" s="436"/>
      <c r="K418" s="436"/>
      <c r="L418" s="438"/>
    </row>
    <row r="419" spans="1:12" s="5" customFormat="1" ht="22.5" customHeight="1">
      <c r="A419" s="55"/>
      <c r="B419" s="1192" t="s">
        <v>1364</v>
      </c>
      <c r="C419" s="1193"/>
      <c r="D419" s="50" t="s">
        <v>1305</v>
      </c>
      <c r="E419" s="425">
        <f t="shared" si="146"/>
        <v>0</v>
      </c>
      <c r="F419" s="426">
        <f>SUM(F420:F422)</f>
        <v>0</v>
      </c>
      <c r="G419" s="426">
        <f aca="true" t="shared" si="149" ref="G419:L419">SUM(G420:G422)</f>
        <v>0</v>
      </c>
      <c r="H419" s="426">
        <f t="shared" si="149"/>
        <v>0</v>
      </c>
      <c r="I419" s="426">
        <f t="shared" si="149"/>
        <v>0</v>
      </c>
      <c r="J419" s="426">
        <f t="shared" si="149"/>
        <v>0</v>
      </c>
      <c r="K419" s="426">
        <f t="shared" si="149"/>
        <v>0</v>
      </c>
      <c r="L419" s="428">
        <f t="shared" si="149"/>
        <v>0</v>
      </c>
    </row>
    <row r="420" spans="1:12" s="5" customFormat="1" ht="15.75">
      <c r="A420" s="44"/>
      <c r="B420" s="45"/>
      <c r="C420" s="17" t="s">
        <v>1133</v>
      </c>
      <c r="D420" s="18" t="s">
        <v>1306</v>
      </c>
      <c r="E420" s="425">
        <f t="shared" si="146"/>
        <v>0</v>
      </c>
      <c r="F420" s="378"/>
      <c r="G420" s="378"/>
      <c r="H420" s="378"/>
      <c r="I420" s="435"/>
      <c r="J420" s="378"/>
      <c r="K420" s="378"/>
      <c r="L420" s="379"/>
    </row>
    <row r="421" spans="1:12" s="5" customFormat="1" ht="15.75">
      <c r="A421" s="44"/>
      <c r="B421" s="45"/>
      <c r="C421" s="17" t="s">
        <v>1134</v>
      </c>
      <c r="D421" s="18" t="s">
        <v>1307</v>
      </c>
      <c r="E421" s="425">
        <f t="shared" si="146"/>
        <v>0</v>
      </c>
      <c r="F421" s="378"/>
      <c r="G421" s="378"/>
      <c r="H421" s="378"/>
      <c r="I421" s="435"/>
      <c r="J421" s="378"/>
      <c r="K421" s="378"/>
      <c r="L421" s="379"/>
    </row>
    <row r="422" spans="1:12" s="5" customFormat="1" ht="15.75">
      <c r="A422" s="46"/>
      <c r="B422" s="47"/>
      <c r="C422" s="48" t="s">
        <v>1268</v>
      </c>
      <c r="D422" s="49" t="s">
        <v>1308</v>
      </c>
      <c r="E422" s="425">
        <f t="shared" si="146"/>
        <v>0</v>
      </c>
      <c r="F422" s="436"/>
      <c r="G422" s="436"/>
      <c r="H422" s="436"/>
      <c r="I422" s="437"/>
      <c r="J422" s="436"/>
      <c r="K422" s="436"/>
      <c r="L422" s="438"/>
    </row>
    <row r="423" spans="1:12" s="5" customFormat="1" ht="15.75">
      <c r="A423" s="55"/>
      <c r="B423" s="1192" t="s">
        <v>1365</v>
      </c>
      <c r="C423" s="1193"/>
      <c r="D423" s="50" t="s">
        <v>1309</v>
      </c>
      <c r="E423" s="425">
        <f t="shared" si="146"/>
        <v>0</v>
      </c>
      <c r="F423" s="426">
        <f>SUM(F424:F426)</f>
        <v>0</v>
      </c>
      <c r="G423" s="426">
        <f aca="true" t="shared" si="150" ref="G423:L423">SUM(G424:G426)</f>
        <v>0</v>
      </c>
      <c r="H423" s="426">
        <f t="shared" si="150"/>
        <v>0</v>
      </c>
      <c r="I423" s="426">
        <f t="shared" si="150"/>
        <v>0</v>
      </c>
      <c r="J423" s="426">
        <f t="shared" si="150"/>
        <v>0</v>
      </c>
      <c r="K423" s="426">
        <f t="shared" si="150"/>
        <v>0</v>
      </c>
      <c r="L423" s="428">
        <f t="shared" si="150"/>
        <v>0</v>
      </c>
    </row>
    <row r="424" spans="1:12" s="5" customFormat="1" ht="15.75">
      <c r="A424" s="44"/>
      <c r="B424" s="45"/>
      <c r="C424" s="17" t="s">
        <v>1133</v>
      </c>
      <c r="D424" s="18" t="s">
        <v>1310</v>
      </c>
      <c r="E424" s="425">
        <f t="shared" si="146"/>
        <v>0</v>
      </c>
      <c r="F424" s="378"/>
      <c r="G424" s="378"/>
      <c r="H424" s="378"/>
      <c r="I424" s="435"/>
      <c r="J424" s="378"/>
      <c r="K424" s="378"/>
      <c r="L424" s="379"/>
    </row>
    <row r="425" spans="1:12" s="5" customFormat="1" ht="15.75">
      <c r="A425" s="44"/>
      <c r="B425" s="45"/>
      <c r="C425" s="17" t="s">
        <v>1134</v>
      </c>
      <c r="D425" s="18" t="s">
        <v>1311</v>
      </c>
      <c r="E425" s="425">
        <f t="shared" si="146"/>
        <v>0</v>
      </c>
      <c r="F425" s="378"/>
      <c r="G425" s="378"/>
      <c r="H425" s="378"/>
      <c r="I425" s="435"/>
      <c r="J425" s="378"/>
      <c r="K425" s="378"/>
      <c r="L425" s="379"/>
    </row>
    <row r="426" spans="1:12" s="5" customFormat="1" ht="15.75">
      <c r="A426" s="46"/>
      <c r="B426" s="47"/>
      <c r="C426" s="48" t="s">
        <v>1268</v>
      </c>
      <c r="D426" s="49" t="s">
        <v>1312</v>
      </c>
      <c r="E426" s="425">
        <f t="shared" si="146"/>
        <v>0</v>
      </c>
      <c r="F426" s="436"/>
      <c r="G426" s="436"/>
      <c r="H426" s="436"/>
      <c r="I426" s="437"/>
      <c r="J426" s="436"/>
      <c r="K426" s="436"/>
      <c r="L426" s="438"/>
    </row>
    <row r="427" spans="1:12" s="5" customFormat="1" ht="33.75" customHeight="1">
      <c r="A427" s="55"/>
      <c r="B427" s="1187" t="s">
        <v>1366</v>
      </c>
      <c r="C427" s="1188"/>
      <c r="D427" s="50" t="s">
        <v>1313</v>
      </c>
      <c r="E427" s="425">
        <f t="shared" si="146"/>
        <v>0</v>
      </c>
      <c r="F427" s="426">
        <f>F428+F429+F430</f>
        <v>0</v>
      </c>
      <c r="G427" s="426">
        <f aca="true" t="shared" si="151" ref="G427:L427">G428+G429+G430</f>
        <v>0</v>
      </c>
      <c r="H427" s="426">
        <f t="shared" si="151"/>
        <v>0</v>
      </c>
      <c r="I427" s="426">
        <f t="shared" si="151"/>
        <v>0</v>
      </c>
      <c r="J427" s="426">
        <f t="shared" si="151"/>
        <v>0</v>
      </c>
      <c r="K427" s="426">
        <f t="shared" si="151"/>
        <v>0</v>
      </c>
      <c r="L427" s="428">
        <f t="shared" si="151"/>
        <v>0</v>
      </c>
    </row>
    <row r="428" spans="1:12" s="5" customFormat="1" ht="15.75">
      <c r="A428" s="44"/>
      <c r="B428" s="45"/>
      <c r="C428" s="17" t="s">
        <v>1133</v>
      </c>
      <c r="D428" s="18" t="s">
        <v>1314</v>
      </c>
      <c r="E428" s="425">
        <f t="shared" si="146"/>
        <v>0</v>
      </c>
      <c r="F428" s="378"/>
      <c r="G428" s="378"/>
      <c r="H428" s="378"/>
      <c r="I428" s="435"/>
      <c r="J428" s="378"/>
      <c r="K428" s="378"/>
      <c r="L428" s="379"/>
    </row>
    <row r="429" spans="1:12" s="5" customFormat="1" ht="15.75">
      <c r="A429" s="44"/>
      <c r="B429" s="45"/>
      <c r="C429" s="17" t="s">
        <v>1134</v>
      </c>
      <c r="D429" s="18" t="s">
        <v>1315</v>
      </c>
      <c r="E429" s="425">
        <f t="shared" si="146"/>
        <v>0</v>
      </c>
      <c r="F429" s="378"/>
      <c r="G429" s="378"/>
      <c r="H429" s="378"/>
      <c r="I429" s="435"/>
      <c r="J429" s="378"/>
      <c r="K429" s="378"/>
      <c r="L429" s="379"/>
    </row>
    <row r="430" spans="1:12" s="5" customFormat="1" ht="15.75">
      <c r="A430" s="46"/>
      <c r="B430" s="47"/>
      <c r="C430" s="48" t="s">
        <v>1268</v>
      </c>
      <c r="D430" s="49" t="s">
        <v>1316</v>
      </c>
      <c r="E430" s="425">
        <f t="shared" si="146"/>
        <v>0</v>
      </c>
      <c r="F430" s="436"/>
      <c r="G430" s="436"/>
      <c r="H430" s="436"/>
      <c r="I430" s="437"/>
      <c r="J430" s="436"/>
      <c r="K430" s="436"/>
      <c r="L430" s="438"/>
    </row>
    <row r="431" spans="1:12" s="5" customFormat="1" ht="35.25" customHeight="1">
      <c r="A431" s="55"/>
      <c r="B431" s="1187" t="s">
        <v>1367</v>
      </c>
      <c r="C431" s="1188"/>
      <c r="D431" s="50" t="s">
        <v>1317</v>
      </c>
      <c r="E431" s="425">
        <f t="shared" si="146"/>
        <v>0</v>
      </c>
      <c r="F431" s="439">
        <f>SUM(F432:F434)</f>
        <v>0</v>
      </c>
      <c r="G431" s="439">
        <f aca="true" t="shared" si="152" ref="G431:L431">SUM(G432:G434)</f>
        <v>0</v>
      </c>
      <c r="H431" s="439">
        <f t="shared" si="152"/>
        <v>0</v>
      </c>
      <c r="I431" s="439">
        <f t="shared" si="152"/>
        <v>0</v>
      </c>
      <c r="J431" s="439">
        <f t="shared" si="152"/>
        <v>0</v>
      </c>
      <c r="K431" s="439">
        <f t="shared" si="152"/>
        <v>0</v>
      </c>
      <c r="L431" s="440">
        <f t="shared" si="152"/>
        <v>0</v>
      </c>
    </row>
    <row r="432" spans="1:12" s="5" customFormat="1" ht="15.75">
      <c r="A432" s="44"/>
      <c r="B432" s="45"/>
      <c r="C432" s="17" t="s">
        <v>1133</v>
      </c>
      <c r="D432" s="18" t="s">
        <v>1318</v>
      </c>
      <c r="E432" s="425">
        <f t="shared" si="146"/>
        <v>0</v>
      </c>
      <c r="F432" s="378"/>
      <c r="G432" s="378"/>
      <c r="H432" s="378"/>
      <c r="I432" s="435"/>
      <c r="J432" s="378"/>
      <c r="K432" s="378"/>
      <c r="L432" s="379"/>
    </row>
    <row r="433" spans="1:12" s="5" customFormat="1" ht="15.75">
      <c r="A433" s="44"/>
      <c r="B433" s="45"/>
      <c r="C433" s="17" t="s">
        <v>1134</v>
      </c>
      <c r="D433" s="18" t="s">
        <v>1319</v>
      </c>
      <c r="E433" s="425">
        <f t="shared" si="146"/>
        <v>0</v>
      </c>
      <c r="F433" s="378"/>
      <c r="G433" s="378"/>
      <c r="H433" s="378"/>
      <c r="I433" s="435"/>
      <c r="J433" s="378"/>
      <c r="K433" s="378"/>
      <c r="L433" s="379"/>
    </row>
    <row r="434" spans="1:12" s="5" customFormat="1" ht="15.75">
      <c r="A434" s="46"/>
      <c r="B434" s="47"/>
      <c r="C434" s="48" t="s">
        <v>1268</v>
      </c>
      <c r="D434" s="49" t="s">
        <v>1320</v>
      </c>
      <c r="E434" s="425">
        <f t="shared" si="146"/>
        <v>0</v>
      </c>
      <c r="F434" s="436"/>
      <c r="G434" s="436"/>
      <c r="H434" s="436"/>
      <c r="I434" s="437"/>
      <c r="J434" s="436"/>
      <c r="K434" s="436"/>
      <c r="L434" s="438"/>
    </row>
    <row r="435" spans="1:12" s="5" customFormat="1" ht="31.5" customHeight="1">
      <c r="A435" s="55"/>
      <c r="B435" s="1187" t="s">
        <v>1368</v>
      </c>
      <c r="C435" s="1188"/>
      <c r="D435" s="50" t="s">
        <v>1321</v>
      </c>
      <c r="E435" s="425">
        <f t="shared" si="146"/>
        <v>0</v>
      </c>
      <c r="F435" s="439">
        <f>SUM(F436:F438)</f>
        <v>0</v>
      </c>
      <c r="G435" s="439">
        <f aca="true" t="shared" si="153" ref="G435:L435">SUM(G436:G438)</f>
        <v>0</v>
      </c>
      <c r="H435" s="439">
        <f t="shared" si="153"/>
        <v>0</v>
      </c>
      <c r="I435" s="439">
        <f t="shared" si="153"/>
        <v>0</v>
      </c>
      <c r="J435" s="439">
        <f t="shared" si="153"/>
        <v>0</v>
      </c>
      <c r="K435" s="439">
        <f t="shared" si="153"/>
        <v>0</v>
      </c>
      <c r="L435" s="440">
        <f t="shared" si="153"/>
        <v>0</v>
      </c>
    </row>
    <row r="436" spans="1:12" s="5" customFormat="1" ht="15.75">
      <c r="A436" s="44"/>
      <c r="B436" s="45"/>
      <c r="C436" s="17" t="s">
        <v>1133</v>
      </c>
      <c r="D436" s="18" t="s">
        <v>1322</v>
      </c>
      <c r="E436" s="425">
        <f t="shared" si="146"/>
        <v>0</v>
      </c>
      <c r="F436" s="378"/>
      <c r="G436" s="378"/>
      <c r="H436" s="378"/>
      <c r="I436" s="435"/>
      <c r="J436" s="378"/>
      <c r="K436" s="378"/>
      <c r="L436" s="379"/>
    </row>
    <row r="437" spans="1:12" s="5" customFormat="1" ht="15.75">
      <c r="A437" s="44"/>
      <c r="B437" s="45"/>
      <c r="C437" s="17" t="s">
        <v>1134</v>
      </c>
      <c r="D437" s="18" t="s">
        <v>1323</v>
      </c>
      <c r="E437" s="425">
        <f t="shared" si="146"/>
        <v>0</v>
      </c>
      <c r="F437" s="378"/>
      <c r="G437" s="378"/>
      <c r="H437" s="378"/>
      <c r="I437" s="435"/>
      <c r="J437" s="378"/>
      <c r="K437" s="378"/>
      <c r="L437" s="379"/>
    </row>
    <row r="438" spans="1:12" s="5" customFormat="1" ht="15.75">
      <c r="A438" s="46"/>
      <c r="B438" s="47"/>
      <c r="C438" s="48" t="s">
        <v>1268</v>
      </c>
      <c r="D438" s="49" t="s">
        <v>1324</v>
      </c>
      <c r="E438" s="425">
        <f t="shared" si="146"/>
        <v>0</v>
      </c>
      <c r="F438" s="436"/>
      <c r="G438" s="436"/>
      <c r="H438" s="436"/>
      <c r="I438" s="437"/>
      <c r="J438" s="436"/>
      <c r="K438" s="436"/>
      <c r="L438" s="438"/>
    </row>
    <row r="439" spans="1:12" s="5" customFormat="1" ht="37.5" customHeight="1">
      <c r="A439" s="55"/>
      <c r="B439" s="1187" t="s">
        <v>1369</v>
      </c>
      <c r="C439" s="1188"/>
      <c r="D439" s="50" t="s">
        <v>1325</v>
      </c>
      <c r="E439" s="425">
        <f t="shared" si="146"/>
        <v>0</v>
      </c>
      <c r="F439" s="426">
        <f>SUM(F440:F442)</f>
        <v>0</v>
      </c>
      <c r="G439" s="426">
        <f aca="true" t="shared" si="154" ref="G439:L439">SUM(G440:G442)</f>
        <v>0</v>
      </c>
      <c r="H439" s="426">
        <f t="shared" si="154"/>
        <v>0</v>
      </c>
      <c r="I439" s="426">
        <f t="shared" si="154"/>
        <v>0</v>
      </c>
      <c r="J439" s="426">
        <f t="shared" si="154"/>
        <v>0</v>
      </c>
      <c r="K439" s="426">
        <f t="shared" si="154"/>
        <v>0</v>
      </c>
      <c r="L439" s="428">
        <f t="shared" si="154"/>
        <v>0</v>
      </c>
    </row>
    <row r="440" spans="1:12" s="5" customFormat="1" ht="15.75">
      <c r="A440" s="44"/>
      <c r="B440" s="45"/>
      <c r="C440" s="17" t="s">
        <v>1133</v>
      </c>
      <c r="D440" s="18" t="s">
        <v>1326</v>
      </c>
      <c r="E440" s="425">
        <f t="shared" si="146"/>
        <v>0</v>
      </c>
      <c r="F440" s="378"/>
      <c r="G440" s="378"/>
      <c r="H440" s="378"/>
      <c r="I440" s="435"/>
      <c r="J440" s="378"/>
      <c r="K440" s="378"/>
      <c r="L440" s="379"/>
    </row>
    <row r="441" spans="1:12" s="5" customFormat="1" ht="15.75">
      <c r="A441" s="44"/>
      <c r="B441" s="45"/>
      <c r="C441" s="17" t="s">
        <v>1134</v>
      </c>
      <c r="D441" s="18" t="s">
        <v>1327</v>
      </c>
      <c r="E441" s="425">
        <f t="shared" si="146"/>
        <v>0</v>
      </c>
      <c r="F441" s="378"/>
      <c r="G441" s="378"/>
      <c r="H441" s="378"/>
      <c r="I441" s="435"/>
      <c r="J441" s="378"/>
      <c r="K441" s="378"/>
      <c r="L441" s="379"/>
    </row>
    <row r="442" spans="1:12" s="5" customFormat="1" ht="15.75">
      <c r="A442" s="46"/>
      <c r="B442" s="47"/>
      <c r="C442" s="48" t="s">
        <v>1268</v>
      </c>
      <c r="D442" s="49" t="s">
        <v>1328</v>
      </c>
      <c r="E442" s="425">
        <f t="shared" si="146"/>
        <v>0</v>
      </c>
      <c r="F442" s="436"/>
      <c r="G442" s="436"/>
      <c r="H442" s="436"/>
      <c r="I442" s="437"/>
      <c r="J442" s="436"/>
      <c r="K442" s="436"/>
      <c r="L442" s="438"/>
    </row>
    <row r="443" spans="1:12" s="5" customFormat="1" ht="32.25" customHeight="1">
      <c r="A443" s="73"/>
      <c r="B443" s="1228" t="s">
        <v>1531</v>
      </c>
      <c r="C443" s="1229"/>
      <c r="D443" s="74" t="s">
        <v>1429</v>
      </c>
      <c r="E443" s="425">
        <f t="shared" si="146"/>
        <v>0</v>
      </c>
      <c r="F443" s="441">
        <f>SUM(F444:F446)</f>
        <v>0</v>
      </c>
      <c r="G443" s="441">
        <f aca="true" t="shared" si="155" ref="G443:L443">SUM(G444:G446)</f>
        <v>0</v>
      </c>
      <c r="H443" s="441">
        <f t="shared" si="155"/>
        <v>0</v>
      </c>
      <c r="I443" s="441">
        <f t="shared" si="155"/>
        <v>0</v>
      </c>
      <c r="J443" s="441">
        <f t="shared" si="155"/>
        <v>0</v>
      </c>
      <c r="K443" s="441">
        <f t="shared" si="155"/>
        <v>0</v>
      </c>
      <c r="L443" s="442">
        <f t="shared" si="155"/>
        <v>0</v>
      </c>
    </row>
    <row r="444" spans="1:12" s="5" customFormat="1" ht="15.75">
      <c r="A444" s="65"/>
      <c r="B444" s="66"/>
      <c r="C444" s="67" t="s">
        <v>1133</v>
      </c>
      <c r="D444" s="68" t="s">
        <v>1430</v>
      </c>
      <c r="E444" s="425">
        <f t="shared" si="146"/>
        <v>0</v>
      </c>
      <c r="F444" s="443"/>
      <c r="G444" s="443"/>
      <c r="H444" s="443"/>
      <c r="I444" s="443"/>
      <c r="J444" s="443"/>
      <c r="K444" s="443"/>
      <c r="L444" s="444"/>
    </row>
    <row r="445" spans="1:12" s="5" customFormat="1" ht="15.75">
      <c r="A445" s="69"/>
      <c r="B445" s="70"/>
      <c r="C445" s="71" t="s">
        <v>1134</v>
      </c>
      <c r="D445" s="72" t="s">
        <v>1431</v>
      </c>
      <c r="E445" s="425">
        <f t="shared" si="146"/>
        <v>0</v>
      </c>
      <c r="F445" s="445"/>
      <c r="G445" s="445"/>
      <c r="H445" s="445"/>
      <c r="I445" s="445"/>
      <c r="J445" s="445"/>
      <c r="K445" s="445"/>
      <c r="L445" s="446"/>
    </row>
    <row r="446" spans="1:12" s="5" customFormat="1" ht="15.75">
      <c r="A446" s="342"/>
      <c r="B446" s="343"/>
      <c r="C446" s="344" t="s">
        <v>1529</v>
      </c>
      <c r="D446" s="345" t="s">
        <v>1530</v>
      </c>
      <c r="E446" s="425">
        <f t="shared" si="146"/>
        <v>0</v>
      </c>
      <c r="F446" s="447"/>
      <c r="G446" s="447"/>
      <c r="H446" s="447"/>
      <c r="I446" s="447"/>
      <c r="J446" s="447"/>
      <c r="K446" s="447"/>
      <c r="L446" s="448"/>
    </row>
    <row r="447" spans="1:12" s="5" customFormat="1" ht="25.5" customHeight="1">
      <c r="A447" s="56"/>
      <c r="B447" s="1223" t="s">
        <v>1490</v>
      </c>
      <c r="C447" s="1224"/>
      <c r="D447" s="59" t="s">
        <v>1486</v>
      </c>
      <c r="E447" s="425">
        <f t="shared" si="146"/>
        <v>0</v>
      </c>
      <c r="F447" s="449">
        <f>SUM(F448:F450)</f>
        <v>0</v>
      </c>
      <c r="G447" s="449">
        <f aca="true" t="shared" si="156" ref="G447:L447">SUM(G448:G450)</f>
        <v>0</v>
      </c>
      <c r="H447" s="449">
        <f t="shared" si="156"/>
        <v>0</v>
      </c>
      <c r="I447" s="449">
        <f t="shared" si="156"/>
        <v>0</v>
      </c>
      <c r="J447" s="449">
        <f t="shared" si="156"/>
        <v>0</v>
      </c>
      <c r="K447" s="449">
        <f t="shared" si="156"/>
        <v>0</v>
      </c>
      <c r="L447" s="450">
        <f t="shared" si="156"/>
        <v>0</v>
      </c>
    </row>
    <row r="448" spans="1:12" s="5" customFormat="1" ht="15.75">
      <c r="A448" s="56"/>
      <c r="B448" s="57"/>
      <c r="C448" s="226" t="s">
        <v>1492</v>
      </c>
      <c r="D448" s="59" t="s">
        <v>1487</v>
      </c>
      <c r="E448" s="425">
        <f t="shared" si="146"/>
        <v>0</v>
      </c>
      <c r="F448" s="449"/>
      <c r="G448" s="449"/>
      <c r="H448" s="449"/>
      <c r="I448" s="449"/>
      <c r="J448" s="449"/>
      <c r="K448" s="449"/>
      <c r="L448" s="450"/>
    </row>
    <row r="449" spans="1:12" s="5" customFormat="1" ht="15.75">
      <c r="A449" s="56"/>
      <c r="B449" s="57"/>
      <c r="C449" s="226" t="s">
        <v>1493</v>
      </c>
      <c r="D449" s="59" t="s">
        <v>1488</v>
      </c>
      <c r="E449" s="425">
        <f t="shared" si="146"/>
        <v>0</v>
      </c>
      <c r="F449" s="449"/>
      <c r="G449" s="449"/>
      <c r="H449" s="449"/>
      <c r="I449" s="449"/>
      <c r="J449" s="449"/>
      <c r="K449" s="449"/>
      <c r="L449" s="450"/>
    </row>
    <row r="450" spans="1:12" s="5" customFormat="1" ht="15.75">
      <c r="A450" s="56"/>
      <c r="B450" s="57"/>
      <c r="C450" s="226" t="s">
        <v>1494</v>
      </c>
      <c r="D450" s="59" t="s">
        <v>1489</v>
      </c>
      <c r="E450" s="425">
        <f t="shared" si="146"/>
        <v>0</v>
      </c>
      <c r="F450" s="449"/>
      <c r="G450" s="449"/>
      <c r="H450" s="449"/>
      <c r="I450" s="449"/>
      <c r="J450" s="449"/>
      <c r="K450" s="449"/>
      <c r="L450" s="450"/>
    </row>
    <row r="451" spans="1:12" s="5" customFormat="1" ht="27" customHeight="1">
      <c r="A451" s="73"/>
      <c r="B451" s="1228" t="s">
        <v>1485</v>
      </c>
      <c r="C451" s="1229"/>
      <c r="D451" s="74" t="s">
        <v>1436</v>
      </c>
      <c r="E451" s="425">
        <f t="shared" si="146"/>
        <v>0</v>
      </c>
      <c r="F451" s="441">
        <f>SUM(F452:F455)</f>
        <v>0</v>
      </c>
      <c r="G451" s="441">
        <f aca="true" t="shared" si="157" ref="G451:L451">SUM(G452:G455)</f>
        <v>0</v>
      </c>
      <c r="H451" s="441">
        <f t="shared" si="157"/>
        <v>0</v>
      </c>
      <c r="I451" s="441">
        <f t="shared" si="157"/>
        <v>0</v>
      </c>
      <c r="J451" s="441">
        <f t="shared" si="157"/>
        <v>0</v>
      </c>
      <c r="K451" s="441">
        <f t="shared" si="157"/>
        <v>0</v>
      </c>
      <c r="L451" s="442">
        <f t="shared" si="157"/>
        <v>0</v>
      </c>
    </row>
    <row r="452" spans="1:12" s="5" customFormat="1" ht="15.75">
      <c r="A452" s="65"/>
      <c r="B452" s="66"/>
      <c r="C452" s="67" t="s">
        <v>1133</v>
      </c>
      <c r="D452" s="68" t="s">
        <v>1437</v>
      </c>
      <c r="E452" s="425">
        <f t="shared" si="146"/>
        <v>0</v>
      </c>
      <c r="F452" s="443"/>
      <c r="G452" s="443"/>
      <c r="H452" s="443"/>
      <c r="I452" s="443"/>
      <c r="J452" s="443"/>
      <c r="K452" s="443"/>
      <c r="L452" s="444"/>
    </row>
    <row r="453" spans="1:12" s="5" customFormat="1" ht="15.75">
      <c r="A453" s="65"/>
      <c r="B453" s="66"/>
      <c r="C453" s="67" t="s">
        <v>1134</v>
      </c>
      <c r="D453" s="68" t="s">
        <v>1438</v>
      </c>
      <c r="E453" s="425">
        <f t="shared" si="146"/>
        <v>0</v>
      </c>
      <c r="F453" s="443"/>
      <c r="G453" s="443"/>
      <c r="H453" s="443"/>
      <c r="I453" s="443"/>
      <c r="J453" s="443"/>
      <c r="K453" s="443"/>
      <c r="L453" s="444"/>
    </row>
    <row r="454" spans="1:12" s="5" customFormat="1" ht="15.75">
      <c r="A454" s="69"/>
      <c r="B454" s="70"/>
      <c r="C454" s="71" t="s">
        <v>1268</v>
      </c>
      <c r="D454" s="72" t="s">
        <v>1439</v>
      </c>
      <c r="E454" s="425">
        <f t="shared" si="146"/>
        <v>0</v>
      </c>
      <c r="F454" s="445"/>
      <c r="G454" s="445"/>
      <c r="H454" s="445"/>
      <c r="I454" s="445"/>
      <c r="J454" s="445"/>
      <c r="K454" s="445"/>
      <c r="L454" s="446"/>
    </row>
    <row r="455" spans="1:12" s="5" customFormat="1" ht="34.5" customHeight="1">
      <c r="A455" s="56"/>
      <c r="B455" s="57"/>
      <c r="C455" s="58" t="s">
        <v>1482</v>
      </c>
      <c r="D455" s="59" t="s">
        <v>1484</v>
      </c>
      <c r="E455" s="425">
        <f t="shared" si="146"/>
        <v>0</v>
      </c>
      <c r="F455" s="449"/>
      <c r="G455" s="449"/>
      <c r="H455" s="449"/>
      <c r="I455" s="449"/>
      <c r="J455" s="449"/>
      <c r="K455" s="449"/>
      <c r="L455" s="450"/>
    </row>
    <row r="456" spans="1:12" s="5" customFormat="1" ht="40.5" customHeight="1">
      <c r="A456" s="56"/>
      <c r="B456" s="1214" t="s">
        <v>1476</v>
      </c>
      <c r="C456" s="1215"/>
      <c r="D456" s="59" t="s">
        <v>1470</v>
      </c>
      <c r="E456" s="425">
        <f t="shared" si="146"/>
        <v>0</v>
      </c>
      <c r="F456" s="449">
        <f>F457+F458</f>
        <v>0</v>
      </c>
      <c r="G456" s="449">
        <f aca="true" t="shared" si="158" ref="G456:L456">G457+G458</f>
        <v>0</v>
      </c>
      <c r="H456" s="449">
        <f t="shared" si="158"/>
        <v>0</v>
      </c>
      <c r="I456" s="449">
        <f t="shared" si="158"/>
        <v>0</v>
      </c>
      <c r="J456" s="449">
        <f t="shared" si="158"/>
        <v>0</v>
      </c>
      <c r="K456" s="449">
        <f t="shared" si="158"/>
        <v>0</v>
      </c>
      <c r="L456" s="450">
        <f t="shared" si="158"/>
        <v>0</v>
      </c>
    </row>
    <row r="457" spans="1:12" s="5" customFormat="1" ht="15.75">
      <c r="A457" s="44"/>
      <c r="B457" s="45"/>
      <c r="C457" s="17" t="s">
        <v>1133</v>
      </c>
      <c r="D457" s="18" t="s">
        <v>1471</v>
      </c>
      <c r="E457" s="425">
        <f t="shared" si="146"/>
        <v>0</v>
      </c>
      <c r="F457" s="378"/>
      <c r="G457" s="378"/>
      <c r="H457" s="378"/>
      <c r="I457" s="435"/>
      <c r="J457" s="378"/>
      <c r="K457" s="378"/>
      <c r="L457" s="379"/>
    </row>
    <row r="458" spans="1:12" s="5" customFormat="1" ht="15.75">
      <c r="A458" s="44"/>
      <c r="B458" s="45"/>
      <c r="C458" s="17" t="s">
        <v>1134</v>
      </c>
      <c r="D458" s="18" t="s">
        <v>1472</v>
      </c>
      <c r="E458" s="425">
        <f t="shared" si="146"/>
        <v>0</v>
      </c>
      <c r="F458" s="378"/>
      <c r="G458" s="378"/>
      <c r="H458" s="378"/>
      <c r="I458" s="435"/>
      <c r="J458" s="378"/>
      <c r="K458" s="378"/>
      <c r="L458" s="379"/>
    </row>
    <row r="459" spans="1:12" s="5" customFormat="1" ht="30" customHeight="1">
      <c r="A459" s="56"/>
      <c r="B459" s="1220" t="s">
        <v>1477</v>
      </c>
      <c r="C459" s="1221"/>
      <c r="D459" s="59" t="s">
        <v>1473</v>
      </c>
      <c r="E459" s="425">
        <f t="shared" si="146"/>
        <v>0</v>
      </c>
      <c r="F459" s="449">
        <f>SUM(F460:F461)</f>
        <v>0</v>
      </c>
      <c r="G459" s="449">
        <f aca="true" t="shared" si="159" ref="G459:L459">SUM(G460:G461)</f>
        <v>0</v>
      </c>
      <c r="H459" s="449">
        <f t="shared" si="159"/>
        <v>0</v>
      </c>
      <c r="I459" s="449">
        <f t="shared" si="159"/>
        <v>0</v>
      </c>
      <c r="J459" s="449">
        <f t="shared" si="159"/>
        <v>0</v>
      </c>
      <c r="K459" s="449">
        <f t="shared" si="159"/>
        <v>0</v>
      </c>
      <c r="L459" s="450">
        <f t="shared" si="159"/>
        <v>0</v>
      </c>
    </row>
    <row r="460" spans="1:12" s="5" customFormat="1" ht="15.75">
      <c r="A460" s="44"/>
      <c r="B460" s="45"/>
      <c r="C460" s="17" t="s">
        <v>1133</v>
      </c>
      <c r="D460" s="18" t="s">
        <v>1474</v>
      </c>
      <c r="E460" s="425">
        <f t="shared" si="146"/>
        <v>0</v>
      </c>
      <c r="F460" s="378"/>
      <c r="G460" s="378"/>
      <c r="H460" s="378"/>
      <c r="I460" s="435"/>
      <c r="J460" s="378"/>
      <c r="K460" s="378"/>
      <c r="L460" s="379"/>
    </row>
    <row r="461" spans="1:12" s="5" customFormat="1" ht="16.5" thickBot="1">
      <c r="A461" s="75"/>
      <c r="B461" s="76"/>
      <c r="C461" s="77" t="s">
        <v>1134</v>
      </c>
      <c r="D461" s="78" t="s">
        <v>1475</v>
      </c>
      <c r="E461" s="451">
        <f t="shared" si="146"/>
        <v>0</v>
      </c>
      <c r="F461" s="452"/>
      <c r="G461" s="452"/>
      <c r="H461" s="452"/>
      <c r="I461" s="453"/>
      <c r="J461" s="452"/>
      <c r="K461" s="452"/>
      <c r="L461" s="454"/>
    </row>
    <row r="462" spans="1:12" ht="15.75">
      <c r="A462" s="254"/>
      <c r="B462" s="253" t="s">
        <v>325</v>
      </c>
      <c r="C462" s="254"/>
      <c r="D462" s="254"/>
      <c r="E462" s="254"/>
      <c r="F462" s="254"/>
      <c r="G462" s="254"/>
      <c r="H462" s="254"/>
      <c r="I462" s="254"/>
      <c r="J462" s="254"/>
      <c r="K462" s="254"/>
      <c r="L462" s="254"/>
    </row>
    <row r="463" spans="1:12" ht="15.75">
      <c r="A463" s="359"/>
      <c r="B463" s="254"/>
      <c r="C463" s="253" t="s">
        <v>306</v>
      </c>
      <c r="D463" s="360"/>
      <c r="E463" s="361"/>
      <c r="F463" s="361"/>
      <c r="G463" s="361"/>
      <c r="H463" s="362"/>
      <c r="I463" s="254"/>
      <c r="J463" s="254"/>
      <c r="K463" s="254"/>
      <c r="L463" s="254"/>
    </row>
    <row r="464" spans="1:12" ht="15.75">
      <c r="A464" s="359"/>
      <c r="B464" s="254"/>
      <c r="C464" s="10" t="s">
        <v>32</v>
      </c>
      <c r="D464" s="360"/>
      <c r="E464" s="361"/>
      <c r="F464" s="361"/>
      <c r="G464" s="361"/>
      <c r="H464" s="362"/>
      <c r="I464" s="254"/>
      <c r="J464" s="254"/>
      <c r="K464" s="254"/>
      <c r="L464" s="254"/>
    </row>
    <row r="465" spans="1:12" ht="15.75">
      <c r="A465" s="359"/>
      <c r="B465" s="254"/>
      <c r="C465" s="10" t="s">
        <v>1343</v>
      </c>
      <c r="D465" s="8"/>
      <c r="E465" s="5"/>
      <c r="F465" s="5"/>
      <c r="G465" s="5"/>
      <c r="H465" s="5"/>
      <c r="I465" s="5"/>
      <c r="J465" s="5"/>
      <c r="K465" s="254"/>
      <c r="L465" s="254"/>
    </row>
    <row r="466" spans="1:12" ht="15.75">
      <c r="A466" s="359"/>
      <c r="B466" s="254"/>
      <c r="C466" s="5" t="s">
        <v>1345</v>
      </c>
      <c r="D466" s="80"/>
      <c r="E466" s="5"/>
      <c r="F466" s="5"/>
      <c r="G466" s="5"/>
      <c r="H466" s="5"/>
      <c r="I466" s="5"/>
      <c r="J466" s="5"/>
      <c r="K466" s="254"/>
      <c r="L466" s="254"/>
    </row>
    <row r="467" spans="1:10" ht="15.75">
      <c r="A467" s="82"/>
      <c r="B467" s="82"/>
      <c r="C467" s="5" t="s">
        <v>1348</v>
      </c>
      <c r="D467" s="80"/>
      <c r="E467" s="5"/>
      <c r="F467" s="5"/>
      <c r="G467" s="5"/>
      <c r="H467" s="5"/>
      <c r="I467" s="5"/>
      <c r="J467" s="5"/>
    </row>
    <row r="468" spans="1:10" ht="15.75">
      <c r="A468" s="82"/>
      <c r="B468" s="82"/>
      <c r="C468" s="253"/>
      <c r="D468" s="360"/>
      <c r="E468" s="361"/>
      <c r="F468" s="361"/>
      <c r="G468" s="361"/>
      <c r="H468" s="362"/>
      <c r="I468" s="254"/>
      <c r="J468" s="254"/>
    </row>
    <row r="469" spans="3:10" ht="15.75">
      <c r="C469" s="253"/>
      <c r="D469" s="360"/>
      <c r="E469" s="361"/>
      <c r="F469" s="361"/>
      <c r="G469" s="361"/>
      <c r="H469" s="362"/>
      <c r="I469" s="254"/>
      <c r="J469" s="254"/>
    </row>
    <row r="470" spans="3:8" ht="15.75">
      <c r="C470" s="10"/>
      <c r="D470" s="10"/>
      <c r="E470" s="82"/>
      <c r="F470" s="81" t="s">
        <v>347</v>
      </c>
      <c r="G470" s="82"/>
      <c r="H470" s="82"/>
    </row>
    <row r="471" spans="3:8" ht="15.75">
      <c r="C471" s="108"/>
      <c r="D471" s="312"/>
      <c r="E471" s="82"/>
      <c r="F471" s="84" t="s">
        <v>348</v>
      </c>
      <c r="G471" s="82"/>
      <c r="H471" s="85"/>
    </row>
  </sheetData>
  <sheetProtection/>
  <mergeCells count="164">
    <mergeCell ref="B350:C350"/>
    <mergeCell ref="J1:L1"/>
    <mergeCell ref="B90:C90"/>
    <mergeCell ref="B94:C94"/>
    <mergeCell ref="B326:C326"/>
    <mergeCell ref="B330:C330"/>
    <mergeCell ref="A314:C314"/>
    <mergeCell ref="B212:C212"/>
    <mergeCell ref="B228:C228"/>
    <mergeCell ref="B289:C289"/>
    <mergeCell ref="B279:C279"/>
    <mergeCell ref="B283:C283"/>
    <mergeCell ref="B451:C451"/>
    <mergeCell ref="B443:C443"/>
    <mergeCell ref="B435:C435"/>
    <mergeCell ref="B439:C439"/>
    <mergeCell ref="B412:C412"/>
    <mergeCell ref="B431:C431"/>
    <mergeCell ref="B427:C427"/>
    <mergeCell ref="B401:C401"/>
    <mergeCell ref="A349:C349"/>
    <mergeCell ref="B216:C216"/>
    <mergeCell ref="A291:C291"/>
    <mergeCell ref="B335:C335"/>
    <mergeCell ref="B293:C293"/>
    <mergeCell ref="B397:C397"/>
    <mergeCell ref="B359:C359"/>
    <mergeCell ref="B367:C367"/>
    <mergeCell ref="B356:C356"/>
    <mergeCell ref="B275:C275"/>
    <mergeCell ref="B456:C456"/>
    <mergeCell ref="B419:C419"/>
    <mergeCell ref="A411:C411"/>
    <mergeCell ref="B364:C364"/>
    <mergeCell ref="B372:C372"/>
    <mergeCell ref="B353:C353"/>
    <mergeCell ref="B459:C459"/>
    <mergeCell ref="B377:C377"/>
    <mergeCell ref="B392:C392"/>
    <mergeCell ref="A414:C414"/>
    <mergeCell ref="B415:C415"/>
    <mergeCell ref="B447:C447"/>
    <mergeCell ref="B406:C406"/>
    <mergeCell ref="B382:C382"/>
    <mergeCell ref="B387:C387"/>
    <mergeCell ref="B423:C423"/>
    <mergeCell ref="B316:C316"/>
    <mergeCell ref="B344:C344"/>
    <mergeCell ref="B345:C345"/>
    <mergeCell ref="B346:C346"/>
    <mergeCell ref="B347:C347"/>
    <mergeCell ref="B348:C348"/>
    <mergeCell ref="A334:C334"/>
    <mergeCell ref="B340:C340"/>
    <mergeCell ref="B336:C336"/>
    <mergeCell ref="B290:C290"/>
    <mergeCell ref="B296:C296"/>
    <mergeCell ref="A313:C313"/>
    <mergeCell ref="B315:C315"/>
    <mergeCell ref="A285:C285"/>
    <mergeCell ref="B295:C295"/>
    <mergeCell ref="B309:C309"/>
    <mergeCell ref="B294:C294"/>
    <mergeCell ref="A297:C297"/>
    <mergeCell ref="A308:C308"/>
    <mergeCell ref="B192:C192"/>
    <mergeCell ref="B225:C225"/>
    <mergeCell ref="A250:C250"/>
    <mergeCell ref="B317:C317"/>
    <mergeCell ref="B288:C288"/>
    <mergeCell ref="B261:C261"/>
    <mergeCell ref="B282:C282"/>
    <mergeCell ref="B263:C263"/>
    <mergeCell ref="A273:C273"/>
    <mergeCell ref="B258:C258"/>
    <mergeCell ref="B196:C196"/>
    <mergeCell ref="B111:C111"/>
    <mergeCell ref="B115:C115"/>
    <mergeCell ref="B254:C254"/>
    <mergeCell ref="B125:C125"/>
    <mergeCell ref="B311:C311"/>
    <mergeCell ref="B259:C259"/>
    <mergeCell ref="B257:C257"/>
    <mergeCell ref="B260:C260"/>
    <mergeCell ref="B200:C200"/>
    <mergeCell ref="B65:C65"/>
    <mergeCell ref="B44:C44"/>
    <mergeCell ref="A54:C54"/>
    <mergeCell ref="B41:C41"/>
    <mergeCell ref="A278:C278"/>
    <mergeCell ref="B39:C39"/>
    <mergeCell ref="B40:C40"/>
    <mergeCell ref="B56:C56"/>
    <mergeCell ref="A251:C251"/>
    <mergeCell ref="B262:C262"/>
    <mergeCell ref="B102:C102"/>
    <mergeCell ref="B103:C103"/>
    <mergeCell ref="B107:C107"/>
    <mergeCell ref="J9:L9"/>
    <mergeCell ref="F10:I10"/>
    <mergeCell ref="J10:J11"/>
    <mergeCell ref="K10:K11"/>
    <mergeCell ref="L10:L11"/>
    <mergeCell ref="B70:C70"/>
    <mergeCell ref="A64:C64"/>
    <mergeCell ref="B78:C78"/>
    <mergeCell ref="B80:C80"/>
    <mergeCell ref="B68:C68"/>
    <mergeCell ref="B117:C117"/>
    <mergeCell ref="B122:C122"/>
    <mergeCell ref="A118:C118"/>
    <mergeCell ref="A73:C73"/>
    <mergeCell ref="A74:C74"/>
    <mergeCell ref="B76:C76"/>
    <mergeCell ref="B101:C101"/>
    <mergeCell ref="A5:H5"/>
    <mergeCell ref="A6:H6"/>
    <mergeCell ref="A9:C11"/>
    <mergeCell ref="D9:D11"/>
    <mergeCell ref="E9:I9"/>
    <mergeCell ref="B42:C42"/>
    <mergeCell ref="A31:C31"/>
    <mergeCell ref="A32:C32"/>
    <mergeCell ref="B35:C35"/>
    <mergeCell ref="B38:C38"/>
    <mergeCell ref="A12:C12"/>
    <mergeCell ref="B79:C79"/>
    <mergeCell ref="B71:C71"/>
    <mergeCell ref="B116:C116"/>
    <mergeCell ref="B119:C119"/>
    <mergeCell ref="B43:C43"/>
    <mergeCell ref="B100:C100"/>
    <mergeCell ref="A98:C98"/>
    <mergeCell ref="B77:C77"/>
    <mergeCell ref="B81:C81"/>
    <mergeCell ref="B175:C175"/>
    <mergeCell ref="A231:C231"/>
    <mergeCell ref="B204:C204"/>
    <mergeCell ref="B208:C208"/>
    <mergeCell ref="B220:C220"/>
    <mergeCell ref="A180:C180"/>
    <mergeCell ref="B181:C181"/>
    <mergeCell ref="A183:C183"/>
    <mergeCell ref="B184:C184"/>
    <mergeCell ref="B188:C188"/>
    <mergeCell ref="B136:C136"/>
    <mergeCell ref="B170:C170"/>
    <mergeCell ref="B166:C166"/>
    <mergeCell ref="B128:C128"/>
    <mergeCell ref="B133:C133"/>
    <mergeCell ref="B161:C161"/>
    <mergeCell ref="B141:C141"/>
    <mergeCell ref="B146:C146"/>
    <mergeCell ref="B151:C151"/>
    <mergeCell ref="B182:C182"/>
    <mergeCell ref="B413:C413"/>
    <mergeCell ref="B82:C82"/>
    <mergeCell ref="B86:C86"/>
    <mergeCell ref="B318:C318"/>
    <mergeCell ref="B322:C322"/>
    <mergeCell ref="B112:C112"/>
    <mergeCell ref="B113:C113"/>
    <mergeCell ref="B114:C114"/>
    <mergeCell ref="B156:C156"/>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M329"/>
  <sheetViews>
    <sheetView zoomScaleSheetLayoutView="75" zoomScalePageLayoutView="0" workbookViewId="0" topLeftCell="A1">
      <selection activeCell="K2" sqref="K2"/>
    </sheetView>
  </sheetViews>
  <sheetFormatPr defaultColWidth="8.8515625" defaultRowHeight="12.75"/>
  <cols>
    <col min="1" max="1" width="7.28125" style="83" customWidth="1"/>
    <col min="2" max="2" width="6.57421875" style="83" customWidth="1"/>
    <col min="3" max="3" width="55.140625" style="83" customWidth="1"/>
    <col min="4" max="4" width="12.140625" style="83" customWidth="1"/>
    <col min="5" max="5" width="13.00390625" style="83" customWidth="1"/>
    <col min="6" max="6" width="13.140625" style="83" customWidth="1"/>
    <col min="7" max="7" width="11.421875" style="83" customWidth="1"/>
    <col min="8" max="8" width="11.00390625" style="83" customWidth="1"/>
    <col min="9" max="9" width="11.7109375" style="83" customWidth="1"/>
    <col min="10" max="10" width="12.00390625" style="83" customWidth="1"/>
    <col min="11" max="13" width="12.140625" style="83" bestFit="1" customWidth="1"/>
    <col min="14" max="16384" width="8.8515625" style="83" customWidth="1"/>
  </cols>
  <sheetData>
    <row r="1" spans="1:13" ht="15.75">
      <c r="A1" s="279"/>
      <c r="B1" s="279"/>
      <c r="C1" s="279"/>
      <c r="D1" s="3"/>
      <c r="K1" s="1033" t="s">
        <v>2103</v>
      </c>
      <c r="L1" s="1033"/>
      <c r="M1" s="1033"/>
    </row>
    <row r="2" spans="1:11" ht="15.75">
      <c r="A2" s="279" t="s">
        <v>1726</v>
      </c>
      <c r="C2" s="107"/>
      <c r="D2" s="3"/>
      <c r="K2" s="339"/>
    </row>
    <row r="3" spans="1:4" ht="15.75">
      <c r="A3" s="279" t="s">
        <v>1068</v>
      </c>
      <c r="C3" s="280"/>
      <c r="D3" s="3"/>
    </row>
    <row r="4" spans="1:4" ht="15.75">
      <c r="A4" s="279"/>
      <c r="C4" s="280"/>
      <c r="D4" s="3"/>
    </row>
    <row r="5" spans="1:9" ht="15.75">
      <c r="A5" s="1016" t="s">
        <v>1209</v>
      </c>
      <c r="B5" s="1016"/>
      <c r="C5" s="1016"/>
      <c r="D5" s="1016"/>
      <c r="E5" s="1016"/>
      <c r="F5" s="1016"/>
      <c r="G5" s="1016"/>
      <c r="H5" s="1016"/>
      <c r="I5" s="1016"/>
    </row>
    <row r="6" spans="1:9" ht="15.75">
      <c r="A6" s="1016" t="s">
        <v>1693</v>
      </c>
      <c r="B6" s="1016"/>
      <c r="C6" s="1016"/>
      <c r="D6" s="1016"/>
      <c r="E6" s="1016"/>
      <c r="F6" s="1016"/>
      <c r="G6" s="1016"/>
      <c r="H6" s="1016"/>
      <c r="I6" s="1016"/>
    </row>
    <row r="7" spans="1:9" ht="15.75">
      <c r="A7" s="4"/>
      <c r="B7" s="4"/>
      <c r="C7" s="4"/>
      <c r="D7" s="4"/>
      <c r="E7" s="4"/>
      <c r="F7" s="4"/>
      <c r="G7" s="4"/>
      <c r="H7" s="4"/>
      <c r="I7" s="4"/>
    </row>
    <row r="8" spans="1:13" ht="16.5" thickBot="1">
      <c r="A8" s="281"/>
      <c r="B8" s="281"/>
      <c r="C8" s="281"/>
      <c r="D8" s="3"/>
      <c r="E8" s="107"/>
      <c r="F8" s="107"/>
      <c r="G8" s="228"/>
      <c r="H8" s="229"/>
      <c r="I8" s="282"/>
      <c r="M8" s="282" t="s">
        <v>784</v>
      </c>
    </row>
    <row r="9" spans="1:13" ht="16.5" customHeight="1">
      <c r="A9" s="1018" t="s">
        <v>1158</v>
      </c>
      <c r="B9" s="1019"/>
      <c r="C9" s="1020"/>
      <c r="D9" s="998" t="s">
        <v>349</v>
      </c>
      <c r="E9" s="1053" t="s">
        <v>1690</v>
      </c>
      <c r="F9" s="1053"/>
      <c r="G9" s="1001"/>
      <c r="H9" s="1001"/>
      <c r="I9" s="1001"/>
      <c r="J9" s="1001"/>
      <c r="K9" s="996" t="s">
        <v>405</v>
      </c>
      <c r="L9" s="996"/>
      <c r="M9" s="997"/>
    </row>
    <row r="10" spans="1:13" ht="21" customHeight="1">
      <c r="A10" s="1021"/>
      <c r="B10" s="1022"/>
      <c r="C10" s="1023"/>
      <c r="D10" s="1058"/>
      <c r="E10" s="1054" t="s">
        <v>1218</v>
      </c>
      <c r="F10" s="1054"/>
      <c r="G10" s="1017" t="s">
        <v>1219</v>
      </c>
      <c r="H10" s="1017"/>
      <c r="I10" s="1017"/>
      <c r="J10" s="1055"/>
      <c r="K10" s="1002">
        <v>2024</v>
      </c>
      <c r="L10" s="1002">
        <v>2025</v>
      </c>
      <c r="M10" s="1004">
        <v>2026</v>
      </c>
    </row>
    <row r="11" spans="1:13" ht="120.75" customHeight="1" thickBot="1">
      <c r="A11" s="1024"/>
      <c r="B11" s="1025"/>
      <c r="C11" s="1026"/>
      <c r="D11" s="1059"/>
      <c r="E11" s="14" t="s">
        <v>1220</v>
      </c>
      <c r="F11" s="15" t="s">
        <v>1221</v>
      </c>
      <c r="G11" s="15" t="s">
        <v>1222</v>
      </c>
      <c r="H11" s="15" t="s">
        <v>1223</v>
      </c>
      <c r="I11" s="15" t="s">
        <v>1224</v>
      </c>
      <c r="J11" s="112" t="s">
        <v>1225</v>
      </c>
      <c r="K11" s="1003"/>
      <c r="L11" s="1003"/>
      <c r="M11" s="1005"/>
    </row>
    <row r="12" spans="1:13" ht="48.75" customHeight="1">
      <c r="A12" s="1245" t="s">
        <v>1746</v>
      </c>
      <c r="B12" s="1246"/>
      <c r="C12" s="1246"/>
      <c r="D12" s="469" t="s">
        <v>939</v>
      </c>
      <c r="E12" s="545">
        <f>G12+H12+I12+J12</f>
        <v>191278</v>
      </c>
      <c r="F12" s="545">
        <f>F13+F19+F26+F77+F84+F92</f>
        <v>0</v>
      </c>
      <c r="G12" s="545">
        <f aca="true" t="shared" si="0" ref="G12:M12">G13+G19+G26+G77+G84+G92</f>
        <v>34080</v>
      </c>
      <c r="H12" s="545">
        <f t="shared" si="0"/>
        <v>36927</v>
      </c>
      <c r="I12" s="545">
        <f t="shared" si="0"/>
        <v>54204</v>
      </c>
      <c r="J12" s="545">
        <f t="shared" si="0"/>
        <v>66067</v>
      </c>
      <c r="K12" s="545">
        <f t="shared" si="0"/>
        <v>200268.06599999996</v>
      </c>
      <c r="L12" s="545">
        <f t="shared" si="0"/>
        <v>199885.51</v>
      </c>
      <c r="M12" s="546">
        <f t="shared" si="0"/>
        <v>198929.12000000002</v>
      </c>
    </row>
    <row r="13" spans="1:13" ht="18" customHeight="1">
      <c r="A13" s="1241" t="s">
        <v>1552</v>
      </c>
      <c r="B13" s="1242"/>
      <c r="C13" s="1242"/>
      <c r="D13" s="283" t="s">
        <v>940</v>
      </c>
      <c r="E13" s="370">
        <f>G13+H13+I13+J13</f>
        <v>13920</v>
      </c>
      <c r="F13" s="370">
        <f>F14+F18</f>
        <v>0</v>
      </c>
      <c r="G13" s="370">
        <f aca="true" t="shared" si="1" ref="G13:M13">G14+G18</f>
        <v>3996</v>
      </c>
      <c r="H13" s="370">
        <f t="shared" si="1"/>
        <v>4630</v>
      </c>
      <c r="I13" s="370">
        <f t="shared" si="1"/>
        <v>3492</v>
      </c>
      <c r="J13" s="370">
        <f t="shared" si="1"/>
        <v>1802</v>
      </c>
      <c r="K13" s="370">
        <f t="shared" si="1"/>
        <v>14574.24</v>
      </c>
      <c r="L13" s="370">
        <f t="shared" si="1"/>
        <v>14546.4</v>
      </c>
      <c r="M13" s="462">
        <f t="shared" si="1"/>
        <v>14476.8</v>
      </c>
    </row>
    <row r="14" spans="1:13" ht="18" customHeight="1">
      <c r="A14" s="285" t="s">
        <v>446</v>
      </c>
      <c r="B14" s="286"/>
      <c r="C14" s="122"/>
      <c r="D14" s="287" t="s">
        <v>941</v>
      </c>
      <c r="E14" s="370">
        <f aca="true" t="shared" si="2" ref="E14:E77">G14+H14+I14+J14</f>
        <v>13920</v>
      </c>
      <c r="F14" s="372">
        <f>F16+F17</f>
        <v>0</v>
      </c>
      <c r="G14" s="372">
        <f aca="true" t="shared" si="3" ref="G14:M14">G16+G17</f>
        <v>3996</v>
      </c>
      <c r="H14" s="372">
        <f t="shared" si="3"/>
        <v>4630</v>
      </c>
      <c r="I14" s="372">
        <f t="shared" si="3"/>
        <v>3492</v>
      </c>
      <c r="J14" s="372">
        <f t="shared" si="3"/>
        <v>1802</v>
      </c>
      <c r="K14" s="372">
        <f t="shared" si="3"/>
        <v>14574.24</v>
      </c>
      <c r="L14" s="372">
        <f t="shared" si="3"/>
        <v>14546.4</v>
      </c>
      <c r="M14" s="458">
        <f t="shared" si="3"/>
        <v>14476.8</v>
      </c>
    </row>
    <row r="15" spans="1:13" ht="18" customHeight="1">
      <c r="A15" s="288" t="s">
        <v>736</v>
      </c>
      <c r="B15" s="289"/>
      <c r="C15" s="289"/>
      <c r="D15" s="252"/>
      <c r="E15" s="370"/>
      <c r="F15" s="372"/>
      <c r="G15" s="372"/>
      <c r="H15" s="372"/>
      <c r="I15" s="372"/>
      <c r="J15" s="372"/>
      <c r="K15" s="372"/>
      <c r="L15" s="372"/>
      <c r="M15" s="458"/>
    </row>
    <row r="16" spans="1:13" ht="18" customHeight="1">
      <c r="A16" s="290"/>
      <c r="B16" s="291" t="s">
        <v>753</v>
      </c>
      <c r="C16" s="122"/>
      <c r="D16" s="19" t="s">
        <v>942</v>
      </c>
      <c r="E16" s="370">
        <f t="shared" si="2"/>
        <v>13920</v>
      </c>
      <c r="F16" s="372">
        <f>F121+F224</f>
        <v>0</v>
      </c>
      <c r="G16" s="372">
        <f aca="true" t="shared" si="4" ref="G16:M17">G121+G224</f>
        <v>3996</v>
      </c>
      <c r="H16" s="372">
        <f t="shared" si="4"/>
        <v>4630</v>
      </c>
      <c r="I16" s="372">
        <f t="shared" si="4"/>
        <v>3492</v>
      </c>
      <c r="J16" s="372">
        <f t="shared" si="4"/>
        <v>1802</v>
      </c>
      <c r="K16" s="372">
        <f t="shared" si="4"/>
        <v>14574.24</v>
      </c>
      <c r="L16" s="372">
        <f t="shared" si="4"/>
        <v>14546.4</v>
      </c>
      <c r="M16" s="458">
        <f t="shared" si="4"/>
        <v>14476.8</v>
      </c>
    </row>
    <row r="17" spans="1:13" ht="18" customHeight="1">
      <c r="A17" s="290"/>
      <c r="B17" s="291" t="s">
        <v>765</v>
      </c>
      <c r="C17" s="122"/>
      <c r="D17" s="19" t="s">
        <v>146</v>
      </c>
      <c r="E17" s="370">
        <f t="shared" si="2"/>
        <v>0</v>
      </c>
      <c r="F17" s="372">
        <f>F122+F225</f>
        <v>0</v>
      </c>
      <c r="G17" s="372">
        <f t="shared" si="4"/>
        <v>0</v>
      </c>
      <c r="H17" s="372">
        <f t="shared" si="4"/>
        <v>0</v>
      </c>
      <c r="I17" s="372">
        <f t="shared" si="4"/>
        <v>0</v>
      </c>
      <c r="J17" s="372">
        <f t="shared" si="4"/>
        <v>0</v>
      </c>
      <c r="K17" s="372">
        <f t="shared" si="4"/>
        <v>0</v>
      </c>
      <c r="L17" s="372">
        <f t="shared" si="4"/>
        <v>0</v>
      </c>
      <c r="M17" s="458">
        <f t="shared" si="4"/>
        <v>0</v>
      </c>
    </row>
    <row r="18" spans="1:13" ht="18" customHeight="1">
      <c r="A18" s="250" t="s">
        <v>186</v>
      </c>
      <c r="B18" s="292"/>
      <c r="C18" s="292"/>
      <c r="D18" s="293" t="s">
        <v>187</v>
      </c>
      <c r="E18" s="370">
        <f t="shared" si="2"/>
        <v>0</v>
      </c>
      <c r="F18" s="372">
        <f>F123</f>
        <v>0</v>
      </c>
      <c r="G18" s="372">
        <f aca="true" t="shared" si="5" ref="G18:M18">G123</f>
        <v>0</v>
      </c>
      <c r="H18" s="372">
        <f t="shared" si="5"/>
        <v>0</v>
      </c>
      <c r="I18" s="372">
        <f t="shared" si="5"/>
        <v>0</v>
      </c>
      <c r="J18" s="372">
        <f t="shared" si="5"/>
        <v>0</v>
      </c>
      <c r="K18" s="372">
        <f t="shared" si="5"/>
        <v>0</v>
      </c>
      <c r="L18" s="372">
        <f t="shared" si="5"/>
        <v>0</v>
      </c>
      <c r="M18" s="458">
        <f t="shared" si="5"/>
        <v>0</v>
      </c>
    </row>
    <row r="19" spans="1:13" ht="34.5" customHeight="1">
      <c r="A19" s="1243" t="s">
        <v>503</v>
      </c>
      <c r="B19" s="1244"/>
      <c r="C19" s="1244"/>
      <c r="D19" s="293" t="s">
        <v>504</v>
      </c>
      <c r="E19" s="370">
        <f t="shared" si="2"/>
        <v>48228</v>
      </c>
      <c r="F19" s="372">
        <f>F20</f>
        <v>0</v>
      </c>
      <c r="G19" s="372">
        <f aca="true" t="shared" si="6" ref="G19:M19">G20</f>
        <v>9509</v>
      </c>
      <c r="H19" s="372">
        <f t="shared" si="6"/>
        <v>11353</v>
      </c>
      <c r="I19" s="372">
        <f t="shared" si="6"/>
        <v>12484</v>
      </c>
      <c r="J19" s="372">
        <f t="shared" si="6"/>
        <v>14882</v>
      </c>
      <c r="K19" s="372">
        <f t="shared" si="6"/>
        <v>50494.716</v>
      </c>
      <c r="L19" s="372">
        <f t="shared" si="6"/>
        <v>50398.26</v>
      </c>
      <c r="M19" s="458">
        <f t="shared" si="6"/>
        <v>50157.12</v>
      </c>
    </row>
    <row r="20" spans="1:13" ht="15.75">
      <c r="A20" s="1247" t="s">
        <v>758</v>
      </c>
      <c r="B20" s="1248"/>
      <c r="C20" s="1248"/>
      <c r="D20" s="287" t="s">
        <v>505</v>
      </c>
      <c r="E20" s="370">
        <f t="shared" si="2"/>
        <v>48228</v>
      </c>
      <c r="F20" s="372">
        <f>F22+F24+F25</f>
        <v>0</v>
      </c>
      <c r="G20" s="372">
        <f aca="true" t="shared" si="7" ref="G20:M20">G22+G24+G25</f>
        <v>9509</v>
      </c>
      <c r="H20" s="372">
        <f t="shared" si="7"/>
        <v>11353</v>
      </c>
      <c r="I20" s="372">
        <f t="shared" si="7"/>
        <v>12484</v>
      </c>
      <c r="J20" s="372">
        <f t="shared" si="7"/>
        <v>14882</v>
      </c>
      <c r="K20" s="372">
        <f t="shared" si="7"/>
        <v>50494.716</v>
      </c>
      <c r="L20" s="372">
        <f t="shared" si="7"/>
        <v>50398.26</v>
      </c>
      <c r="M20" s="458">
        <f t="shared" si="7"/>
        <v>50157.12</v>
      </c>
    </row>
    <row r="21" spans="1:13" ht="14.25" customHeight="1">
      <c r="A21" s="288" t="s">
        <v>736</v>
      </c>
      <c r="B21" s="289"/>
      <c r="C21" s="289"/>
      <c r="D21" s="252"/>
      <c r="E21" s="370"/>
      <c r="F21" s="372"/>
      <c r="G21" s="372"/>
      <c r="H21" s="372"/>
      <c r="I21" s="372"/>
      <c r="J21" s="372"/>
      <c r="K21" s="372"/>
      <c r="L21" s="372"/>
      <c r="M21" s="458"/>
    </row>
    <row r="22" spans="1:13" ht="18" customHeight="1">
      <c r="A22" s="294"/>
      <c r="B22" s="295" t="s">
        <v>506</v>
      </c>
      <c r="C22" s="122"/>
      <c r="D22" s="252" t="s">
        <v>507</v>
      </c>
      <c r="E22" s="370">
        <f t="shared" si="2"/>
        <v>48228</v>
      </c>
      <c r="F22" s="372">
        <f>F23</f>
        <v>0</v>
      </c>
      <c r="G22" s="372">
        <f aca="true" t="shared" si="8" ref="G22:M22">G23</f>
        <v>9509</v>
      </c>
      <c r="H22" s="372">
        <f t="shared" si="8"/>
        <v>11353</v>
      </c>
      <c r="I22" s="372">
        <f t="shared" si="8"/>
        <v>12484</v>
      </c>
      <c r="J22" s="372">
        <f t="shared" si="8"/>
        <v>14882</v>
      </c>
      <c r="K22" s="372">
        <f t="shared" si="8"/>
        <v>50494.716</v>
      </c>
      <c r="L22" s="372">
        <f t="shared" si="8"/>
        <v>50398.26</v>
      </c>
      <c r="M22" s="458">
        <f t="shared" si="8"/>
        <v>50157.12</v>
      </c>
    </row>
    <row r="23" spans="1:13" ht="18" customHeight="1">
      <c r="A23" s="294"/>
      <c r="B23" s="295"/>
      <c r="C23" s="243" t="s">
        <v>485</v>
      </c>
      <c r="D23" s="252" t="s">
        <v>508</v>
      </c>
      <c r="E23" s="370">
        <f t="shared" si="2"/>
        <v>48228</v>
      </c>
      <c r="F23" s="372">
        <f>F128+F230</f>
        <v>0</v>
      </c>
      <c r="G23" s="372">
        <f aca="true" t="shared" si="9" ref="G23:M23">G128+G230</f>
        <v>9509</v>
      </c>
      <c r="H23" s="372">
        <f t="shared" si="9"/>
        <v>11353</v>
      </c>
      <c r="I23" s="372">
        <f t="shared" si="9"/>
        <v>12484</v>
      </c>
      <c r="J23" s="372">
        <f t="shared" si="9"/>
        <v>14882</v>
      </c>
      <c r="K23" s="372">
        <f t="shared" si="9"/>
        <v>50494.716</v>
      </c>
      <c r="L23" s="372">
        <f t="shared" si="9"/>
        <v>50398.26</v>
      </c>
      <c r="M23" s="458">
        <f t="shared" si="9"/>
        <v>50157.12</v>
      </c>
    </row>
    <row r="24" spans="1:13" ht="18" customHeight="1">
      <c r="A24" s="294"/>
      <c r="B24" s="1236" t="s">
        <v>756</v>
      </c>
      <c r="C24" s="1236"/>
      <c r="D24" s="252" t="s">
        <v>757</v>
      </c>
      <c r="E24" s="370">
        <f t="shared" si="2"/>
        <v>0</v>
      </c>
      <c r="F24" s="372">
        <f>F129+F231</f>
        <v>0</v>
      </c>
      <c r="G24" s="372">
        <f aca="true" t="shared" si="10" ref="G24:M25">G129+G231</f>
        <v>0</v>
      </c>
      <c r="H24" s="372">
        <f t="shared" si="10"/>
        <v>0</v>
      </c>
      <c r="I24" s="372">
        <f t="shared" si="10"/>
        <v>0</v>
      </c>
      <c r="J24" s="372">
        <f t="shared" si="10"/>
        <v>0</v>
      </c>
      <c r="K24" s="372">
        <f t="shared" si="10"/>
        <v>0</v>
      </c>
      <c r="L24" s="372">
        <f t="shared" si="10"/>
        <v>0</v>
      </c>
      <c r="M24" s="458">
        <f t="shared" si="10"/>
        <v>0</v>
      </c>
    </row>
    <row r="25" spans="1:13" ht="18" customHeight="1">
      <c r="A25" s="294"/>
      <c r="B25" s="295" t="s">
        <v>56</v>
      </c>
      <c r="C25" s="122"/>
      <c r="D25" s="252" t="s">
        <v>1257</v>
      </c>
      <c r="E25" s="370">
        <f t="shared" si="2"/>
        <v>0</v>
      </c>
      <c r="F25" s="372">
        <f>F130+F232</f>
        <v>0</v>
      </c>
      <c r="G25" s="372">
        <f t="shared" si="10"/>
        <v>0</v>
      </c>
      <c r="H25" s="372">
        <f t="shared" si="10"/>
        <v>0</v>
      </c>
      <c r="I25" s="372">
        <f t="shared" si="10"/>
        <v>0</v>
      </c>
      <c r="J25" s="372">
        <f t="shared" si="10"/>
        <v>0</v>
      </c>
      <c r="K25" s="372">
        <f t="shared" si="10"/>
        <v>0</v>
      </c>
      <c r="L25" s="372">
        <f t="shared" si="10"/>
        <v>0</v>
      </c>
      <c r="M25" s="458">
        <f t="shared" si="10"/>
        <v>0</v>
      </c>
    </row>
    <row r="26" spans="1:13" ht="30.75" customHeight="1">
      <c r="A26" s="1234" t="s">
        <v>1752</v>
      </c>
      <c r="B26" s="1235"/>
      <c r="C26" s="1235"/>
      <c r="D26" s="287" t="s">
        <v>1259</v>
      </c>
      <c r="E26" s="370">
        <f t="shared" si="2"/>
        <v>46070</v>
      </c>
      <c r="F26" s="372">
        <f>F27+F43+F51+F68</f>
        <v>0</v>
      </c>
      <c r="G26" s="372">
        <f aca="true" t="shared" si="11" ref="G26:M26">G27+G43+G51+G68</f>
        <v>14349</v>
      </c>
      <c r="H26" s="372">
        <f t="shared" si="11"/>
        <v>10638</v>
      </c>
      <c r="I26" s="372">
        <f t="shared" si="11"/>
        <v>8366</v>
      </c>
      <c r="J26" s="372">
        <f t="shared" si="11"/>
        <v>12717</v>
      </c>
      <c r="K26" s="372">
        <f t="shared" si="11"/>
        <v>48235.28999999999</v>
      </c>
      <c r="L26" s="372">
        <f t="shared" si="11"/>
        <v>48143.149999999994</v>
      </c>
      <c r="M26" s="458">
        <f t="shared" si="11"/>
        <v>47912.799999999996</v>
      </c>
    </row>
    <row r="27" spans="1:13" ht="31.5" customHeight="1">
      <c r="A27" s="1037" t="s">
        <v>1260</v>
      </c>
      <c r="B27" s="1038"/>
      <c r="C27" s="1038"/>
      <c r="D27" s="296" t="s">
        <v>1261</v>
      </c>
      <c r="E27" s="370">
        <f t="shared" si="2"/>
        <v>33950</v>
      </c>
      <c r="F27" s="372">
        <f>F29+F32+F36+F37+F39+F42</f>
        <v>0</v>
      </c>
      <c r="G27" s="372">
        <f aca="true" t="shared" si="12" ref="G27:M27">G29+G32+G36+G37+G39+G42</f>
        <v>13130</v>
      </c>
      <c r="H27" s="372">
        <f t="shared" si="12"/>
        <v>8058</v>
      </c>
      <c r="I27" s="372">
        <f t="shared" si="12"/>
        <v>5984</v>
      </c>
      <c r="J27" s="372">
        <f t="shared" si="12"/>
        <v>6778</v>
      </c>
      <c r="K27" s="372">
        <f t="shared" si="12"/>
        <v>35545.649999999994</v>
      </c>
      <c r="L27" s="372">
        <f t="shared" si="12"/>
        <v>35477.75</v>
      </c>
      <c r="M27" s="458">
        <f t="shared" si="12"/>
        <v>35307.99999999999</v>
      </c>
    </row>
    <row r="28" spans="1:13" ht="15.75">
      <c r="A28" s="288" t="s">
        <v>736</v>
      </c>
      <c r="B28" s="289"/>
      <c r="C28" s="289"/>
      <c r="D28" s="297"/>
      <c r="E28" s="370"/>
      <c r="F28" s="372"/>
      <c r="G28" s="372"/>
      <c r="H28" s="372"/>
      <c r="I28" s="372"/>
      <c r="J28" s="372"/>
      <c r="K28" s="372"/>
      <c r="L28" s="372"/>
      <c r="M28" s="458"/>
    </row>
    <row r="29" spans="1:13" ht="18" customHeight="1">
      <c r="A29" s="294"/>
      <c r="B29" s="243" t="s">
        <v>1753</v>
      </c>
      <c r="C29" s="298"/>
      <c r="D29" s="19" t="s">
        <v>490</v>
      </c>
      <c r="E29" s="370">
        <f t="shared" si="2"/>
        <v>27323</v>
      </c>
      <c r="F29" s="372">
        <f>F30+F31</f>
        <v>0</v>
      </c>
      <c r="G29" s="372">
        <f aca="true" t="shared" si="13" ref="G29:M29">G30+G31</f>
        <v>9782</v>
      </c>
      <c r="H29" s="372">
        <f t="shared" si="13"/>
        <v>6778</v>
      </c>
      <c r="I29" s="372">
        <f t="shared" si="13"/>
        <v>4800</v>
      </c>
      <c r="J29" s="372">
        <f t="shared" si="13"/>
        <v>5963</v>
      </c>
      <c r="K29" s="372">
        <f t="shared" si="13"/>
        <v>28607.180999999997</v>
      </c>
      <c r="L29" s="372">
        <f t="shared" si="13"/>
        <v>28552.535</v>
      </c>
      <c r="M29" s="458">
        <f t="shared" si="13"/>
        <v>28415.92</v>
      </c>
    </row>
    <row r="30" spans="1:13" ht="18" customHeight="1">
      <c r="A30" s="294"/>
      <c r="B30" s="243"/>
      <c r="C30" s="243" t="s">
        <v>439</v>
      </c>
      <c r="D30" s="19" t="s">
        <v>491</v>
      </c>
      <c r="E30" s="370">
        <f t="shared" si="2"/>
        <v>24425</v>
      </c>
      <c r="F30" s="372">
        <f>F135+F237</f>
        <v>0</v>
      </c>
      <c r="G30" s="372">
        <f aca="true" t="shared" si="14" ref="G30:M31">G135+G237</f>
        <v>8270</v>
      </c>
      <c r="H30" s="372">
        <f t="shared" si="14"/>
        <v>6327</v>
      </c>
      <c r="I30" s="372">
        <f t="shared" si="14"/>
        <v>4203</v>
      </c>
      <c r="J30" s="372">
        <f t="shared" si="14"/>
        <v>5625</v>
      </c>
      <c r="K30" s="372">
        <f t="shared" si="14"/>
        <v>25572.975</v>
      </c>
      <c r="L30" s="372">
        <f t="shared" si="14"/>
        <v>25524.125</v>
      </c>
      <c r="M30" s="458">
        <f t="shared" si="14"/>
        <v>25402</v>
      </c>
    </row>
    <row r="31" spans="1:13" ht="18" customHeight="1">
      <c r="A31" s="294"/>
      <c r="B31" s="243"/>
      <c r="C31" s="243" t="s">
        <v>440</v>
      </c>
      <c r="D31" s="19" t="s">
        <v>1210</v>
      </c>
      <c r="E31" s="370">
        <f t="shared" si="2"/>
        <v>2898</v>
      </c>
      <c r="F31" s="372">
        <f>F136+F238</f>
        <v>0</v>
      </c>
      <c r="G31" s="372">
        <f t="shared" si="14"/>
        <v>1512</v>
      </c>
      <c r="H31" s="372">
        <f t="shared" si="14"/>
        <v>451</v>
      </c>
      <c r="I31" s="372">
        <f t="shared" si="14"/>
        <v>597</v>
      </c>
      <c r="J31" s="372">
        <f t="shared" si="14"/>
        <v>338</v>
      </c>
      <c r="K31" s="372">
        <f t="shared" si="14"/>
        <v>3034.206</v>
      </c>
      <c r="L31" s="372">
        <f t="shared" si="14"/>
        <v>3028.41</v>
      </c>
      <c r="M31" s="458">
        <f t="shared" si="14"/>
        <v>3013.92</v>
      </c>
    </row>
    <row r="32" spans="1:13" ht="18" customHeight="1">
      <c r="A32" s="294"/>
      <c r="B32" s="243" t="s">
        <v>1106</v>
      </c>
      <c r="C32" s="299"/>
      <c r="D32" s="19" t="s">
        <v>1107</v>
      </c>
      <c r="E32" s="370">
        <f t="shared" si="2"/>
        <v>6587</v>
      </c>
      <c r="F32" s="372">
        <f>SUM(F33:F35)</f>
        <v>0</v>
      </c>
      <c r="G32" s="372">
        <f aca="true" t="shared" si="15" ref="G32:M32">SUM(G33:G35)</f>
        <v>3335</v>
      </c>
      <c r="H32" s="372">
        <f t="shared" si="15"/>
        <v>1269</v>
      </c>
      <c r="I32" s="372">
        <f t="shared" si="15"/>
        <v>1174</v>
      </c>
      <c r="J32" s="372">
        <f t="shared" si="15"/>
        <v>809</v>
      </c>
      <c r="K32" s="372">
        <f t="shared" si="15"/>
        <v>6896.589</v>
      </c>
      <c r="L32" s="372">
        <f t="shared" si="15"/>
        <v>6883.415000000001</v>
      </c>
      <c r="M32" s="458">
        <f t="shared" si="15"/>
        <v>6850.48</v>
      </c>
    </row>
    <row r="33" spans="1:13" ht="18" customHeight="1">
      <c r="A33" s="294"/>
      <c r="B33" s="243"/>
      <c r="C33" s="243" t="s">
        <v>449</v>
      </c>
      <c r="D33" s="19" t="s">
        <v>1108</v>
      </c>
      <c r="E33" s="370">
        <f t="shared" si="2"/>
        <v>2346</v>
      </c>
      <c r="F33" s="372">
        <f>F138+F240</f>
        <v>0</v>
      </c>
      <c r="G33" s="372">
        <f aca="true" t="shared" si="16" ref="G33:M33">G138+G240</f>
        <v>1280</v>
      </c>
      <c r="H33" s="372">
        <f t="shared" si="16"/>
        <v>430</v>
      </c>
      <c r="I33" s="372">
        <f t="shared" si="16"/>
        <v>440</v>
      </c>
      <c r="J33" s="372">
        <f t="shared" si="16"/>
        <v>196</v>
      </c>
      <c r="K33" s="372">
        <f t="shared" si="16"/>
        <v>2456.262</v>
      </c>
      <c r="L33" s="372">
        <f t="shared" si="16"/>
        <v>2451.57</v>
      </c>
      <c r="M33" s="458">
        <f t="shared" si="16"/>
        <v>2439.8399999999997</v>
      </c>
    </row>
    <row r="34" spans="1:13" ht="18" customHeight="1">
      <c r="A34" s="294"/>
      <c r="B34" s="243"/>
      <c r="C34" s="243" t="s">
        <v>1217</v>
      </c>
      <c r="D34" s="19" t="s">
        <v>1109</v>
      </c>
      <c r="E34" s="370">
        <f t="shared" si="2"/>
        <v>4241</v>
      </c>
      <c r="F34" s="372">
        <f aca="true" t="shared" si="17" ref="F34:M34">F139+F241</f>
        <v>0</v>
      </c>
      <c r="G34" s="372">
        <f t="shared" si="17"/>
        <v>2055</v>
      </c>
      <c r="H34" s="372">
        <f t="shared" si="17"/>
        <v>839</v>
      </c>
      <c r="I34" s="372">
        <f t="shared" si="17"/>
        <v>734</v>
      </c>
      <c r="J34" s="372">
        <f t="shared" si="17"/>
        <v>613</v>
      </c>
      <c r="K34" s="372">
        <f t="shared" si="17"/>
        <v>4440.326999999999</v>
      </c>
      <c r="L34" s="372">
        <f t="shared" si="17"/>
        <v>4431.845</v>
      </c>
      <c r="M34" s="458">
        <f t="shared" si="17"/>
        <v>4410.639999999999</v>
      </c>
    </row>
    <row r="35" spans="1:13" ht="18" customHeight="1">
      <c r="A35" s="294"/>
      <c r="B35" s="243"/>
      <c r="C35" s="291" t="s">
        <v>959</v>
      </c>
      <c r="D35" s="19" t="s">
        <v>1110</v>
      </c>
      <c r="E35" s="370">
        <f t="shared" si="2"/>
        <v>0</v>
      </c>
      <c r="F35" s="372">
        <f aca="true" t="shared" si="18" ref="F35:M35">F140+F242</f>
        <v>0</v>
      </c>
      <c r="G35" s="372">
        <f t="shared" si="18"/>
        <v>0</v>
      </c>
      <c r="H35" s="372">
        <f t="shared" si="18"/>
        <v>0</v>
      </c>
      <c r="I35" s="372">
        <f t="shared" si="18"/>
        <v>0</v>
      </c>
      <c r="J35" s="372">
        <f t="shared" si="18"/>
        <v>0</v>
      </c>
      <c r="K35" s="372">
        <f t="shared" si="18"/>
        <v>0</v>
      </c>
      <c r="L35" s="372">
        <f t="shared" si="18"/>
        <v>0</v>
      </c>
      <c r="M35" s="458">
        <f t="shared" si="18"/>
        <v>0</v>
      </c>
    </row>
    <row r="36" spans="1:13" ht="18" customHeight="1">
      <c r="A36" s="294"/>
      <c r="B36" s="243" t="s">
        <v>787</v>
      </c>
      <c r="C36" s="243"/>
      <c r="D36" s="19" t="s">
        <v>1111</v>
      </c>
      <c r="E36" s="370">
        <f t="shared" si="2"/>
        <v>0</v>
      </c>
      <c r="F36" s="372">
        <f>F141+F243</f>
        <v>0</v>
      </c>
      <c r="G36" s="372">
        <f aca="true" t="shared" si="19" ref="G36:M36">G141+G243</f>
        <v>0</v>
      </c>
      <c r="H36" s="372">
        <f t="shared" si="19"/>
        <v>0</v>
      </c>
      <c r="I36" s="372">
        <f t="shared" si="19"/>
        <v>0</v>
      </c>
      <c r="J36" s="372">
        <f t="shared" si="19"/>
        <v>0</v>
      </c>
      <c r="K36" s="372">
        <f t="shared" si="19"/>
        <v>0</v>
      </c>
      <c r="L36" s="372">
        <f t="shared" si="19"/>
        <v>0</v>
      </c>
      <c r="M36" s="458">
        <f t="shared" si="19"/>
        <v>0</v>
      </c>
    </row>
    <row r="37" spans="1:13" ht="18" customHeight="1">
      <c r="A37" s="294"/>
      <c r="B37" s="243" t="s">
        <v>1754</v>
      </c>
      <c r="C37" s="298"/>
      <c r="D37" s="19" t="s">
        <v>1113</v>
      </c>
      <c r="E37" s="370">
        <f t="shared" si="2"/>
        <v>40</v>
      </c>
      <c r="F37" s="372">
        <f>F38</f>
        <v>0</v>
      </c>
      <c r="G37" s="372">
        <f aca="true" t="shared" si="20" ref="G37:M37">G38</f>
        <v>13</v>
      </c>
      <c r="H37" s="372">
        <f t="shared" si="20"/>
        <v>11</v>
      </c>
      <c r="I37" s="372">
        <f t="shared" si="20"/>
        <v>10</v>
      </c>
      <c r="J37" s="372">
        <f t="shared" si="20"/>
        <v>6</v>
      </c>
      <c r="K37" s="372">
        <f t="shared" si="20"/>
        <v>41.88</v>
      </c>
      <c r="L37" s="372">
        <f t="shared" si="20"/>
        <v>41.8</v>
      </c>
      <c r="M37" s="458">
        <f t="shared" si="20"/>
        <v>41.6</v>
      </c>
    </row>
    <row r="38" spans="1:13" ht="18" customHeight="1">
      <c r="A38" s="294"/>
      <c r="B38" s="243"/>
      <c r="C38" s="243" t="s">
        <v>41</v>
      </c>
      <c r="D38" s="19" t="s">
        <v>1114</v>
      </c>
      <c r="E38" s="370">
        <f t="shared" si="2"/>
        <v>40</v>
      </c>
      <c r="F38" s="372">
        <f>F143+F245</f>
        <v>0</v>
      </c>
      <c r="G38" s="372">
        <f aca="true" t="shared" si="21" ref="G38:M38">G143+G245</f>
        <v>13</v>
      </c>
      <c r="H38" s="372">
        <f t="shared" si="21"/>
        <v>11</v>
      </c>
      <c r="I38" s="372">
        <f t="shared" si="21"/>
        <v>10</v>
      </c>
      <c r="J38" s="372">
        <f t="shared" si="21"/>
        <v>6</v>
      </c>
      <c r="K38" s="372">
        <f t="shared" si="21"/>
        <v>41.88</v>
      </c>
      <c r="L38" s="372">
        <f t="shared" si="21"/>
        <v>41.8</v>
      </c>
      <c r="M38" s="458">
        <f t="shared" si="21"/>
        <v>41.6</v>
      </c>
    </row>
    <row r="39" spans="1:13" ht="18" customHeight="1">
      <c r="A39" s="294"/>
      <c r="B39" s="243" t="s">
        <v>276</v>
      </c>
      <c r="C39" s="243"/>
      <c r="D39" s="19" t="s">
        <v>277</v>
      </c>
      <c r="E39" s="370">
        <f t="shared" si="2"/>
        <v>0</v>
      </c>
      <c r="F39" s="372">
        <f>SUM(F40:F41)</f>
        <v>0</v>
      </c>
      <c r="G39" s="372">
        <f aca="true" t="shared" si="22" ref="G39:M39">SUM(G40:G41)</f>
        <v>0</v>
      </c>
      <c r="H39" s="372">
        <f t="shared" si="22"/>
        <v>0</v>
      </c>
      <c r="I39" s="372">
        <f t="shared" si="22"/>
        <v>0</v>
      </c>
      <c r="J39" s="372">
        <f t="shared" si="22"/>
        <v>0</v>
      </c>
      <c r="K39" s="372">
        <f t="shared" si="22"/>
        <v>0</v>
      </c>
      <c r="L39" s="372">
        <f t="shared" si="22"/>
        <v>0</v>
      </c>
      <c r="M39" s="458">
        <f t="shared" si="22"/>
        <v>0</v>
      </c>
    </row>
    <row r="40" spans="1:13" ht="18" customHeight="1">
      <c r="A40" s="294"/>
      <c r="B40" s="243"/>
      <c r="C40" s="243" t="s">
        <v>42</v>
      </c>
      <c r="D40" s="19" t="s">
        <v>278</v>
      </c>
      <c r="E40" s="370">
        <f t="shared" si="2"/>
        <v>0</v>
      </c>
      <c r="F40" s="372">
        <f>F145+F247</f>
        <v>0</v>
      </c>
      <c r="G40" s="372">
        <f aca="true" t="shared" si="23" ref="G40:M40">G145+G247</f>
        <v>0</v>
      </c>
      <c r="H40" s="372">
        <f t="shared" si="23"/>
        <v>0</v>
      </c>
      <c r="I40" s="372">
        <f t="shared" si="23"/>
        <v>0</v>
      </c>
      <c r="J40" s="372">
        <f t="shared" si="23"/>
        <v>0</v>
      </c>
      <c r="K40" s="372">
        <f t="shared" si="23"/>
        <v>0</v>
      </c>
      <c r="L40" s="372">
        <f t="shared" si="23"/>
        <v>0</v>
      </c>
      <c r="M40" s="458">
        <f t="shared" si="23"/>
        <v>0</v>
      </c>
    </row>
    <row r="41" spans="1:13" ht="18" customHeight="1">
      <c r="A41" s="294"/>
      <c r="B41" s="243"/>
      <c r="C41" s="243" t="s">
        <v>450</v>
      </c>
      <c r="D41" s="19" t="s">
        <v>461</v>
      </c>
      <c r="E41" s="370">
        <f t="shared" si="2"/>
        <v>0</v>
      </c>
      <c r="F41" s="372">
        <f>F146+F248</f>
        <v>0</v>
      </c>
      <c r="G41" s="372">
        <f aca="true" t="shared" si="24" ref="G41:M42">G146+G248</f>
        <v>0</v>
      </c>
      <c r="H41" s="372">
        <f t="shared" si="24"/>
        <v>0</v>
      </c>
      <c r="I41" s="372">
        <f t="shared" si="24"/>
        <v>0</v>
      </c>
      <c r="J41" s="372">
        <f t="shared" si="24"/>
        <v>0</v>
      </c>
      <c r="K41" s="372">
        <f t="shared" si="24"/>
        <v>0</v>
      </c>
      <c r="L41" s="372">
        <f t="shared" si="24"/>
        <v>0</v>
      </c>
      <c r="M41" s="458">
        <f t="shared" si="24"/>
        <v>0</v>
      </c>
    </row>
    <row r="42" spans="1:13" ht="18" customHeight="1">
      <c r="A42" s="294"/>
      <c r="B42" s="291" t="s">
        <v>788</v>
      </c>
      <c r="C42" s="291"/>
      <c r="D42" s="19" t="s">
        <v>462</v>
      </c>
      <c r="E42" s="370">
        <f t="shared" si="2"/>
        <v>0</v>
      </c>
      <c r="F42" s="372">
        <f>F147+F249</f>
        <v>0</v>
      </c>
      <c r="G42" s="372">
        <f t="shared" si="24"/>
        <v>0</v>
      </c>
      <c r="H42" s="372">
        <f t="shared" si="24"/>
        <v>0</v>
      </c>
      <c r="I42" s="372">
        <f t="shared" si="24"/>
        <v>0</v>
      </c>
      <c r="J42" s="372">
        <f t="shared" si="24"/>
        <v>0</v>
      </c>
      <c r="K42" s="372">
        <f t="shared" si="24"/>
        <v>0</v>
      </c>
      <c r="L42" s="372">
        <f t="shared" si="24"/>
        <v>0</v>
      </c>
      <c r="M42" s="458">
        <f t="shared" si="24"/>
        <v>0</v>
      </c>
    </row>
    <row r="43" spans="1:13" ht="18" customHeight="1">
      <c r="A43" s="290" t="s">
        <v>95</v>
      </c>
      <c r="B43" s="291"/>
      <c r="C43" s="35"/>
      <c r="D43" s="296" t="s">
        <v>96</v>
      </c>
      <c r="E43" s="370">
        <f t="shared" si="2"/>
        <v>0</v>
      </c>
      <c r="F43" s="372">
        <f>F45+F48+F49</f>
        <v>0</v>
      </c>
      <c r="G43" s="372">
        <f aca="true" t="shared" si="25" ref="G43:M43">G45+G48+G49</f>
        <v>0</v>
      </c>
      <c r="H43" s="372">
        <f t="shared" si="25"/>
        <v>0</v>
      </c>
      <c r="I43" s="372">
        <f t="shared" si="25"/>
        <v>0</v>
      </c>
      <c r="J43" s="372">
        <f t="shared" si="25"/>
        <v>0</v>
      </c>
      <c r="K43" s="372">
        <f t="shared" si="25"/>
        <v>0</v>
      </c>
      <c r="L43" s="372">
        <f t="shared" si="25"/>
        <v>0</v>
      </c>
      <c r="M43" s="458">
        <f t="shared" si="25"/>
        <v>0</v>
      </c>
    </row>
    <row r="44" spans="1:13" ht="18" customHeight="1">
      <c r="A44" s="288" t="s">
        <v>736</v>
      </c>
      <c r="B44" s="289"/>
      <c r="C44" s="289"/>
      <c r="D44" s="297"/>
      <c r="E44" s="370"/>
      <c r="F44" s="372"/>
      <c r="G44" s="372"/>
      <c r="H44" s="372"/>
      <c r="I44" s="372"/>
      <c r="J44" s="372"/>
      <c r="K44" s="372"/>
      <c r="L44" s="372"/>
      <c r="M44" s="458"/>
    </row>
    <row r="45" spans="1:13" ht="27" customHeight="1">
      <c r="A45" s="288"/>
      <c r="B45" s="1184" t="s">
        <v>761</v>
      </c>
      <c r="C45" s="1184"/>
      <c r="D45" s="297" t="s">
        <v>97</v>
      </c>
      <c r="E45" s="370">
        <f t="shared" si="2"/>
        <v>0</v>
      </c>
      <c r="F45" s="372">
        <f>F46+F47</f>
        <v>0</v>
      </c>
      <c r="G45" s="372">
        <f aca="true" t="shared" si="26" ref="G45:M45">G46+G47</f>
        <v>0</v>
      </c>
      <c r="H45" s="372">
        <f t="shared" si="26"/>
        <v>0</v>
      </c>
      <c r="I45" s="372">
        <f t="shared" si="26"/>
        <v>0</v>
      </c>
      <c r="J45" s="372">
        <f t="shared" si="26"/>
        <v>0</v>
      </c>
      <c r="K45" s="372">
        <f t="shared" si="26"/>
        <v>0</v>
      </c>
      <c r="L45" s="372">
        <f t="shared" si="26"/>
        <v>0</v>
      </c>
      <c r="M45" s="458">
        <f t="shared" si="26"/>
        <v>0</v>
      </c>
    </row>
    <row r="46" spans="1:13" ht="18" customHeight="1">
      <c r="A46" s="288"/>
      <c r="B46" s="289"/>
      <c r="C46" s="291" t="s">
        <v>1266</v>
      </c>
      <c r="D46" s="297" t="s">
        <v>98</v>
      </c>
      <c r="E46" s="370">
        <f t="shared" si="2"/>
        <v>0</v>
      </c>
      <c r="F46" s="372">
        <f>F151+F253</f>
        <v>0</v>
      </c>
      <c r="G46" s="372">
        <f aca="true" t="shared" si="27" ref="G46:M46">G151+G253</f>
        <v>0</v>
      </c>
      <c r="H46" s="372">
        <f t="shared" si="27"/>
        <v>0</v>
      </c>
      <c r="I46" s="372">
        <f t="shared" si="27"/>
        <v>0</v>
      </c>
      <c r="J46" s="372">
        <f t="shared" si="27"/>
        <v>0</v>
      </c>
      <c r="K46" s="372">
        <f t="shared" si="27"/>
        <v>0</v>
      </c>
      <c r="L46" s="372">
        <f t="shared" si="27"/>
        <v>0</v>
      </c>
      <c r="M46" s="458">
        <f t="shared" si="27"/>
        <v>0</v>
      </c>
    </row>
    <row r="47" spans="1:13" ht="18" customHeight="1">
      <c r="A47" s="288"/>
      <c r="B47" s="289"/>
      <c r="C47" s="291" t="s">
        <v>760</v>
      </c>
      <c r="D47" s="297" t="s">
        <v>759</v>
      </c>
      <c r="E47" s="370">
        <f t="shared" si="2"/>
        <v>0</v>
      </c>
      <c r="F47" s="372">
        <f aca="true" t="shared" si="28" ref="F47:M47">F152+F254</f>
        <v>0</v>
      </c>
      <c r="G47" s="372">
        <f t="shared" si="28"/>
        <v>0</v>
      </c>
      <c r="H47" s="372">
        <f t="shared" si="28"/>
        <v>0</v>
      </c>
      <c r="I47" s="372">
        <f t="shared" si="28"/>
        <v>0</v>
      </c>
      <c r="J47" s="372">
        <f t="shared" si="28"/>
        <v>0</v>
      </c>
      <c r="K47" s="372">
        <f t="shared" si="28"/>
        <v>0</v>
      </c>
      <c r="L47" s="372">
        <f t="shared" si="28"/>
        <v>0</v>
      </c>
      <c r="M47" s="458">
        <f t="shared" si="28"/>
        <v>0</v>
      </c>
    </row>
    <row r="48" spans="1:13" ht="18" customHeight="1">
      <c r="A48" s="288"/>
      <c r="B48" s="252" t="s">
        <v>1061</v>
      </c>
      <c r="C48" s="291"/>
      <c r="D48" s="297" t="s">
        <v>99</v>
      </c>
      <c r="E48" s="370">
        <f t="shared" si="2"/>
        <v>0</v>
      </c>
      <c r="F48" s="372">
        <f>F153+F255</f>
        <v>0</v>
      </c>
      <c r="G48" s="372">
        <f aca="true" t="shared" si="29" ref="G48:M48">G153+G255</f>
        <v>0</v>
      </c>
      <c r="H48" s="372">
        <f t="shared" si="29"/>
        <v>0</v>
      </c>
      <c r="I48" s="372">
        <f t="shared" si="29"/>
        <v>0</v>
      </c>
      <c r="J48" s="372">
        <f t="shared" si="29"/>
        <v>0</v>
      </c>
      <c r="K48" s="372">
        <f t="shared" si="29"/>
        <v>0</v>
      </c>
      <c r="L48" s="372">
        <f t="shared" si="29"/>
        <v>0</v>
      </c>
      <c r="M48" s="458">
        <f t="shared" si="29"/>
        <v>0</v>
      </c>
    </row>
    <row r="49" spans="1:13" ht="18" customHeight="1">
      <c r="A49" s="294"/>
      <c r="B49" s="243" t="s">
        <v>73</v>
      </c>
      <c r="C49" s="243"/>
      <c r="D49" s="297" t="s">
        <v>74</v>
      </c>
      <c r="E49" s="370">
        <f t="shared" si="2"/>
        <v>0</v>
      </c>
      <c r="F49" s="372">
        <f>F50</f>
        <v>0</v>
      </c>
      <c r="G49" s="372">
        <f aca="true" t="shared" si="30" ref="G49:M49">G50</f>
        <v>0</v>
      </c>
      <c r="H49" s="372">
        <f t="shared" si="30"/>
        <v>0</v>
      </c>
      <c r="I49" s="372">
        <f t="shared" si="30"/>
        <v>0</v>
      </c>
      <c r="J49" s="372">
        <f t="shared" si="30"/>
        <v>0</v>
      </c>
      <c r="K49" s="372">
        <f t="shared" si="30"/>
        <v>0</v>
      </c>
      <c r="L49" s="372">
        <f t="shared" si="30"/>
        <v>0</v>
      </c>
      <c r="M49" s="458">
        <f t="shared" si="30"/>
        <v>0</v>
      </c>
    </row>
    <row r="50" spans="1:13" ht="18" customHeight="1">
      <c r="A50" s="294"/>
      <c r="B50" s="243"/>
      <c r="C50" s="291" t="s">
        <v>910</v>
      </c>
      <c r="D50" s="297" t="s">
        <v>699</v>
      </c>
      <c r="E50" s="370">
        <f t="shared" si="2"/>
        <v>0</v>
      </c>
      <c r="F50" s="372">
        <f>F155+F257</f>
        <v>0</v>
      </c>
      <c r="G50" s="372">
        <f aca="true" t="shared" si="31" ref="G50:M50">G155+G257</f>
        <v>0</v>
      </c>
      <c r="H50" s="372">
        <f t="shared" si="31"/>
        <v>0</v>
      </c>
      <c r="I50" s="372">
        <f t="shared" si="31"/>
        <v>0</v>
      </c>
      <c r="J50" s="372">
        <f t="shared" si="31"/>
        <v>0</v>
      </c>
      <c r="K50" s="372">
        <f t="shared" si="31"/>
        <v>0</v>
      </c>
      <c r="L50" s="372">
        <f t="shared" si="31"/>
        <v>0</v>
      </c>
      <c r="M50" s="458">
        <f t="shared" si="31"/>
        <v>0</v>
      </c>
    </row>
    <row r="51" spans="1:13" ht="18" customHeight="1">
      <c r="A51" s="290" t="s">
        <v>700</v>
      </c>
      <c r="B51" s="243"/>
      <c r="C51" s="299"/>
      <c r="D51" s="296" t="s">
        <v>701</v>
      </c>
      <c r="E51" s="370">
        <f t="shared" si="2"/>
        <v>6935</v>
      </c>
      <c r="F51" s="372">
        <f>F53+F65+F67</f>
        <v>0</v>
      </c>
      <c r="G51" s="372">
        <f aca="true" t="shared" si="32" ref="G51:M51">G53+G65+G67</f>
        <v>470</v>
      </c>
      <c r="H51" s="372">
        <f t="shared" si="32"/>
        <v>1505</v>
      </c>
      <c r="I51" s="372">
        <f t="shared" si="32"/>
        <v>1041</v>
      </c>
      <c r="J51" s="372">
        <f t="shared" si="32"/>
        <v>3919</v>
      </c>
      <c r="K51" s="372">
        <f t="shared" si="32"/>
        <v>7260.945</v>
      </c>
      <c r="L51" s="372">
        <f t="shared" si="32"/>
        <v>7247.075000000001</v>
      </c>
      <c r="M51" s="458">
        <f t="shared" si="32"/>
        <v>7212.4</v>
      </c>
    </row>
    <row r="52" spans="1:13" ht="18" customHeight="1">
      <c r="A52" s="288" t="s">
        <v>736</v>
      </c>
      <c r="B52" s="289"/>
      <c r="C52" s="289"/>
      <c r="D52" s="297"/>
      <c r="E52" s="370"/>
      <c r="F52" s="372"/>
      <c r="G52" s="372"/>
      <c r="H52" s="372"/>
      <c r="I52" s="372"/>
      <c r="J52" s="372"/>
      <c r="K52" s="372"/>
      <c r="L52" s="372"/>
      <c r="M52" s="458"/>
    </row>
    <row r="53" spans="1:13" ht="45.75" customHeight="1">
      <c r="A53" s="300"/>
      <c r="B53" s="1184" t="s">
        <v>200</v>
      </c>
      <c r="C53" s="1184"/>
      <c r="D53" s="297" t="s">
        <v>702</v>
      </c>
      <c r="E53" s="370">
        <f t="shared" si="2"/>
        <v>0</v>
      </c>
      <c r="F53" s="372">
        <f>SUM(F54:F64)</f>
        <v>0</v>
      </c>
      <c r="G53" s="372">
        <f aca="true" t="shared" si="33" ref="G53:M53">SUM(G54:G64)</f>
        <v>0</v>
      </c>
      <c r="H53" s="372">
        <f t="shared" si="33"/>
        <v>0</v>
      </c>
      <c r="I53" s="372">
        <f t="shared" si="33"/>
        <v>0</v>
      </c>
      <c r="J53" s="372">
        <f t="shared" si="33"/>
        <v>0</v>
      </c>
      <c r="K53" s="372">
        <f t="shared" si="33"/>
        <v>0</v>
      </c>
      <c r="L53" s="372">
        <f t="shared" si="33"/>
        <v>0</v>
      </c>
      <c r="M53" s="458">
        <f t="shared" si="33"/>
        <v>0</v>
      </c>
    </row>
    <row r="54" spans="1:13" ht="18" customHeight="1">
      <c r="A54" s="300"/>
      <c r="B54" s="243"/>
      <c r="C54" s="35" t="s">
        <v>913</v>
      </c>
      <c r="D54" s="297" t="s">
        <v>703</v>
      </c>
      <c r="E54" s="370">
        <f t="shared" si="2"/>
        <v>0</v>
      </c>
      <c r="F54" s="372">
        <f>F159+F261</f>
        <v>0</v>
      </c>
      <c r="G54" s="372">
        <f aca="true" t="shared" si="34" ref="G54:M54">G159+G261</f>
        <v>0</v>
      </c>
      <c r="H54" s="372">
        <f t="shared" si="34"/>
        <v>0</v>
      </c>
      <c r="I54" s="372">
        <f t="shared" si="34"/>
        <v>0</v>
      </c>
      <c r="J54" s="372">
        <f t="shared" si="34"/>
        <v>0</v>
      </c>
      <c r="K54" s="372">
        <f t="shared" si="34"/>
        <v>0</v>
      </c>
      <c r="L54" s="372">
        <f t="shared" si="34"/>
        <v>0</v>
      </c>
      <c r="M54" s="458">
        <f t="shared" si="34"/>
        <v>0</v>
      </c>
    </row>
    <row r="55" spans="1:13" ht="18" customHeight="1">
      <c r="A55" s="300"/>
      <c r="B55" s="243"/>
      <c r="C55" s="291" t="s">
        <v>1042</v>
      </c>
      <c r="D55" s="297" t="s">
        <v>704</v>
      </c>
      <c r="E55" s="370">
        <f t="shared" si="2"/>
        <v>0</v>
      </c>
      <c r="F55" s="372">
        <f aca="true" t="shared" si="35" ref="F55:M55">F160+F262</f>
        <v>0</v>
      </c>
      <c r="G55" s="372">
        <f t="shared" si="35"/>
        <v>0</v>
      </c>
      <c r="H55" s="372">
        <f t="shared" si="35"/>
        <v>0</v>
      </c>
      <c r="I55" s="372">
        <f t="shared" si="35"/>
        <v>0</v>
      </c>
      <c r="J55" s="372">
        <f t="shared" si="35"/>
        <v>0</v>
      </c>
      <c r="K55" s="372">
        <f t="shared" si="35"/>
        <v>0</v>
      </c>
      <c r="L55" s="372">
        <f t="shared" si="35"/>
        <v>0</v>
      </c>
      <c r="M55" s="458">
        <f t="shared" si="35"/>
        <v>0</v>
      </c>
    </row>
    <row r="56" spans="1:13" ht="18" customHeight="1">
      <c r="A56" s="300"/>
      <c r="B56" s="243"/>
      <c r="C56" s="35" t="s">
        <v>1043</v>
      </c>
      <c r="D56" s="297" t="s">
        <v>705</v>
      </c>
      <c r="E56" s="370">
        <f t="shared" si="2"/>
        <v>0</v>
      </c>
      <c r="F56" s="372">
        <f aca="true" t="shared" si="36" ref="F56:M56">F161+F263</f>
        <v>0</v>
      </c>
      <c r="G56" s="372">
        <f t="shared" si="36"/>
        <v>0</v>
      </c>
      <c r="H56" s="372">
        <f t="shared" si="36"/>
        <v>0</v>
      </c>
      <c r="I56" s="372">
        <f t="shared" si="36"/>
        <v>0</v>
      </c>
      <c r="J56" s="372">
        <f t="shared" si="36"/>
        <v>0</v>
      </c>
      <c r="K56" s="372">
        <f t="shared" si="36"/>
        <v>0</v>
      </c>
      <c r="L56" s="372">
        <f t="shared" si="36"/>
        <v>0</v>
      </c>
      <c r="M56" s="458">
        <f t="shared" si="36"/>
        <v>0</v>
      </c>
    </row>
    <row r="57" spans="1:13" ht="18" customHeight="1">
      <c r="A57" s="300"/>
      <c r="B57" s="243"/>
      <c r="C57" s="35" t="s">
        <v>1044</v>
      </c>
      <c r="D57" s="297" t="s">
        <v>706</v>
      </c>
      <c r="E57" s="370">
        <f t="shared" si="2"/>
        <v>0</v>
      </c>
      <c r="F57" s="372">
        <f aca="true" t="shared" si="37" ref="F57:M57">F162+F264</f>
        <v>0</v>
      </c>
      <c r="G57" s="372">
        <f t="shared" si="37"/>
        <v>0</v>
      </c>
      <c r="H57" s="372">
        <f t="shared" si="37"/>
        <v>0</v>
      </c>
      <c r="I57" s="372">
        <f t="shared" si="37"/>
        <v>0</v>
      </c>
      <c r="J57" s="372">
        <f t="shared" si="37"/>
        <v>0</v>
      </c>
      <c r="K57" s="372">
        <f t="shared" si="37"/>
        <v>0</v>
      </c>
      <c r="L57" s="372">
        <f t="shared" si="37"/>
        <v>0</v>
      </c>
      <c r="M57" s="458">
        <f t="shared" si="37"/>
        <v>0</v>
      </c>
    </row>
    <row r="58" spans="1:13" ht="18" customHeight="1">
      <c r="A58" s="300"/>
      <c r="B58" s="243"/>
      <c r="C58" s="35" t="s">
        <v>1045</v>
      </c>
      <c r="D58" s="297" t="s">
        <v>707</v>
      </c>
      <c r="E58" s="370">
        <f t="shared" si="2"/>
        <v>0</v>
      </c>
      <c r="F58" s="372">
        <f aca="true" t="shared" si="38" ref="F58:M58">F163+F265</f>
        <v>0</v>
      </c>
      <c r="G58" s="372">
        <f t="shared" si="38"/>
        <v>0</v>
      </c>
      <c r="H58" s="372">
        <f t="shared" si="38"/>
        <v>0</v>
      </c>
      <c r="I58" s="372">
        <f t="shared" si="38"/>
        <v>0</v>
      </c>
      <c r="J58" s="372">
        <f t="shared" si="38"/>
        <v>0</v>
      </c>
      <c r="K58" s="372">
        <f t="shared" si="38"/>
        <v>0</v>
      </c>
      <c r="L58" s="372">
        <f t="shared" si="38"/>
        <v>0</v>
      </c>
      <c r="M58" s="458">
        <f t="shared" si="38"/>
        <v>0</v>
      </c>
    </row>
    <row r="59" spans="1:13" ht="18" customHeight="1">
      <c r="A59" s="300"/>
      <c r="B59" s="243"/>
      <c r="C59" s="35" t="s">
        <v>708</v>
      </c>
      <c r="D59" s="297" t="s">
        <v>709</v>
      </c>
      <c r="E59" s="370">
        <f t="shared" si="2"/>
        <v>0</v>
      </c>
      <c r="F59" s="372">
        <f aca="true" t="shared" si="39" ref="F59:M59">F164+F266</f>
        <v>0</v>
      </c>
      <c r="G59" s="372">
        <f t="shared" si="39"/>
        <v>0</v>
      </c>
      <c r="H59" s="372">
        <f t="shared" si="39"/>
        <v>0</v>
      </c>
      <c r="I59" s="372">
        <f t="shared" si="39"/>
        <v>0</v>
      </c>
      <c r="J59" s="372">
        <f t="shared" si="39"/>
        <v>0</v>
      </c>
      <c r="K59" s="372">
        <f t="shared" si="39"/>
        <v>0</v>
      </c>
      <c r="L59" s="372">
        <f t="shared" si="39"/>
        <v>0</v>
      </c>
      <c r="M59" s="458">
        <f t="shared" si="39"/>
        <v>0</v>
      </c>
    </row>
    <row r="60" spans="1:13" ht="18" customHeight="1">
      <c r="A60" s="300"/>
      <c r="B60" s="243"/>
      <c r="C60" s="35" t="s">
        <v>710</v>
      </c>
      <c r="D60" s="297" t="s">
        <v>711</v>
      </c>
      <c r="E60" s="370">
        <f t="shared" si="2"/>
        <v>0</v>
      </c>
      <c r="F60" s="372">
        <f aca="true" t="shared" si="40" ref="F60:M60">F165+F267</f>
        <v>0</v>
      </c>
      <c r="G60" s="372">
        <f t="shared" si="40"/>
        <v>0</v>
      </c>
      <c r="H60" s="372">
        <f t="shared" si="40"/>
        <v>0</v>
      </c>
      <c r="I60" s="372">
        <f t="shared" si="40"/>
        <v>0</v>
      </c>
      <c r="J60" s="372">
        <f t="shared" si="40"/>
        <v>0</v>
      </c>
      <c r="K60" s="372">
        <f t="shared" si="40"/>
        <v>0</v>
      </c>
      <c r="L60" s="372">
        <f t="shared" si="40"/>
        <v>0</v>
      </c>
      <c r="M60" s="458">
        <f t="shared" si="40"/>
        <v>0</v>
      </c>
    </row>
    <row r="61" spans="1:13" ht="18" customHeight="1">
      <c r="A61" s="300"/>
      <c r="B61" s="243"/>
      <c r="C61" s="35" t="s">
        <v>712</v>
      </c>
      <c r="D61" s="297" t="s">
        <v>713</v>
      </c>
      <c r="E61" s="370">
        <f t="shared" si="2"/>
        <v>0</v>
      </c>
      <c r="F61" s="372">
        <f aca="true" t="shared" si="41" ref="F61:M61">F166+F268</f>
        <v>0</v>
      </c>
      <c r="G61" s="372">
        <f t="shared" si="41"/>
        <v>0</v>
      </c>
      <c r="H61" s="372">
        <f t="shared" si="41"/>
        <v>0</v>
      </c>
      <c r="I61" s="372">
        <f t="shared" si="41"/>
        <v>0</v>
      </c>
      <c r="J61" s="372">
        <f t="shared" si="41"/>
        <v>0</v>
      </c>
      <c r="K61" s="372">
        <f t="shared" si="41"/>
        <v>0</v>
      </c>
      <c r="L61" s="372">
        <f t="shared" si="41"/>
        <v>0</v>
      </c>
      <c r="M61" s="458">
        <f t="shared" si="41"/>
        <v>0</v>
      </c>
    </row>
    <row r="62" spans="1:13" ht="18" customHeight="1">
      <c r="A62" s="300"/>
      <c r="B62" s="243"/>
      <c r="C62" s="35" t="s">
        <v>1196</v>
      </c>
      <c r="D62" s="297" t="s">
        <v>244</v>
      </c>
      <c r="E62" s="370">
        <f t="shared" si="2"/>
        <v>0</v>
      </c>
      <c r="F62" s="372">
        <f aca="true" t="shared" si="42" ref="F62:M62">F167+F269</f>
        <v>0</v>
      </c>
      <c r="G62" s="372">
        <f t="shared" si="42"/>
        <v>0</v>
      </c>
      <c r="H62" s="372">
        <f t="shared" si="42"/>
        <v>0</v>
      </c>
      <c r="I62" s="372">
        <f t="shared" si="42"/>
        <v>0</v>
      </c>
      <c r="J62" s="372">
        <f t="shared" si="42"/>
        <v>0</v>
      </c>
      <c r="K62" s="372">
        <f t="shared" si="42"/>
        <v>0</v>
      </c>
      <c r="L62" s="372">
        <f t="shared" si="42"/>
        <v>0</v>
      </c>
      <c r="M62" s="458">
        <f t="shared" si="42"/>
        <v>0</v>
      </c>
    </row>
    <row r="63" spans="1:13" ht="18" customHeight="1">
      <c r="A63" s="300"/>
      <c r="B63" s="243"/>
      <c r="C63" s="35" t="s">
        <v>714</v>
      </c>
      <c r="D63" s="297" t="s">
        <v>715</v>
      </c>
      <c r="E63" s="370">
        <f t="shared" si="2"/>
        <v>0</v>
      </c>
      <c r="F63" s="372">
        <f aca="true" t="shared" si="43" ref="F63:M63">F168+F270</f>
        <v>0</v>
      </c>
      <c r="G63" s="372">
        <f t="shared" si="43"/>
        <v>0</v>
      </c>
      <c r="H63" s="372">
        <f t="shared" si="43"/>
        <v>0</v>
      </c>
      <c r="I63" s="372">
        <f t="shared" si="43"/>
        <v>0</v>
      </c>
      <c r="J63" s="372">
        <f t="shared" si="43"/>
        <v>0</v>
      </c>
      <c r="K63" s="372">
        <f t="shared" si="43"/>
        <v>0</v>
      </c>
      <c r="L63" s="372">
        <f t="shared" si="43"/>
        <v>0</v>
      </c>
      <c r="M63" s="458">
        <f t="shared" si="43"/>
        <v>0</v>
      </c>
    </row>
    <row r="64" spans="1:13" ht="18" customHeight="1">
      <c r="A64" s="300"/>
      <c r="B64" s="243"/>
      <c r="C64" s="291" t="s">
        <v>297</v>
      </c>
      <c r="D64" s="297" t="s">
        <v>716</v>
      </c>
      <c r="E64" s="370">
        <f t="shared" si="2"/>
        <v>0</v>
      </c>
      <c r="F64" s="372">
        <f aca="true" t="shared" si="44" ref="F64:M64">F169+F271</f>
        <v>0</v>
      </c>
      <c r="G64" s="372">
        <f t="shared" si="44"/>
        <v>0</v>
      </c>
      <c r="H64" s="372">
        <f t="shared" si="44"/>
        <v>0</v>
      </c>
      <c r="I64" s="372">
        <f t="shared" si="44"/>
        <v>0</v>
      </c>
      <c r="J64" s="372">
        <f t="shared" si="44"/>
        <v>0</v>
      </c>
      <c r="K64" s="372">
        <f t="shared" si="44"/>
        <v>0</v>
      </c>
      <c r="L64" s="372">
        <f t="shared" si="44"/>
        <v>0</v>
      </c>
      <c r="M64" s="458">
        <f t="shared" si="44"/>
        <v>0</v>
      </c>
    </row>
    <row r="65" spans="1:13" ht="18" customHeight="1">
      <c r="A65" s="300"/>
      <c r="B65" s="243" t="s">
        <v>717</v>
      </c>
      <c r="C65" s="291"/>
      <c r="D65" s="252" t="s">
        <v>718</v>
      </c>
      <c r="E65" s="370">
        <f t="shared" si="2"/>
        <v>0</v>
      </c>
      <c r="F65" s="372">
        <f>F66</f>
        <v>0</v>
      </c>
      <c r="G65" s="372">
        <f aca="true" t="shared" si="45" ref="G65:M65">G66</f>
        <v>0</v>
      </c>
      <c r="H65" s="372">
        <f t="shared" si="45"/>
        <v>0</v>
      </c>
      <c r="I65" s="372">
        <f t="shared" si="45"/>
        <v>0</v>
      </c>
      <c r="J65" s="372">
        <f t="shared" si="45"/>
        <v>0</v>
      </c>
      <c r="K65" s="372">
        <f t="shared" si="45"/>
        <v>0</v>
      </c>
      <c r="L65" s="372">
        <f t="shared" si="45"/>
        <v>0</v>
      </c>
      <c r="M65" s="458">
        <f t="shared" si="45"/>
        <v>0</v>
      </c>
    </row>
    <row r="66" spans="1:13" ht="18" customHeight="1">
      <c r="A66" s="300"/>
      <c r="B66" s="243"/>
      <c r="C66" s="291" t="s">
        <v>64</v>
      </c>
      <c r="D66" s="301" t="s">
        <v>719</v>
      </c>
      <c r="E66" s="370">
        <f t="shared" si="2"/>
        <v>0</v>
      </c>
      <c r="F66" s="372">
        <f>F171+F273</f>
        <v>0</v>
      </c>
      <c r="G66" s="372">
        <f aca="true" t="shared" si="46" ref="G66:M67">G171+G273</f>
        <v>0</v>
      </c>
      <c r="H66" s="372">
        <f t="shared" si="46"/>
        <v>0</v>
      </c>
      <c r="I66" s="372">
        <f t="shared" si="46"/>
        <v>0</v>
      </c>
      <c r="J66" s="372">
        <f t="shared" si="46"/>
        <v>0</v>
      </c>
      <c r="K66" s="372">
        <f t="shared" si="46"/>
        <v>0</v>
      </c>
      <c r="L66" s="372">
        <f t="shared" si="46"/>
        <v>0</v>
      </c>
      <c r="M66" s="458">
        <f t="shared" si="46"/>
        <v>0</v>
      </c>
    </row>
    <row r="67" spans="1:13" ht="18" customHeight="1">
      <c r="A67" s="300"/>
      <c r="B67" s="243" t="s">
        <v>155</v>
      </c>
      <c r="C67" s="299"/>
      <c r="D67" s="252" t="s">
        <v>720</v>
      </c>
      <c r="E67" s="370">
        <f t="shared" si="2"/>
        <v>6935</v>
      </c>
      <c r="F67" s="372">
        <f>F172+F274</f>
        <v>0</v>
      </c>
      <c r="G67" s="372">
        <f t="shared" si="46"/>
        <v>470</v>
      </c>
      <c r="H67" s="372">
        <f t="shared" si="46"/>
        <v>1505</v>
      </c>
      <c r="I67" s="372">
        <f t="shared" si="46"/>
        <v>1041</v>
      </c>
      <c r="J67" s="372">
        <f t="shared" si="46"/>
        <v>3919</v>
      </c>
      <c r="K67" s="372">
        <f t="shared" si="46"/>
        <v>7260.945</v>
      </c>
      <c r="L67" s="372">
        <f t="shared" si="46"/>
        <v>7247.075000000001</v>
      </c>
      <c r="M67" s="458">
        <f t="shared" si="46"/>
        <v>7212.4</v>
      </c>
    </row>
    <row r="68" spans="1:13" ht="33" customHeight="1">
      <c r="A68" s="1037" t="s">
        <v>1649</v>
      </c>
      <c r="B68" s="1038"/>
      <c r="C68" s="1038"/>
      <c r="D68" s="296" t="s">
        <v>721</v>
      </c>
      <c r="E68" s="370">
        <f t="shared" si="2"/>
        <v>5185</v>
      </c>
      <c r="F68" s="372">
        <f>F70+F71+F73+F74</f>
        <v>0</v>
      </c>
      <c r="G68" s="372">
        <f aca="true" t="shared" si="47" ref="G68:M68">G70+G71+G73+G74</f>
        <v>749</v>
      </c>
      <c r="H68" s="372">
        <f t="shared" si="47"/>
        <v>1075</v>
      </c>
      <c r="I68" s="372">
        <f t="shared" si="47"/>
        <v>1341</v>
      </c>
      <c r="J68" s="372">
        <f t="shared" si="47"/>
        <v>2020</v>
      </c>
      <c r="K68" s="372">
        <f t="shared" si="47"/>
        <v>5428.695</v>
      </c>
      <c r="L68" s="372">
        <f t="shared" si="47"/>
        <v>5418.325000000001</v>
      </c>
      <c r="M68" s="458">
        <f t="shared" si="47"/>
        <v>5392.4</v>
      </c>
    </row>
    <row r="69" spans="1:13" ht="18" customHeight="1">
      <c r="A69" s="288" t="s">
        <v>736</v>
      </c>
      <c r="B69" s="289"/>
      <c r="C69" s="289"/>
      <c r="D69" s="252"/>
      <c r="E69" s="370">
        <f t="shared" si="2"/>
        <v>0</v>
      </c>
      <c r="F69" s="372"/>
      <c r="G69" s="372"/>
      <c r="H69" s="372"/>
      <c r="I69" s="372"/>
      <c r="J69" s="372"/>
      <c r="K69" s="372"/>
      <c r="L69" s="372"/>
      <c r="M69" s="458"/>
    </row>
    <row r="70" spans="1:13" ht="18" customHeight="1">
      <c r="A70" s="288"/>
      <c r="B70" s="1232" t="s">
        <v>1648</v>
      </c>
      <c r="C70" s="1071"/>
      <c r="D70" s="252" t="s">
        <v>1647</v>
      </c>
      <c r="E70" s="370">
        <f t="shared" si="2"/>
        <v>0</v>
      </c>
      <c r="F70" s="372">
        <f>F175+F277</f>
        <v>0</v>
      </c>
      <c r="G70" s="372">
        <f aca="true" t="shared" si="48" ref="G70:M70">G175+G277</f>
        <v>0</v>
      </c>
      <c r="H70" s="372">
        <f t="shared" si="48"/>
        <v>0</v>
      </c>
      <c r="I70" s="372">
        <f t="shared" si="48"/>
        <v>0</v>
      </c>
      <c r="J70" s="372">
        <f t="shared" si="48"/>
        <v>0</v>
      </c>
      <c r="K70" s="372">
        <f t="shared" si="48"/>
        <v>0</v>
      </c>
      <c r="L70" s="372">
        <f t="shared" si="48"/>
        <v>0</v>
      </c>
      <c r="M70" s="458">
        <f t="shared" si="48"/>
        <v>0</v>
      </c>
    </row>
    <row r="71" spans="1:13" ht="18" customHeight="1">
      <c r="A71" s="294"/>
      <c r="B71" s="291" t="s">
        <v>722</v>
      </c>
      <c r="C71" s="243"/>
      <c r="D71" s="252" t="s">
        <v>723</v>
      </c>
      <c r="E71" s="370">
        <f t="shared" si="2"/>
        <v>0</v>
      </c>
      <c r="F71" s="372">
        <f>F72</f>
        <v>0</v>
      </c>
      <c r="G71" s="372">
        <f aca="true" t="shared" si="49" ref="G71:M71">G72</f>
        <v>0</v>
      </c>
      <c r="H71" s="372">
        <f t="shared" si="49"/>
        <v>0</v>
      </c>
      <c r="I71" s="372">
        <f t="shared" si="49"/>
        <v>0</v>
      </c>
      <c r="J71" s="372">
        <f t="shared" si="49"/>
        <v>0</v>
      </c>
      <c r="K71" s="372">
        <f t="shared" si="49"/>
        <v>0</v>
      </c>
      <c r="L71" s="372">
        <f t="shared" si="49"/>
        <v>0</v>
      </c>
      <c r="M71" s="458">
        <f t="shared" si="49"/>
        <v>0</v>
      </c>
    </row>
    <row r="72" spans="1:13" ht="18" customHeight="1">
      <c r="A72" s="294"/>
      <c r="B72" s="291"/>
      <c r="C72" s="243" t="s">
        <v>613</v>
      </c>
      <c r="D72" s="252" t="s">
        <v>724</v>
      </c>
      <c r="E72" s="370">
        <f t="shared" si="2"/>
        <v>0</v>
      </c>
      <c r="F72" s="372">
        <f>F177+F279</f>
        <v>0</v>
      </c>
      <c r="G72" s="372">
        <f aca="true" t="shared" si="50" ref="G72:M73">G177+G279</f>
        <v>0</v>
      </c>
      <c r="H72" s="372">
        <f t="shared" si="50"/>
        <v>0</v>
      </c>
      <c r="I72" s="372">
        <f t="shared" si="50"/>
        <v>0</v>
      </c>
      <c r="J72" s="372">
        <f t="shared" si="50"/>
        <v>0</v>
      </c>
      <c r="K72" s="372">
        <f t="shared" si="50"/>
        <v>0</v>
      </c>
      <c r="L72" s="372">
        <f t="shared" si="50"/>
        <v>0</v>
      </c>
      <c r="M72" s="458">
        <f t="shared" si="50"/>
        <v>0</v>
      </c>
    </row>
    <row r="73" spans="1:13" ht="18" customHeight="1">
      <c r="A73" s="294"/>
      <c r="B73" s="291" t="s">
        <v>725</v>
      </c>
      <c r="C73" s="243"/>
      <c r="D73" s="252" t="s">
        <v>726</v>
      </c>
      <c r="E73" s="370">
        <f t="shared" si="2"/>
        <v>5180</v>
      </c>
      <c r="F73" s="372">
        <f>F178+F280</f>
        <v>0</v>
      </c>
      <c r="G73" s="372">
        <f t="shared" si="50"/>
        <v>749</v>
      </c>
      <c r="H73" s="372">
        <f t="shared" si="50"/>
        <v>1075</v>
      </c>
      <c r="I73" s="372">
        <f t="shared" si="50"/>
        <v>1336</v>
      </c>
      <c r="J73" s="372">
        <f t="shared" si="50"/>
        <v>2020</v>
      </c>
      <c r="K73" s="372">
        <f t="shared" si="50"/>
        <v>5423.46</v>
      </c>
      <c r="L73" s="372">
        <f t="shared" si="50"/>
        <v>5413.1</v>
      </c>
      <c r="M73" s="458">
        <f t="shared" si="50"/>
        <v>5387.2</v>
      </c>
    </row>
    <row r="74" spans="1:13" ht="32.25" customHeight="1">
      <c r="A74" s="294"/>
      <c r="B74" s="1233" t="s">
        <v>183</v>
      </c>
      <c r="C74" s="1233"/>
      <c r="D74" s="252" t="s">
        <v>727</v>
      </c>
      <c r="E74" s="370">
        <f t="shared" si="2"/>
        <v>5</v>
      </c>
      <c r="F74" s="372">
        <f>F75</f>
        <v>0</v>
      </c>
      <c r="G74" s="372">
        <f aca="true" t="shared" si="51" ref="G74:M74">G75</f>
        <v>0</v>
      </c>
      <c r="H74" s="372">
        <f t="shared" si="51"/>
        <v>0</v>
      </c>
      <c r="I74" s="372">
        <f t="shared" si="51"/>
        <v>5</v>
      </c>
      <c r="J74" s="372">
        <f t="shared" si="51"/>
        <v>0</v>
      </c>
      <c r="K74" s="372">
        <f t="shared" si="51"/>
        <v>5.235</v>
      </c>
      <c r="L74" s="372">
        <f t="shared" si="51"/>
        <v>5.225</v>
      </c>
      <c r="M74" s="458">
        <f t="shared" si="51"/>
        <v>5.2</v>
      </c>
    </row>
    <row r="75" spans="1:13" s="5" customFormat="1" ht="18" customHeight="1">
      <c r="A75" s="199"/>
      <c r="B75" s="200"/>
      <c r="C75" s="201" t="s">
        <v>168</v>
      </c>
      <c r="D75" s="18" t="s">
        <v>798</v>
      </c>
      <c r="E75" s="370">
        <f t="shared" si="2"/>
        <v>5</v>
      </c>
      <c r="F75" s="378">
        <f>F180+F282</f>
        <v>0</v>
      </c>
      <c r="G75" s="378">
        <f aca="true" t="shared" si="52" ref="G75:M75">G180+G282</f>
        <v>0</v>
      </c>
      <c r="H75" s="378">
        <f t="shared" si="52"/>
        <v>0</v>
      </c>
      <c r="I75" s="378">
        <f t="shared" si="52"/>
        <v>5</v>
      </c>
      <c r="J75" s="378">
        <f t="shared" si="52"/>
        <v>0</v>
      </c>
      <c r="K75" s="378">
        <f t="shared" si="52"/>
        <v>5.235</v>
      </c>
      <c r="L75" s="378">
        <f t="shared" si="52"/>
        <v>5.225</v>
      </c>
      <c r="M75" s="461">
        <f t="shared" si="52"/>
        <v>5.2</v>
      </c>
    </row>
    <row r="76" spans="1:13" ht="30.75" customHeight="1">
      <c r="A76" s="1234" t="s">
        <v>447</v>
      </c>
      <c r="B76" s="1235"/>
      <c r="C76" s="1235"/>
      <c r="D76" s="252"/>
      <c r="E76" s="370">
        <f t="shared" si="2"/>
        <v>83060</v>
      </c>
      <c r="F76" s="372">
        <f>F77+F84</f>
        <v>0</v>
      </c>
      <c r="G76" s="372">
        <f>G77+G84</f>
        <v>6226</v>
      </c>
      <c r="H76" s="372">
        <f aca="true" t="shared" si="53" ref="H76:M76">H77+H84</f>
        <v>10306</v>
      </c>
      <c r="I76" s="372">
        <f t="shared" si="53"/>
        <v>29862</v>
      </c>
      <c r="J76" s="372">
        <f t="shared" si="53"/>
        <v>36666</v>
      </c>
      <c r="K76" s="372">
        <f t="shared" si="53"/>
        <v>86963.82</v>
      </c>
      <c r="L76" s="372">
        <f t="shared" si="53"/>
        <v>86797.7</v>
      </c>
      <c r="M76" s="458">
        <f t="shared" si="53"/>
        <v>86382.4</v>
      </c>
    </row>
    <row r="77" spans="1:13" ht="34.5" customHeight="1">
      <c r="A77" s="1037" t="s">
        <v>1755</v>
      </c>
      <c r="B77" s="1038"/>
      <c r="C77" s="1038"/>
      <c r="D77" s="252" t="s">
        <v>154</v>
      </c>
      <c r="E77" s="370">
        <f t="shared" si="2"/>
        <v>47059</v>
      </c>
      <c r="F77" s="372">
        <f>F79+F82+F83</f>
        <v>0</v>
      </c>
      <c r="G77" s="372">
        <f>G79+G82+G83</f>
        <v>5410</v>
      </c>
      <c r="H77" s="372">
        <f aca="true" t="shared" si="54" ref="H77:M77">H79+H82+H83</f>
        <v>8040</v>
      </c>
      <c r="I77" s="372">
        <f t="shared" si="54"/>
        <v>10041</v>
      </c>
      <c r="J77" s="372">
        <f t="shared" si="54"/>
        <v>23568</v>
      </c>
      <c r="K77" s="372">
        <f t="shared" si="54"/>
        <v>49270.773</v>
      </c>
      <c r="L77" s="372">
        <f t="shared" si="54"/>
        <v>49176.655</v>
      </c>
      <c r="M77" s="458">
        <f t="shared" si="54"/>
        <v>48941.36</v>
      </c>
    </row>
    <row r="78" spans="1:13" ht="18.75" customHeight="1">
      <c r="A78" s="288" t="s">
        <v>736</v>
      </c>
      <c r="B78" s="289"/>
      <c r="C78" s="289"/>
      <c r="D78" s="252"/>
      <c r="E78" s="370"/>
      <c r="F78" s="372"/>
      <c r="G78" s="372"/>
      <c r="H78" s="372"/>
      <c r="I78" s="372"/>
      <c r="J78" s="372"/>
      <c r="K78" s="372"/>
      <c r="L78" s="372"/>
      <c r="M78" s="458"/>
    </row>
    <row r="79" spans="1:13" ht="18" customHeight="1">
      <c r="A79" s="300"/>
      <c r="B79" s="243" t="s">
        <v>929</v>
      </c>
      <c r="C79" s="299"/>
      <c r="D79" s="252" t="s">
        <v>1156</v>
      </c>
      <c r="E79" s="370">
        <f aca="true" t="shared" si="55" ref="E79:E116">G79+H79+I79+J79</f>
        <v>0</v>
      </c>
      <c r="F79" s="372">
        <f>F80+F81</f>
        <v>0</v>
      </c>
      <c r="G79" s="372">
        <f aca="true" t="shared" si="56" ref="G79:M79">G80+G81</f>
        <v>0</v>
      </c>
      <c r="H79" s="372">
        <f t="shared" si="56"/>
        <v>0</v>
      </c>
      <c r="I79" s="372">
        <f t="shared" si="56"/>
        <v>0</v>
      </c>
      <c r="J79" s="372">
        <f t="shared" si="56"/>
        <v>0</v>
      </c>
      <c r="K79" s="372">
        <f t="shared" si="56"/>
        <v>0</v>
      </c>
      <c r="L79" s="372">
        <f t="shared" si="56"/>
        <v>0</v>
      </c>
      <c r="M79" s="458">
        <f t="shared" si="56"/>
        <v>0</v>
      </c>
    </row>
    <row r="80" spans="1:13" ht="18" customHeight="1">
      <c r="A80" s="300"/>
      <c r="B80" s="243"/>
      <c r="C80" s="291" t="s">
        <v>237</v>
      </c>
      <c r="D80" s="252" t="s">
        <v>145</v>
      </c>
      <c r="E80" s="370">
        <f t="shared" si="55"/>
        <v>0</v>
      </c>
      <c r="F80" s="372">
        <f>F185+F287</f>
        <v>0</v>
      </c>
      <c r="G80" s="372">
        <f aca="true" t="shared" si="57" ref="G80:M80">G185+G287</f>
        <v>0</v>
      </c>
      <c r="H80" s="372">
        <f t="shared" si="57"/>
        <v>0</v>
      </c>
      <c r="I80" s="372">
        <f t="shared" si="57"/>
        <v>0</v>
      </c>
      <c r="J80" s="372">
        <f t="shared" si="57"/>
        <v>0</v>
      </c>
      <c r="K80" s="372">
        <f t="shared" si="57"/>
        <v>0</v>
      </c>
      <c r="L80" s="372">
        <f t="shared" si="57"/>
        <v>0</v>
      </c>
      <c r="M80" s="458">
        <f t="shared" si="57"/>
        <v>0</v>
      </c>
    </row>
    <row r="81" spans="1:13" ht="15" customHeight="1">
      <c r="A81" s="300"/>
      <c r="B81" s="243"/>
      <c r="C81" s="291" t="s">
        <v>689</v>
      </c>
      <c r="D81" s="252" t="s">
        <v>624</v>
      </c>
      <c r="E81" s="370">
        <f t="shared" si="55"/>
        <v>0</v>
      </c>
      <c r="F81" s="372">
        <f aca="true" t="shared" si="58" ref="F81:M81">F186+F288</f>
        <v>0</v>
      </c>
      <c r="G81" s="372">
        <f t="shared" si="58"/>
        <v>0</v>
      </c>
      <c r="H81" s="372">
        <f t="shared" si="58"/>
        <v>0</v>
      </c>
      <c r="I81" s="372">
        <f t="shared" si="58"/>
        <v>0</v>
      </c>
      <c r="J81" s="372">
        <f t="shared" si="58"/>
        <v>0</v>
      </c>
      <c r="K81" s="372">
        <f t="shared" si="58"/>
        <v>0</v>
      </c>
      <c r="L81" s="372">
        <f t="shared" si="58"/>
        <v>0</v>
      </c>
      <c r="M81" s="458">
        <f t="shared" si="58"/>
        <v>0</v>
      </c>
    </row>
    <row r="82" spans="1:13" ht="18" customHeight="1">
      <c r="A82" s="300"/>
      <c r="B82" s="243" t="s">
        <v>470</v>
      </c>
      <c r="C82" s="298"/>
      <c r="D82" s="252" t="s">
        <v>471</v>
      </c>
      <c r="E82" s="370">
        <f t="shared" si="55"/>
        <v>0</v>
      </c>
      <c r="F82" s="372">
        <f aca="true" t="shared" si="59" ref="F82:M82">F187+F289</f>
        <v>0</v>
      </c>
      <c r="G82" s="372">
        <f t="shared" si="59"/>
        <v>0</v>
      </c>
      <c r="H82" s="372">
        <f t="shared" si="59"/>
        <v>0</v>
      </c>
      <c r="I82" s="372">
        <f t="shared" si="59"/>
        <v>0</v>
      </c>
      <c r="J82" s="372">
        <f t="shared" si="59"/>
        <v>0</v>
      </c>
      <c r="K82" s="372">
        <f t="shared" si="59"/>
        <v>0</v>
      </c>
      <c r="L82" s="372">
        <f t="shared" si="59"/>
        <v>0</v>
      </c>
      <c r="M82" s="458">
        <f t="shared" si="59"/>
        <v>0</v>
      </c>
    </row>
    <row r="83" spans="1:13" ht="27" customHeight="1">
      <c r="A83" s="300"/>
      <c r="B83" s="1184" t="s">
        <v>406</v>
      </c>
      <c r="C83" s="1184"/>
      <c r="D83" s="252" t="s">
        <v>472</v>
      </c>
      <c r="E83" s="370">
        <f t="shared" si="55"/>
        <v>47059</v>
      </c>
      <c r="F83" s="372">
        <f aca="true" t="shared" si="60" ref="F83:M83">F188+F290</f>
        <v>0</v>
      </c>
      <c r="G83" s="372">
        <f t="shared" si="60"/>
        <v>5410</v>
      </c>
      <c r="H83" s="372">
        <f t="shared" si="60"/>
        <v>8040</v>
      </c>
      <c r="I83" s="372">
        <f t="shared" si="60"/>
        <v>10041</v>
      </c>
      <c r="J83" s="372">
        <f t="shared" si="60"/>
        <v>23568</v>
      </c>
      <c r="K83" s="372">
        <f t="shared" si="60"/>
        <v>49270.773</v>
      </c>
      <c r="L83" s="372">
        <f t="shared" si="60"/>
        <v>49176.655</v>
      </c>
      <c r="M83" s="458">
        <f t="shared" si="60"/>
        <v>48941.36</v>
      </c>
    </row>
    <row r="84" spans="1:13" ht="18" customHeight="1">
      <c r="A84" s="285" t="s">
        <v>677</v>
      </c>
      <c r="B84" s="243"/>
      <c r="C84" s="299"/>
      <c r="D84" s="252" t="s">
        <v>473</v>
      </c>
      <c r="E84" s="370">
        <f t="shared" si="55"/>
        <v>36001</v>
      </c>
      <c r="F84" s="372">
        <f>F86+F87+F88+F91</f>
        <v>0</v>
      </c>
      <c r="G84" s="372">
        <f aca="true" t="shared" si="61" ref="G84:M84">G86+G87+G88+G91</f>
        <v>816</v>
      </c>
      <c r="H84" s="372">
        <f t="shared" si="61"/>
        <v>2266</v>
      </c>
      <c r="I84" s="372">
        <f t="shared" si="61"/>
        <v>19821</v>
      </c>
      <c r="J84" s="372">
        <f t="shared" si="61"/>
        <v>13098</v>
      </c>
      <c r="K84" s="372">
        <f t="shared" si="61"/>
        <v>37693.047</v>
      </c>
      <c r="L84" s="372">
        <f t="shared" si="61"/>
        <v>37621.045</v>
      </c>
      <c r="M84" s="458">
        <f t="shared" si="61"/>
        <v>37441.04</v>
      </c>
    </row>
    <row r="85" spans="1:13" ht="18" customHeight="1">
      <c r="A85" s="288" t="s">
        <v>736</v>
      </c>
      <c r="B85" s="289"/>
      <c r="C85" s="289"/>
      <c r="D85" s="252"/>
      <c r="E85" s="370"/>
      <c r="F85" s="372"/>
      <c r="G85" s="372"/>
      <c r="H85" s="372"/>
      <c r="I85" s="372"/>
      <c r="J85" s="372"/>
      <c r="K85" s="372"/>
      <c r="L85" s="372"/>
      <c r="M85" s="458"/>
    </row>
    <row r="86" spans="1:13" ht="18" customHeight="1">
      <c r="A86" s="300"/>
      <c r="B86" s="243" t="s">
        <v>474</v>
      </c>
      <c r="C86" s="299"/>
      <c r="D86" s="252" t="s">
        <v>475</v>
      </c>
      <c r="E86" s="370">
        <f t="shared" si="55"/>
        <v>0</v>
      </c>
      <c r="F86" s="372">
        <f>F191+F293</f>
        <v>0</v>
      </c>
      <c r="G86" s="372">
        <f aca="true" t="shared" si="62" ref="G86:M87">G191+G293</f>
        <v>0</v>
      </c>
      <c r="H86" s="372">
        <f t="shared" si="62"/>
        <v>0</v>
      </c>
      <c r="I86" s="372">
        <f t="shared" si="62"/>
        <v>0</v>
      </c>
      <c r="J86" s="372">
        <f t="shared" si="62"/>
        <v>0</v>
      </c>
      <c r="K86" s="372">
        <f t="shared" si="62"/>
        <v>0</v>
      </c>
      <c r="L86" s="372">
        <f t="shared" si="62"/>
        <v>0</v>
      </c>
      <c r="M86" s="458">
        <f t="shared" si="62"/>
        <v>0</v>
      </c>
    </row>
    <row r="87" spans="1:13" ht="18" customHeight="1">
      <c r="A87" s="300"/>
      <c r="B87" s="243" t="s">
        <v>476</v>
      </c>
      <c r="C87" s="299"/>
      <c r="D87" s="252" t="s">
        <v>308</v>
      </c>
      <c r="E87" s="370">
        <f t="shared" si="55"/>
        <v>0</v>
      </c>
      <c r="F87" s="372">
        <f>F192+F294</f>
        <v>0</v>
      </c>
      <c r="G87" s="372">
        <f t="shared" si="62"/>
        <v>0</v>
      </c>
      <c r="H87" s="372">
        <f t="shared" si="62"/>
        <v>0</v>
      </c>
      <c r="I87" s="372">
        <f t="shared" si="62"/>
        <v>0</v>
      </c>
      <c r="J87" s="372">
        <f t="shared" si="62"/>
        <v>0</v>
      </c>
      <c r="K87" s="372">
        <f t="shared" si="62"/>
        <v>0</v>
      </c>
      <c r="L87" s="372">
        <f t="shared" si="62"/>
        <v>0</v>
      </c>
      <c r="M87" s="458">
        <f t="shared" si="62"/>
        <v>0</v>
      </c>
    </row>
    <row r="88" spans="1:13" ht="18" customHeight="1">
      <c r="A88" s="300"/>
      <c r="B88" s="243" t="s">
        <v>309</v>
      </c>
      <c r="C88" s="299"/>
      <c r="D88" s="252" t="s">
        <v>620</v>
      </c>
      <c r="E88" s="370">
        <f t="shared" si="55"/>
        <v>36001</v>
      </c>
      <c r="F88" s="372">
        <f>F89+F90</f>
        <v>0</v>
      </c>
      <c r="G88" s="372">
        <f aca="true" t="shared" si="63" ref="G88:M88">G89+G90</f>
        <v>816</v>
      </c>
      <c r="H88" s="372">
        <f t="shared" si="63"/>
        <v>2266</v>
      </c>
      <c r="I88" s="372">
        <f t="shared" si="63"/>
        <v>19821</v>
      </c>
      <c r="J88" s="372">
        <f t="shared" si="63"/>
        <v>13098</v>
      </c>
      <c r="K88" s="372">
        <f t="shared" si="63"/>
        <v>37693.047</v>
      </c>
      <c r="L88" s="372">
        <f t="shared" si="63"/>
        <v>37621.045</v>
      </c>
      <c r="M88" s="458">
        <f t="shared" si="63"/>
        <v>37441.04</v>
      </c>
    </row>
    <row r="89" spans="1:13" ht="18" customHeight="1">
      <c r="A89" s="300"/>
      <c r="B89" s="243"/>
      <c r="C89" s="243" t="s">
        <v>692</v>
      </c>
      <c r="D89" s="252" t="s">
        <v>621</v>
      </c>
      <c r="E89" s="370">
        <f t="shared" si="55"/>
        <v>36001</v>
      </c>
      <c r="F89" s="372">
        <f>F194+F296</f>
        <v>0</v>
      </c>
      <c r="G89" s="372">
        <f aca="true" t="shared" si="64" ref="G89:M89">G194+G296</f>
        <v>816</v>
      </c>
      <c r="H89" s="372">
        <f t="shared" si="64"/>
        <v>2266</v>
      </c>
      <c r="I89" s="372">
        <f t="shared" si="64"/>
        <v>19821</v>
      </c>
      <c r="J89" s="372">
        <f t="shared" si="64"/>
        <v>13098</v>
      </c>
      <c r="K89" s="372">
        <f t="shared" si="64"/>
        <v>37693.047</v>
      </c>
      <c r="L89" s="372">
        <f t="shared" si="64"/>
        <v>37621.045</v>
      </c>
      <c r="M89" s="458">
        <f t="shared" si="64"/>
        <v>37441.04</v>
      </c>
    </row>
    <row r="90" spans="1:13" ht="18" customHeight="1">
      <c r="A90" s="300"/>
      <c r="B90" s="243"/>
      <c r="C90" s="243" t="s">
        <v>1166</v>
      </c>
      <c r="D90" s="252" t="s">
        <v>622</v>
      </c>
      <c r="E90" s="370">
        <f t="shared" si="55"/>
        <v>0</v>
      </c>
      <c r="F90" s="372">
        <f aca="true" t="shared" si="65" ref="F90:M90">F195+F297</f>
        <v>0</v>
      </c>
      <c r="G90" s="372">
        <f t="shared" si="65"/>
        <v>0</v>
      </c>
      <c r="H90" s="372">
        <f t="shared" si="65"/>
        <v>0</v>
      </c>
      <c r="I90" s="372">
        <f t="shared" si="65"/>
        <v>0</v>
      </c>
      <c r="J90" s="372">
        <f t="shared" si="65"/>
        <v>0</v>
      </c>
      <c r="K90" s="372">
        <f t="shared" si="65"/>
        <v>0</v>
      </c>
      <c r="L90" s="372">
        <f t="shared" si="65"/>
        <v>0</v>
      </c>
      <c r="M90" s="458">
        <f t="shared" si="65"/>
        <v>0</v>
      </c>
    </row>
    <row r="91" spans="1:13" ht="18" customHeight="1">
      <c r="A91" s="300"/>
      <c r="B91" s="244" t="s">
        <v>675</v>
      </c>
      <c r="C91" s="244"/>
      <c r="D91" s="252" t="s">
        <v>676</v>
      </c>
      <c r="E91" s="370">
        <f t="shared" si="55"/>
        <v>0</v>
      </c>
      <c r="F91" s="372">
        <f aca="true" t="shared" si="66" ref="F91:M91">F196+F298</f>
        <v>0</v>
      </c>
      <c r="G91" s="372">
        <f t="shared" si="66"/>
        <v>0</v>
      </c>
      <c r="H91" s="372">
        <f t="shared" si="66"/>
        <v>0</v>
      </c>
      <c r="I91" s="372">
        <f t="shared" si="66"/>
        <v>0</v>
      </c>
      <c r="J91" s="372">
        <f t="shared" si="66"/>
        <v>0</v>
      </c>
      <c r="K91" s="372">
        <f t="shared" si="66"/>
        <v>0</v>
      </c>
      <c r="L91" s="372">
        <f t="shared" si="66"/>
        <v>0</v>
      </c>
      <c r="M91" s="458">
        <f t="shared" si="66"/>
        <v>0</v>
      </c>
    </row>
    <row r="92" spans="1:13" ht="33" customHeight="1">
      <c r="A92" s="1037" t="s">
        <v>448</v>
      </c>
      <c r="B92" s="1038"/>
      <c r="C92" s="1038"/>
      <c r="D92" s="252" t="s">
        <v>623</v>
      </c>
      <c r="E92" s="370">
        <f t="shared" si="55"/>
        <v>0</v>
      </c>
      <c r="F92" s="372">
        <f>F93+F97+F104</f>
        <v>0</v>
      </c>
      <c r="G92" s="372">
        <f aca="true" t="shared" si="67" ref="G92:M92">G93+G97+G104</f>
        <v>0</v>
      </c>
      <c r="H92" s="372">
        <f t="shared" si="67"/>
        <v>0</v>
      </c>
      <c r="I92" s="372">
        <f t="shared" si="67"/>
        <v>0</v>
      </c>
      <c r="J92" s="372">
        <f t="shared" si="67"/>
        <v>0</v>
      </c>
      <c r="K92" s="372">
        <f t="shared" si="67"/>
        <v>0</v>
      </c>
      <c r="L92" s="372">
        <f t="shared" si="67"/>
        <v>0</v>
      </c>
      <c r="M92" s="458">
        <f t="shared" si="67"/>
        <v>0</v>
      </c>
    </row>
    <row r="93" spans="1:13" ht="15.75">
      <c r="A93" s="1037" t="s">
        <v>857</v>
      </c>
      <c r="B93" s="1038"/>
      <c r="C93" s="1038"/>
      <c r="D93" s="252" t="s">
        <v>858</v>
      </c>
      <c r="E93" s="370">
        <f t="shared" si="55"/>
        <v>0</v>
      </c>
      <c r="F93" s="372">
        <f>F95</f>
        <v>0</v>
      </c>
      <c r="G93" s="372">
        <f aca="true" t="shared" si="68" ref="G93:M93">G95</f>
        <v>0</v>
      </c>
      <c r="H93" s="372">
        <f t="shared" si="68"/>
        <v>0</v>
      </c>
      <c r="I93" s="372">
        <f t="shared" si="68"/>
        <v>0</v>
      </c>
      <c r="J93" s="372">
        <f t="shared" si="68"/>
        <v>0</v>
      </c>
      <c r="K93" s="372">
        <f t="shared" si="68"/>
        <v>0</v>
      </c>
      <c r="L93" s="372">
        <f t="shared" si="68"/>
        <v>0</v>
      </c>
      <c r="M93" s="458">
        <f t="shared" si="68"/>
        <v>0</v>
      </c>
    </row>
    <row r="94" spans="1:13" ht="18" customHeight="1">
      <c r="A94" s="288" t="s">
        <v>736</v>
      </c>
      <c r="B94" s="289"/>
      <c r="C94" s="289"/>
      <c r="D94" s="252"/>
      <c r="E94" s="370"/>
      <c r="F94" s="372"/>
      <c r="G94" s="372"/>
      <c r="H94" s="372"/>
      <c r="I94" s="372"/>
      <c r="J94" s="372"/>
      <c r="K94" s="372"/>
      <c r="L94" s="372"/>
      <c r="M94" s="458"/>
    </row>
    <row r="95" spans="1:13" ht="18" customHeight="1">
      <c r="A95" s="300"/>
      <c r="B95" s="243" t="s">
        <v>495</v>
      </c>
      <c r="C95" s="291"/>
      <c r="D95" s="252" t="s">
        <v>496</v>
      </c>
      <c r="E95" s="370">
        <f t="shared" si="55"/>
        <v>0</v>
      </c>
      <c r="F95" s="372">
        <f>F96</f>
        <v>0</v>
      </c>
      <c r="G95" s="372">
        <f aca="true" t="shared" si="69" ref="G95:M95">G96</f>
        <v>0</v>
      </c>
      <c r="H95" s="372">
        <f t="shared" si="69"/>
        <v>0</v>
      </c>
      <c r="I95" s="372">
        <f t="shared" si="69"/>
        <v>0</v>
      </c>
      <c r="J95" s="372">
        <f t="shared" si="69"/>
        <v>0</v>
      </c>
      <c r="K95" s="372">
        <f t="shared" si="69"/>
        <v>0</v>
      </c>
      <c r="L95" s="372">
        <f t="shared" si="69"/>
        <v>0</v>
      </c>
      <c r="M95" s="458">
        <f t="shared" si="69"/>
        <v>0</v>
      </c>
    </row>
    <row r="96" spans="1:13" ht="18" customHeight="1">
      <c r="A96" s="300"/>
      <c r="B96" s="243"/>
      <c r="C96" s="291" t="s">
        <v>1038</v>
      </c>
      <c r="D96" s="252" t="s">
        <v>497</v>
      </c>
      <c r="E96" s="370">
        <f t="shared" si="55"/>
        <v>0</v>
      </c>
      <c r="F96" s="372">
        <f>F201+F303</f>
        <v>0</v>
      </c>
      <c r="G96" s="372">
        <f aca="true" t="shared" si="70" ref="G96:M96">G201+G303</f>
        <v>0</v>
      </c>
      <c r="H96" s="372">
        <f t="shared" si="70"/>
        <v>0</v>
      </c>
      <c r="I96" s="372">
        <f t="shared" si="70"/>
        <v>0</v>
      </c>
      <c r="J96" s="372">
        <f t="shared" si="70"/>
        <v>0</v>
      </c>
      <c r="K96" s="372">
        <f t="shared" si="70"/>
        <v>0</v>
      </c>
      <c r="L96" s="372">
        <f t="shared" si="70"/>
        <v>0</v>
      </c>
      <c r="M96" s="458">
        <f t="shared" si="70"/>
        <v>0</v>
      </c>
    </row>
    <row r="97" spans="1:13" ht="33" customHeight="1">
      <c r="A97" s="1037" t="s">
        <v>1208</v>
      </c>
      <c r="B97" s="1038"/>
      <c r="C97" s="1038"/>
      <c r="D97" s="252" t="s">
        <v>498</v>
      </c>
      <c r="E97" s="370">
        <f t="shared" si="55"/>
        <v>0</v>
      </c>
      <c r="F97" s="372">
        <f>F99+F102+F103</f>
        <v>0</v>
      </c>
      <c r="G97" s="372">
        <f aca="true" t="shared" si="71" ref="G97:M97">G99+G102+G103</f>
        <v>0</v>
      </c>
      <c r="H97" s="372">
        <f t="shared" si="71"/>
        <v>0</v>
      </c>
      <c r="I97" s="372">
        <f t="shared" si="71"/>
        <v>0</v>
      </c>
      <c r="J97" s="372">
        <f t="shared" si="71"/>
        <v>0</v>
      </c>
      <c r="K97" s="372">
        <f t="shared" si="71"/>
        <v>0</v>
      </c>
      <c r="L97" s="372">
        <f t="shared" si="71"/>
        <v>0</v>
      </c>
      <c r="M97" s="458">
        <f t="shared" si="71"/>
        <v>0</v>
      </c>
    </row>
    <row r="98" spans="1:13" ht="18" customHeight="1">
      <c r="A98" s="288" t="s">
        <v>736</v>
      </c>
      <c r="B98" s="289"/>
      <c r="C98" s="289"/>
      <c r="D98" s="252"/>
      <c r="E98" s="370"/>
      <c r="F98" s="372"/>
      <c r="G98" s="372"/>
      <c r="H98" s="372"/>
      <c r="I98" s="372"/>
      <c r="J98" s="372"/>
      <c r="K98" s="372"/>
      <c r="L98" s="372"/>
      <c r="M98" s="458"/>
    </row>
    <row r="99" spans="1:13" ht="18" customHeight="1">
      <c r="A99" s="288"/>
      <c r="B99" s="252" t="s">
        <v>1264</v>
      </c>
      <c r="C99" s="289"/>
      <c r="D99" s="252" t="s">
        <v>499</v>
      </c>
      <c r="E99" s="370">
        <f t="shared" si="55"/>
        <v>0</v>
      </c>
      <c r="F99" s="372">
        <f>F100+F101</f>
        <v>0</v>
      </c>
      <c r="G99" s="372">
        <f aca="true" t="shared" si="72" ref="G99:M99">G100+G101</f>
        <v>0</v>
      </c>
      <c r="H99" s="372">
        <f t="shared" si="72"/>
        <v>0</v>
      </c>
      <c r="I99" s="372">
        <f t="shared" si="72"/>
        <v>0</v>
      </c>
      <c r="J99" s="372">
        <f t="shared" si="72"/>
        <v>0</v>
      </c>
      <c r="K99" s="372">
        <f t="shared" si="72"/>
        <v>0</v>
      </c>
      <c r="L99" s="372">
        <f t="shared" si="72"/>
        <v>0</v>
      </c>
      <c r="M99" s="458">
        <f t="shared" si="72"/>
        <v>0</v>
      </c>
    </row>
    <row r="100" spans="1:13" ht="18" customHeight="1">
      <c r="A100" s="288"/>
      <c r="B100" s="289"/>
      <c r="C100" s="252" t="s">
        <v>15</v>
      </c>
      <c r="D100" s="252" t="s">
        <v>500</v>
      </c>
      <c r="E100" s="370">
        <f t="shared" si="55"/>
        <v>0</v>
      </c>
      <c r="F100" s="372">
        <f>F205+F307</f>
        <v>0</v>
      </c>
      <c r="G100" s="372">
        <f aca="true" t="shared" si="73" ref="G100:M100">G205+G307</f>
        <v>0</v>
      </c>
      <c r="H100" s="372">
        <f t="shared" si="73"/>
        <v>0</v>
      </c>
      <c r="I100" s="372">
        <f t="shared" si="73"/>
        <v>0</v>
      </c>
      <c r="J100" s="372">
        <f t="shared" si="73"/>
        <v>0</v>
      </c>
      <c r="K100" s="372">
        <f t="shared" si="73"/>
        <v>0</v>
      </c>
      <c r="L100" s="372">
        <f t="shared" si="73"/>
        <v>0</v>
      </c>
      <c r="M100" s="458">
        <f t="shared" si="73"/>
        <v>0</v>
      </c>
    </row>
    <row r="101" spans="1:13" ht="18" customHeight="1">
      <c r="A101" s="300"/>
      <c r="B101" s="291"/>
      <c r="C101" s="291" t="s">
        <v>988</v>
      </c>
      <c r="D101" s="252" t="s">
        <v>501</v>
      </c>
      <c r="E101" s="370">
        <f t="shared" si="55"/>
        <v>0</v>
      </c>
      <c r="F101" s="372">
        <f aca="true" t="shared" si="74" ref="F101:M101">F206+F308</f>
        <v>0</v>
      </c>
      <c r="G101" s="372">
        <f t="shared" si="74"/>
        <v>0</v>
      </c>
      <c r="H101" s="372">
        <f t="shared" si="74"/>
        <v>0</v>
      </c>
      <c r="I101" s="372">
        <f t="shared" si="74"/>
        <v>0</v>
      </c>
      <c r="J101" s="372">
        <f t="shared" si="74"/>
        <v>0</v>
      </c>
      <c r="K101" s="372">
        <f t="shared" si="74"/>
        <v>0</v>
      </c>
      <c r="L101" s="372">
        <f t="shared" si="74"/>
        <v>0</v>
      </c>
      <c r="M101" s="458">
        <f t="shared" si="74"/>
        <v>0</v>
      </c>
    </row>
    <row r="102" spans="1:13" ht="18" customHeight="1">
      <c r="A102" s="300"/>
      <c r="B102" s="1213" t="s">
        <v>762</v>
      </c>
      <c r="C102" s="1213"/>
      <c r="D102" s="252" t="s">
        <v>763</v>
      </c>
      <c r="E102" s="370">
        <f t="shared" si="55"/>
        <v>0</v>
      </c>
      <c r="F102" s="372">
        <f aca="true" t="shared" si="75" ref="F102:M102">F207+F309</f>
        <v>0</v>
      </c>
      <c r="G102" s="372">
        <f t="shared" si="75"/>
        <v>0</v>
      </c>
      <c r="H102" s="372">
        <f t="shared" si="75"/>
        <v>0</v>
      </c>
      <c r="I102" s="372">
        <f t="shared" si="75"/>
        <v>0</v>
      </c>
      <c r="J102" s="372">
        <f t="shared" si="75"/>
        <v>0</v>
      </c>
      <c r="K102" s="372">
        <f t="shared" si="75"/>
        <v>0</v>
      </c>
      <c r="L102" s="372">
        <f t="shared" si="75"/>
        <v>0</v>
      </c>
      <c r="M102" s="458">
        <f t="shared" si="75"/>
        <v>0</v>
      </c>
    </row>
    <row r="103" spans="1:13" s="5" customFormat="1" ht="25.5" customHeight="1">
      <c r="A103" s="245"/>
      <c r="B103" s="1036" t="s">
        <v>375</v>
      </c>
      <c r="C103" s="1036"/>
      <c r="D103" s="248" t="s">
        <v>378</v>
      </c>
      <c r="E103" s="370">
        <f t="shared" si="55"/>
        <v>0</v>
      </c>
      <c r="F103" s="372">
        <f aca="true" t="shared" si="76" ref="F103:M103">F208+F310</f>
        <v>0</v>
      </c>
      <c r="G103" s="372">
        <f t="shared" si="76"/>
        <v>0</v>
      </c>
      <c r="H103" s="372">
        <f t="shared" si="76"/>
        <v>0</v>
      </c>
      <c r="I103" s="372">
        <f t="shared" si="76"/>
        <v>0</v>
      </c>
      <c r="J103" s="372">
        <f t="shared" si="76"/>
        <v>0</v>
      </c>
      <c r="K103" s="372">
        <f t="shared" si="76"/>
        <v>0</v>
      </c>
      <c r="L103" s="372">
        <f t="shared" si="76"/>
        <v>0</v>
      </c>
      <c r="M103" s="458">
        <f t="shared" si="76"/>
        <v>0</v>
      </c>
    </row>
    <row r="104" spans="1:13" ht="18" customHeight="1">
      <c r="A104" s="290" t="s">
        <v>1030</v>
      </c>
      <c r="B104" s="291"/>
      <c r="C104" s="299"/>
      <c r="D104" s="252" t="s">
        <v>1031</v>
      </c>
      <c r="E104" s="370">
        <f t="shared" si="55"/>
        <v>0</v>
      </c>
      <c r="F104" s="372">
        <f>F106</f>
        <v>0</v>
      </c>
      <c r="G104" s="372">
        <f aca="true" t="shared" si="77" ref="G104:M104">G106</f>
        <v>0</v>
      </c>
      <c r="H104" s="372">
        <f t="shared" si="77"/>
        <v>0</v>
      </c>
      <c r="I104" s="372">
        <f t="shared" si="77"/>
        <v>0</v>
      </c>
      <c r="J104" s="372">
        <f t="shared" si="77"/>
        <v>0</v>
      </c>
      <c r="K104" s="372">
        <f t="shared" si="77"/>
        <v>0</v>
      </c>
      <c r="L104" s="372">
        <f t="shared" si="77"/>
        <v>0</v>
      </c>
      <c r="M104" s="458">
        <f t="shared" si="77"/>
        <v>0</v>
      </c>
    </row>
    <row r="105" spans="1:13" ht="18" customHeight="1">
      <c r="A105" s="288" t="s">
        <v>736</v>
      </c>
      <c r="B105" s="289"/>
      <c r="C105" s="289"/>
      <c r="D105" s="252"/>
      <c r="E105" s="370"/>
      <c r="F105" s="372"/>
      <c r="G105" s="372"/>
      <c r="H105" s="372"/>
      <c r="I105" s="372"/>
      <c r="J105" s="372"/>
      <c r="K105" s="372"/>
      <c r="L105" s="372"/>
      <c r="M105" s="458"/>
    </row>
    <row r="106" spans="1:13" ht="18" customHeight="1">
      <c r="A106" s="302"/>
      <c r="B106" s="243" t="s">
        <v>778</v>
      </c>
      <c r="C106" s="303"/>
      <c r="D106" s="252" t="s">
        <v>1032</v>
      </c>
      <c r="E106" s="370">
        <f t="shared" si="55"/>
        <v>0</v>
      </c>
      <c r="F106" s="372">
        <f>F211+F313</f>
        <v>0</v>
      </c>
      <c r="G106" s="372">
        <f aca="true" t="shared" si="78" ref="G106:M106">G211+G313</f>
        <v>0</v>
      </c>
      <c r="H106" s="372">
        <f t="shared" si="78"/>
        <v>0</v>
      </c>
      <c r="I106" s="372">
        <f t="shared" si="78"/>
        <v>0</v>
      </c>
      <c r="J106" s="372">
        <f t="shared" si="78"/>
        <v>0</v>
      </c>
      <c r="K106" s="372">
        <f t="shared" si="78"/>
        <v>0</v>
      </c>
      <c r="L106" s="372">
        <f t="shared" si="78"/>
        <v>0</v>
      </c>
      <c r="M106" s="458">
        <f t="shared" si="78"/>
        <v>0</v>
      </c>
    </row>
    <row r="107" spans="1:13" ht="18" customHeight="1">
      <c r="A107" s="290" t="s">
        <v>59</v>
      </c>
      <c r="B107" s="291"/>
      <c r="C107" s="291"/>
      <c r="D107" s="252" t="s">
        <v>60</v>
      </c>
      <c r="E107" s="370">
        <f t="shared" si="55"/>
        <v>0</v>
      </c>
      <c r="F107" s="372">
        <f>F109</f>
        <v>0</v>
      </c>
      <c r="G107" s="372">
        <f aca="true" t="shared" si="79" ref="G107:M107">G109</f>
        <v>0</v>
      </c>
      <c r="H107" s="372">
        <f t="shared" si="79"/>
        <v>0</v>
      </c>
      <c r="I107" s="372">
        <f t="shared" si="79"/>
        <v>0</v>
      </c>
      <c r="J107" s="372">
        <f t="shared" si="79"/>
        <v>0</v>
      </c>
      <c r="K107" s="372">
        <f t="shared" si="79"/>
        <v>0</v>
      </c>
      <c r="L107" s="372">
        <f t="shared" si="79"/>
        <v>0</v>
      </c>
      <c r="M107" s="458">
        <f t="shared" si="79"/>
        <v>0</v>
      </c>
    </row>
    <row r="108" spans="1:13" ht="18" customHeight="1">
      <c r="A108" s="288" t="s">
        <v>736</v>
      </c>
      <c r="B108" s="289"/>
      <c r="C108" s="289"/>
      <c r="D108" s="252"/>
      <c r="E108" s="370"/>
      <c r="F108" s="372"/>
      <c r="G108" s="372"/>
      <c r="H108" s="372"/>
      <c r="I108" s="372"/>
      <c r="J108" s="372"/>
      <c r="K108" s="372"/>
      <c r="L108" s="372"/>
      <c r="M108" s="458"/>
    </row>
    <row r="109" spans="1:13" ht="18" customHeight="1">
      <c r="A109" s="290"/>
      <c r="B109" s="291" t="s">
        <v>552</v>
      </c>
      <c r="C109" s="291"/>
      <c r="D109" s="252" t="s">
        <v>61</v>
      </c>
      <c r="E109" s="370">
        <f t="shared" si="55"/>
        <v>0</v>
      </c>
      <c r="F109" s="372">
        <f>F214+F316</f>
        <v>0</v>
      </c>
      <c r="G109" s="372">
        <f aca="true" t="shared" si="80" ref="G109:M109">G214+G316</f>
        <v>0</v>
      </c>
      <c r="H109" s="372">
        <f t="shared" si="80"/>
        <v>0</v>
      </c>
      <c r="I109" s="372">
        <f t="shared" si="80"/>
        <v>0</v>
      </c>
      <c r="J109" s="372">
        <f t="shared" si="80"/>
        <v>0</v>
      </c>
      <c r="K109" s="372">
        <f t="shared" si="80"/>
        <v>0</v>
      </c>
      <c r="L109" s="372">
        <f t="shared" si="80"/>
        <v>0</v>
      </c>
      <c r="M109" s="458">
        <f t="shared" si="80"/>
        <v>0</v>
      </c>
    </row>
    <row r="110" spans="1:13" ht="18" customHeight="1">
      <c r="A110" s="250" t="s">
        <v>1086</v>
      </c>
      <c r="B110" s="251"/>
      <c r="C110" s="251"/>
      <c r="D110" s="252" t="s">
        <v>547</v>
      </c>
      <c r="E110" s="370">
        <f t="shared" si="55"/>
        <v>-7841</v>
      </c>
      <c r="F110" s="372">
        <f>F111</f>
        <v>0</v>
      </c>
      <c r="G110" s="372">
        <f aca="true" t="shared" si="81" ref="G110:M110">G111</f>
        <v>630</v>
      </c>
      <c r="H110" s="372">
        <f t="shared" si="81"/>
        <v>-215</v>
      </c>
      <c r="I110" s="372">
        <f t="shared" si="81"/>
        <v>-4197</v>
      </c>
      <c r="J110" s="372">
        <f t="shared" si="81"/>
        <v>-4059</v>
      </c>
      <c r="K110" s="372">
        <f t="shared" si="81"/>
        <v>-8209.526999999973</v>
      </c>
      <c r="L110" s="372">
        <f t="shared" si="81"/>
        <v>-8193.845000000038</v>
      </c>
      <c r="M110" s="458">
        <f t="shared" si="81"/>
        <v>-8154.639999999978</v>
      </c>
    </row>
    <row r="111" spans="1:13" ht="18" customHeight="1">
      <c r="A111" s="304" t="s">
        <v>46</v>
      </c>
      <c r="B111" s="305"/>
      <c r="C111" s="305"/>
      <c r="D111" s="252" t="s">
        <v>548</v>
      </c>
      <c r="E111" s="370">
        <f t="shared" si="55"/>
        <v>-7841</v>
      </c>
      <c r="F111" s="372">
        <f>F112+F113</f>
        <v>0</v>
      </c>
      <c r="G111" s="372">
        <f aca="true" t="shared" si="82" ref="G111:M111">G112+G113</f>
        <v>630</v>
      </c>
      <c r="H111" s="372">
        <f t="shared" si="82"/>
        <v>-215</v>
      </c>
      <c r="I111" s="372">
        <f t="shared" si="82"/>
        <v>-4197</v>
      </c>
      <c r="J111" s="372">
        <f t="shared" si="82"/>
        <v>-4059</v>
      </c>
      <c r="K111" s="372">
        <f t="shared" si="82"/>
        <v>-8209.526999999973</v>
      </c>
      <c r="L111" s="372">
        <f t="shared" si="82"/>
        <v>-8193.845000000038</v>
      </c>
      <c r="M111" s="458">
        <f t="shared" si="82"/>
        <v>-8154.639999999978</v>
      </c>
    </row>
    <row r="112" spans="1:13" s="5" customFormat="1" ht="18" customHeight="1">
      <c r="A112" s="270"/>
      <c r="B112" s="1048" t="s">
        <v>289</v>
      </c>
      <c r="C112" s="1048"/>
      <c r="D112" s="49" t="s">
        <v>1235</v>
      </c>
      <c r="E112" s="370">
        <f t="shared" si="55"/>
        <v>-7673</v>
      </c>
      <c r="F112" s="459">
        <f>F217</f>
        <v>0</v>
      </c>
      <c r="G112" s="459">
        <f aca="true" t="shared" si="83" ref="G112:M112">G217</f>
        <v>-239</v>
      </c>
      <c r="H112" s="459">
        <f t="shared" si="83"/>
        <v>-911</v>
      </c>
      <c r="I112" s="459">
        <f t="shared" si="83"/>
        <v>-4431</v>
      </c>
      <c r="J112" s="459">
        <f t="shared" si="83"/>
        <v>-2092</v>
      </c>
      <c r="K112" s="459">
        <f t="shared" si="83"/>
        <v>-7572.950999999972</v>
      </c>
      <c r="L112" s="459">
        <f t="shared" si="83"/>
        <v>-7558.485000000044</v>
      </c>
      <c r="M112" s="460">
        <f t="shared" si="83"/>
        <v>-7522.319999999978</v>
      </c>
    </row>
    <row r="113" spans="1:13" s="5" customFormat="1" ht="18" customHeight="1">
      <c r="A113" s="270"/>
      <c r="B113" s="1048" t="s">
        <v>291</v>
      </c>
      <c r="C113" s="1048"/>
      <c r="D113" s="49" t="s">
        <v>1024</v>
      </c>
      <c r="E113" s="370">
        <f t="shared" si="55"/>
        <v>-168</v>
      </c>
      <c r="F113" s="459">
        <f>F319</f>
        <v>0</v>
      </c>
      <c r="G113" s="459">
        <f aca="true" t="shared" si="84" ref="G113:M113">G319</f>
        <v>869</v>
      </c>
      <c r="H113" s="459">
        <f t="shared" si="84"/>
        <v>696</v>
      </c>
      <c r="I113" s="459">
        <f t="shared" si="84"/>
        <v>234</v>
      </c>
      <c r="J113" s="459">
        <f t="shared" si="84"/>
        <v>-1967</v>
      </c>
      <c r="K113" s="459">
        <f t="shared" si="84"/>
        <v>-636.5760000000009</v>
      </c>
      <c r="L113" s="459">
        <f t="shared" si="84"/>
        <v>-635.3599999999933</v>
      </c>
      <c r="M113" s="460">
        <f t="shared" si="84"/>
        <v>-632.3199999999997</v>
      </c>
    </row>
    <row r="114" spans="1:13" ht="18" customHeight="1">
      <c r="A114" s="306" t="s">
        <v>1714</v>
      </c>
      <c r="B114" s="37"/>
      <c r="C114" s="37"/>
      <c r="D114" s="252" t="s">
        <v>549</v>
      </c>
      <c r="E114" s="370">
        <f t="shared" si="55"/>
        <v>0</v>
      </c>
      <c r="F114" s="372">
        <f>F115+F116</f>
        <v>0</v>
      </c>
      <c r="G114" s="372">
        <f aca="true" t="shared" si="85" ref="G114:M114">G115+G116</f>
        <v>0</v>
      </c>
      <c r="H114" s="372">
        <f t="shared" si="85"/>
        <v>0</v>
      </c>
      <c r="I114" s="372">
        <f t="shared" si="85"/>
        <v>0</v>
      </c>
      <c r="J114" s="372">
        <f t="shared" si="85"/>
        <v>0</v>
      </c>
      <c r="K114" s="372">
        <f t="shared" si="85"/>
        <v>0</v>
      </c>
      <c r="L114" s="372">
        <f t="shared" si="85"/>
        <v>0</v>
      </c>
      <c r="M114" s="458">
        <f t="shared" si="85"/>
        <v>0</v>
      </c>
    </row>
    <row r="115" spans="1:13" s="5" customFormat="1" ht="18" customHeight="1">
      <c r="A115" s="21"/>
      <c r="B115" s="1233" t="s">
        <v>1127</v>
      </c>
      <c r="C115" s="1233"/>
      <c r="D115" s="18" t="s">
        <v>1025</v>
      </c>
      <c r="E115" s="370">
        <f t="shared" si="55"/>
        <v>0</v>
      </c>
      <c r="F115" s="378">
        <f>F219</f>
        <v>0</v>
      </c>
      <c r="G115" s="378">
        <f aca="true" t="shared" si="86" ref="G115:M115">G219</f>
        <v>0</v>
      </c>
      <c r="H115" s="378">
        <f t="shared" si="86"/>
        <v>0</v>
      </c>
      <c r="I115" s="378">
        <f t="shared" si="86"/>
        <v>0</v>
      </c>
      <c r="J115" s="378">
        <f t="shared" si="86"/>
        <v>0</v>
      </c>
      <c r="K115" s="378">
        <f t="shared" si="86"/>
        <v>0</v>
      </c>
      <c r="L115" s="378">
        <f t="shared" si="86"/>
        <v>0</v>
      </c>
      <c r="M115" s="461">
        <f t="shared" si="86"/>
        <v>0</v>
      </c>
    </row>
    <row r="116" spans="1:13" s="5" customFormat="1" ht="18" customHeight="1">
      <c r="A116" s="307"/>
      <c r="B116" s="1238" t="s">
        <v>1231</v>
      </c>
      <c r="C116" s="1238"/>
      <c r="D116" s="49" t="s">
        <v>1026</v>
      </c>
      <c r="E116" s="370">
        <f t="shared" si="55"/>
        <v>0</v>
      </c>
      <c r="F116" s="459">
        <f>F321</f>
        <v>0</v>
      </c>
      <c r="G116" s="459">
        <f aca="true" t="shared" si="87" ref="G116:M116">G321</f>
        <v>0</v>
      </c>
      <c r="H116" s="459">
        <f t="shared" si="87"/>
        <v>0</v>
      </c>
      <c r="I116" s="459">
        <f t="shared" si="87"/>
        <v>0</v>
      </c>
      <c r="J116" s="459">
        <f t="shared" si="87"/>
        <v>0</v>
      </c>
      <c r="K116" s="459">
        <f t="shared" si="87"/>
        <v>0</v>
      </c>
      <c r="L116" s="459">
        <f t="shared" si="87"/>
        <v>0</v>
      </c>
      <c r="M116" s="460">
        <f t="shared" si="87"/>
        <v>0</v>
      </c>
    </row>
    <row r="117" spans="1:13" ht="42.75" customHeight="1">
      <c r="A117" s="1239" t="s">
        <v>1727</v>
      </c>
      <c r="B117" s="1240"/>
      <c r="C117" s="1240"/>
      <c r="D117" s="465" t="s">
        <v>939</v>
      </c>
      <c r="E117" s="467">
        <f>G117+H117+I117+J117</f>
        <v>142809</v>
      </c>
      <c r="F117" s="467">
        <f>F118+F124+F131+F181+F197</f>
        <v>0</v>
      </c>
      <c r="G117" s="467">
        <f>G118+G124+G131+G181+G197</f>
        <v>33769</v>
      </c>
      <c r="H117" s="467">
        <f aca="true" t="shared" si="88" ref="H117:M117">H118+H124+H131+H181+H197</f>
        <v>33853</v>
      </c>
      <c r="I117" s="467">
        <f t="shared" si="88"/>
        <v>31774</v>
      </c>
      <c r="J117" s="467">
        <f t="shared" si="88"/>
        <v>43413</v>
      </c>
      <c r="K117" s="467">
        <f>K118+K124+K131+K181+K197</f>
        <v>149521.023</v>
      </c>
      <c r="L117" s="467">
        <f t="shared" si="88"/>
        <v>149235.40500000003</v>
      </c>
      <c r="M117" s="468">
        <f t="shared" si="88"/>
        <v>148521.36</v>
      </c>
    </row>
    <row r="118" spans="1:13" ht="18" customHeight="1">
      <c r="A118" s="1241" t="s">
        <v>1552</v>
      </c>
      <c r="B118" s="1242"/>
      <c r="C118" s="1242"/>
      <c r="D118" s="283" t="s">
        <v>940</v>
      </c>
      <c r="E118" s="370">
        <f>G118+H118+I118+J118</f>
        <v>13650</v>
      </c>
      <c r="F118" s="370">
        <f>F119+F123</f>
        <v>0</v>
      </c>
      <c r="G118" s="370">
        <f aca="true" t="shared" si="89" ref="G118:M118">G119+G123</f>
        <v>3816</v>
      </c>
      <c r="H118" s="370">
        <f t="shared" si="89"/>
        <v>4540</v>
      </c>
      <c r="I118" s="370">
        <f t="shared" si="89"/>
        <v>3492</v>
      </c>
      <c r="J118" s="370">
        <f t="shared" si="89"/>
        <v>1802</v>
      </c>
      <c r="K118" s="370">
        <f t="shared" si="89"/>
        <v>14291.55</v>
      </c>
      <c r="L118" s="370">
        <f t="shared" si="89"/>
        <v>14264.25</v>
      </c>
      <c r="M118" s="462">
        <f t="shared" si="89"/>
        <v>14196</v>
      </c>
    </row>
    <row r="119" spans="1:13" ht="18" customHeight="1">
      <c r="A119" s="285" t="s">
        <v>446</v>
      </c>
      <c r="B119" s="286"/>
      <c r="C119" s="122"/>
      <c r="D119" s="287" t="s">
        <v>941</v>
      </c>
      <c r="E119" s="372">
        <f aca="true" t="shared" si="90" ref="E119:E182">G119+H119+I119+J119</f>
        <v>13650</v>
      </c>
      <c r="F119" s="372">
        <f>F121+F122</f>
        <v>0</v>
      </c>
      <c r="G119" s="372">
        <f aca="true" t="shared" si="91" ref="G119:M119">G121+G122</f>
        <v>3816</v>
      </c>
      <c r="H119" s="372">
        <f t="shared" si="91"/>
        <v>4540</v>
      </c>
      <c r="I119" s="372">
        <f t="shared" si="91"/>
        <v>3492</v>
      </c>
      <c r="J119" s="372">
        <f t="shared" si="91"/>
        <v>1802</v>
      </c>
      <c r="K119" s="372">
        <f t="shared" si="91"/>
        <v>14291.55</v>
      </c>
      <c r="L119" s="372">
        <f t="shared" si="91"/>
        <v>14264.25</v>
      </c>
      <c r="M119" s="458">
        <f t="shared" si="91"/>
        <v>14196</v>
      </c>
    </row>
    <row r="120" spans="1:13" ht="18" customHeight="1">
      <c r="A120" s="288" t="s">
        <v>736</v>
      </c>
      <c r="B120" s="289"/>
      <c r="C120" s="289"/>
      <c r="D120" s="252"/>
      <c r="E120" s="372"/>
      <c r="F120" s="372"/>
      <c r="G120" s="372"/>
      <c r="H120" s="372"/>
      <c r="I120" s="372"/>
      <c r="J120" s="372"/>
      <c r="K120" s="372"/>
      <c r="L120" s="372"/>
      <c r="M120" s="458"/>
    </row>
    <row r="121" spans="1:13" ht="18" customHeight="1">
      <c r="A121" s="290"/>
      <c r="B121" s="291" t="s">
        <v>753</v>
      </c>
      <c r="C121" s="122"/>
      <c r="D121" s="19" t="s">
        <v>942</v>
      </c>
      <c r="E121" s="372">
        <f t="shared" si="90"/>
        <v>13650</v>
      </c>
      <c r="F121" s="372">
        <v>0</v>
      </c>
      <c r="G121" s="372">
        <v>3816</v>
      </c>
      <c r="H121" s="372">
        <v>4540</v>
      </c>
      <c r="I121" s="372">
        <v>3492</v>
      </c>
      <c r="J121" s="372">
        <v>1802</v>
      </c>
      <c r="K121" s="488">
        <f>(E121*(4.7)/100+E121)</f>
        <v>14291.55</v>
      </c>
      <c r="L121" s="488">
        <f>(E121*(4.5)/100+E121)</f>
        <v>14264.25</v>
      </c>
      <c r="M121" s="489">
        <f>(E121*(4)/100+E121)</f>
        <v>14196</v>
      </c>
    </row>
    <row r="122" spans="1:13" ht="18" customHeight="1">
      <c r="A122" s="290"/>
      <c r="B122" s="291" t="s">
        <v>765</v>
      </c>
      <c r="C122" s="122"/>
      <c r="D122" s="19" t="s">
        <v>146</v>
      </c>
      <c r="E122" s="372">
        <f t="shared" si="90"/>
        <v>0</v>
      </c>
      <c r="F122" s="372"/>
      <c r="G122" s="372"/>
      <c r="H122" s="372"/>
      <c r="I122" s="372"/>
      <c r="J122" s="372"/>
      <c r="K122" s="372"/>
      <c r="L122" s="372"/>
      <c r="M122" s="458"/>
    </row>
    <row r="123" spans="1:13" ht="18" customHeight="1">
      <c r="A123" s="250" t="s">
        <v>186</v>
      </c>
      <c r="B123" s="292"/>
      <c r="C123" s="292"/>
      <c r="D123" s="293" t="s">
        <v>187</v>
      </c>
      <c r="E123" s="372">
        <f t="shared" si="90"/>
        <v>0</v>
      </c>
      <c r="F123" s="372"/>
      <c r="G123" s="372"/>
      <c r="H123" s="372"/>
      <c r="I123" s="372"/>
      <c r="J123" s="372"/>
      <c r="K123" s="372"/>
      <c r="L123" s="372"/>
      <c r="M123" s="458"/>
    </row>
    <row r="124" spans="1:13" ht="36.75" customHeight="1">
      <c r="A124" s="1243" t="s">
        <v>503</v>
      </c>
      <c r="B124" s="1244"/>
      <c r="C124" s="1244"/>
      <c r="D124" s="293" t="s">
        <v>504</v>
      </c>
      <c r="E124" s="372">
        <f t="shared" si="90"/>
        <v>47712</v>
      </c>
      <c r="F124" s="372">
        <f>F125</f>
        <v>0</v>
      </c>
      <c r="G124" s="372">
        <f aca="true" t="shared" si="92" ref="G124:M124">G125</f>
        <v>9509</v>
      </c>
      <c r="H124" s="372">
        <f t="shared" si="92"/>
        <v>11203</v>
      </c>
      <c r="I124" s="372">
        <f t="shared" si="92"/>
        <v>12484</v>
      </c>
      <c r="J124" s="372">
        <f t="shared" si="92"/>
        <v>14516</v>
      </c>
      <c r="K124" s="372">
        <f t="shared" si="92"/>
        <v>49954.464</v>
      </c>
      <c r="L124" s="372">
        <f t="shared" si="92"/>
        <v>49859.04</v>
      </c>
      <c r="M124" s="458">
        <f t="shared" si="92"/>
        <v>49620.48</v>
      </c>
    </row>
    <row r="125" spans="1:13" ht="33" customHeight="1">
      <c r="A125" s="1243" t="s">
        <v>758</v>
      </c>
      <c r="B125" s="1244"/>
      <c r="C125" s="1244"/>
      <c r="D125" s="287" t="s">
        <v>505</v>
      </c>
      <c r="E125" s="372">
        <f t="shared" si="90"/>
        <v>47712</v>
      </c>
      <c r="F125" s="372">
        <f>F127+F129+F130</f>
        <v>0</v>
      </c>
      <c r="G125" s="372">
        <f aca="true" t="shared" si="93" ref="G125:M125">G127+G129+G130</f>
        <v>9509</v>
      </c>
      <c r="H125" s="372">
        <f t="shared" si="93"/>
        <v>11203</v>
      </c>
      <c r="I125" s="372">
        <f t="shared" si="93"/>
        <v>12484</v>
      </c>
      <c r="J125" s="372">
        <f t="shared" si="93"/>
        <v>14516</v>
      </c>
      <c r="K125" s="372">
        <f t="shared" si="93"/>
        <v>49954.464</v>
      </c>
      <c r="L125" s="372">
        <f t="shared" si="93"/>
        <v>49859.04</v>
      </c>
      <c r="M125" s="458">
        <f t="shared" si="93"/>
        <v>49620.48</v>
      </c>
    </row>
    <row r="126" spans="1:13" ht="18.75" customHeight="1">
      <c r="A126" s="288" t="s">
        <v>736</v>
      </c>
      <c r="B126" s="289"/>
      <c r="C126" s="289"/>
      <c r="D126" s="252"/>
      <c r="E126" s="372"/>
      <c r="F126" s="372"/>
      <c r="G126" s="372"/>
      <c r="H126" s="372"/>
      <c r="I126" s="372"/>
      <c r="J126" s="372"/>
      <c r="K126" s="372"/>
      <c r="L126" s="372"/>
      <c r="M126" s="458"/>
    </row>
    <row r="127" spans="1:13" ht="18" customHeight="1">
      <c r="A127" s="294"/>
      <c r="B127" s="295" t="s">
        <v>506</v>
      </c>
      <c r="C127" s="122"/>
      <c r="D127" s="252" t="s">
        <v>507</v>
      </c>
      <c r="E127" s="372">
        <f t="shared" si="90"/>
        <v>47712</v>
      </c>
      <c r="F127" s="372">
        <f>F128</f>
        <v>0</v>
      </c>
      <c r="G127" s="372">
        <f aca="true" t="shared" si="94" ref="G127:M127">G128</f>
        <v>9509</v>
      </c>
      <c r="H127" s="372">
        <f t="shared" si="94"/>
        <v>11203</v>
      </c>
      <c r="I127" s="372">
        <f t="shared" si="94"/>
        <v>12484</v>
      </c>
      <c r="J127" s="372">
        <f t="shared" si="94"/>
        <v>14516</v>
      </c>
      <c r="K127" s="372">
        <f t="shared" si="94"/>
        <v>49954.464</v>
      </c>
      <c r="L127" s="372">
        <f t="shared" si="94"/>
        <v>49859.04</v>
      </c>
      <c r="M127" s="458">
        <f t="shared" si="94"/>
        <v>49620.48</v>
      </c>
    </row>
    <row r="128" spans="1:13" ht="18" customHeight="1">
      <c r="A128" s="294"/>
      <c r="B128" s="295"/>
      <c r="C128" s="243" t="s">
        <v>485</v>
      </c>
      <c r="D128" s="252" t="s">
        <v>508</v>
      </c>
      <c r="E128" s="372">
        <f t="shared" si="90"/>
        <v>47712</v>
      </c>
      <c r="F128" s="372"/>
      <c r="G128" s="372">
        <v>9509</v>
      </c>
      <c r="H128" s="372">
        <v>11203</v>
      </c>
      <c r="I128" s="372">
        <v>12484</v>
      </c>
      <c r="J128" s="372">
        <v>14516</v>
      </c>
      <c r="K128" s="488">
        <f>(E128*(4.7)/100+E128)</f>
        <v>49954.464</v>
      </c>
      <c r="L128" s="488">
        <f>(E128*(4.5)/100+E128)</f>
        <v>49859.04</v>
      </c>
      <c r="M128" s="489">
        <f>(E128*(4)/100+E128)</f>
        <v>49620.48</v>
      </c>
    </row>
    <row r="129" spans="1:13" ht="18" customHeight="1">
      <c r="A129" s="294"/>
      <c r="B129" s="1236" t="s">
        <v>756</v>
      </c>
      <c r="C129" s="1236"/>
      <c r="D129" s="252" t="s">
        <v>757</v>
      </c>
      <c r="E129" s="372">
        <f t="shared" si="90"/>
        <v>0</v>
      </c>
      <c r="F129" s="372"/>
      <c r="G129" s="372"/>
      <c r="H129" s="372"/>
      <c r="I129" s="372"/>
      <c r="J129" s="372"/>
      <c r="K129" s="372"/>
      <c r="L129" s="372"/>
      <c r="M129" s="458"/>
    </row>
    <row r="130" spans="1:13" ht="18" customHeight="1">
      <c r="A130" s="294"/>
      <c r="B130" s="295" t="s">
        <v>56</v>
      </c>
      <c r="C130" s="122"/>
      <c r="D130" s="252" t="s">
        <v>1257</v>
      </c>
      <c r="E130" s="372">
        <f t="shared" si="90"/>
        <v>0</v>
      </c>
      <c r="F130" s="372"/>
      <c r="G130" s="372"/>
      <c r="H130" s="372"/>
      <c r="I130" s="372"/>
      <c r="J130" s="372"/>
      <c r="K130" s="372"/>
      <c r="L130" s="372"/>
      <c r="M130" s="458"/>
    </row>
    <row r="131" spans="1:13" ht="30" customHeight="1">
      <c r="A131" s="1234" t="s">
        <v>1258</v>
      </c>
      <c r="B131" s="1235"/>
      <c r="C131" s="1235"/>
      <c r="D131" s="287" t="s">
        <v>1259</v>
      </c>
      <c r="E131" s="372">
        <f t="shared" si="90"/>
        <v>45457</v>
      </c>
      <c r="F131" s="372">
        <f>F132+F148+F156+F173</f>
        <v>0</v>
      </c>
      <c r="G131" s="372">
        <f aca="true" t="shared" si="95" ref="G131:M131">G132+G148+G156+G173</f>
        <v>14349</v>
      </c>
      <c r="H131" s="372">
        <f t="shared" si="95"/>
        <v>10563</v>
      </c>
      <c r="I131" s="372">
        <f t="shared" si="95"/>
        <v>7903</v>
      </c>
      <c r="J131" s="372">
        <f t="shared" si="95"/>
        <v>12642</v>
      </c>
      <c r="K131" s="372">
        <f t="shared" si="95"/>
        <v>47593.47899999999</v>
      </c>
      <c r="L131" s="372">
        <f t="shared" si="95"/>
        <v>47502.565</v>
      </c>
      <c r="M131" s="458">
        <f t="shared" si="95"/>
        <v>47275.27999999999</v>
      </c>
    </row>
    <row r="132" spans="1:13" ht="30" customHeight="1">
      <c r="A132" s="1037" t="s">
        <v>1260</v>
      </c>
      <c r="B132" s="1038"/>
      <c r="C132" s="1038"/>
      <c r="D132" s="296" t="s">
        <v>1261</v>
      </c>
      <c r="E132" s="372">
        <f t="shared" si="90"/>
        <v>33793</v>
      </c>
      <c r="F132" s="372">
        <f>F134+F137+F141+F142+F144+F147</f>
        <v>0</v>
      </c>
      <c r="G132" s="372">
        <f aca="true" t="shared" si="96" ref="G132:M132">G134+G137+G141+G142+G144+G147</f>
        <v>13130</v>
      </c>
      <c r="H132" s="372">
        <f t="shared" si="96"/>
        <v>8058</v>
      </c>
      <c r="I132" s="372">
        <f t="shared" si="96"/>
        <v>5827</v>
      </c>
      <c r="J132" s="372">
        <f t="shared" si="96"/>
        <v>6778</v>
      </c>
      <c r="K132" s="372">
        <f t="shared" si="96"/>
        <v>35381.27099999999</v>
      </c>
      <c r="L132" s="372">
        <f t="shared" si="96"/>
        <v>35313.685000000005</v>
      </c>
      <c r="M132" s="458">
        <f t="shared" si="96"/>
        <v>35144.719999999994</v>
      </c>
    </row>
    <row r="133" spans="1:13" ht="18" customHeight="1">
      <c r="A133" s="288" t="s">
        <v>736</v>
      </c>
      <c r="B133" s="289"/>
      <c r="C133" s="289"/>
      <c r="D133" s="297"/>
      <c r="E133" s="372"/>
      <c r="F133" s="372"/>
      <c r="G133" s="372"/>
      <c r="H133" s="372"/>
      <c r="I133" s="372"/>
      <c r="J133" s="372"/>
      <c r="K133" s="372"/>
      <c r="L133" s="372"/>
      <c r="M133" s="458"/>
    </row>
    <row r="134" spans="1:13" ht="18" customHeight="1">
      <c r="A134" s="294"/>
      <c r="B134" s="243" t="s">
        <v>1263</v>
      </c>
      <c r="C134" s="298"/>
      <c r="D134" s="19" t="s">
        <v>490</v>
      </c>
      <c r="E134" s="372">
        <f t="shared" si="90"/>
        <v>27229</v>
      </c>
      <c r="F134" s="372">
        <f>SUM(F135:F136)</f>
        <v>0</v>
      </c>
      <c r="G134" s="372">
        <f aca="true" t="shared" si="97" ref="G134:M134">SUM(G135:G136)</f>
        <v>9782</v>
      </c>
      <c r="H134" s="372">
        <f t="shared" si="97"/>
        <v>6778</v>
      </c>
      <c r="I134" s="372">
        <f t="shared" si="97"/>
        <v>4706</v>
      </c>
      <c r="J134" s="372">
        <f t="shared" si="97"/>
        <v>5963</v>
      </c>
      <c r="K134" s="372">
        <f t="shared" si="97"/>
        <v>28508.763</v>
      </c>
      <c r="L134" s="372">
        <f t="shared" si="97"/>
        <v>28454.305</v>
      </c>
      <c r="M134" s="458">
        <f t="shared" si="97"/>
        <v>28318.16</v>
      </c>
    </row>
    <row r="135" spans="1:13" ht="18" customHeight="1">
      <c r="A135" s="294"/>
      <c r="B135" s="243"/>
      <c r="C135" s="243" t="s">
        <v>439</v>
      </c>
      <c r="D135" s="19" t="s">
        <v>491</v>
      </c>
      <c r="E135" s="372">
        <f t="shared" si="90"/>
        <v>24425</v>
      </c>
      <c r="F135" s="372"/>
      <c r="G135" s="372">
        <v>8270</v>
      </c>
      <c r="H135" s="372">
        <v>6327</v>
      </c>
      <c r="I135" s="372">
        <v>4203</v>
      </c>
      <c r="J135" s="372">
        <v>5625</v>
      </c>
      <c r="K135" s="488">
        <f>(E135*(4.7)/100+E135)</f>
        <v>25572.975</v>
      </c>
      <c r="L135" s="488">
        <f>(E135*(4.5)/100+E135)</f>
        <v>25524.125</v>
      </c>
      <c r="M135" s="489">
        <f>(E135*(4)/100+E135)</f>
        <v>25402</v>
      </c>
    </row>
    <row r="136" spans="1:13" ht="18" customHeight="1">
      <c r="A136" s="294"/>
      <c r="B136" s="243"/>
      <c r="C136" s="243" t="s">
        <v>440</v>
      </c>
      <c r="D136" s="19" t="s">
        <v>1210</v>
      </c>
      <c r="E136" s="372">
        <f t="shared" si="90"/>
        <v>2804</v>
      </c>
      <c r="F136" s="372"/>
      <c r="G136" s="372">
        <v>1512</v>
      </c>
      <c r="H136" s="372">
        <v>451</v>
      </c>
      <c r="I136" s="372">
        <v>503</v>
      </c>
      <c r="J136" s="372">
        <v>338</v>
      </c>
      <c r="K136" s="488">
        <f>(E136*(4.7)/100+E136)</f>
        <v>2935.788</v>
      </c>
      <c r="L136" s="488">
        <f>(E136*(4.5)/100+E136)</f>
        <v>2930.18</v>
      </c>
      <c r="M136" s="489">
        <f>(E136*(4)/100+E136)</f>
        <v>2916.16</v>
      </c>
    </row>
    <row r="137" spans="1:13" ht="18" customHeight="1">
      <c r="A137" s="294"/>
      <c r="B137" s="243" t="s">
        <v>1106</v>
      </c>
      <c r="C137" s="299"/>
      <c r="D137" s="19" t="s">
        <v>1107</v>
      </c>
      <c r="E137" s="372">
        <f t="shared" si="90"/>
        <v>6524</v>
      </c>
      <c r="F137" s="372">
        <f>SUM(F138:F140)</f>
        <v>0</v>
      </c>
      <c r="G137" s="372">
        <f aca="true" t="shared" si="98" ref="G137:M137">SUM(G138:G140)</f>
        <v>3335</v>
      </c>
      <c r="H137" s="372">
        <f t="shared" si="98"/>
        <v>1269</v>
      </c>
      <c r="I137" s="372">
        <f t="shared" si="98"/>
        <v>1111</v>
      </c>
      <c r="J137" s="372">
        <f t="shared" si="98"/>
        <v>809</v>
      </c>
      <c r="K137" s="372">
        <f t="shared" si="98"/>
        <v>6830.628</v>
      </c>
      <c r="L137" s="372">
        <f t="shared" si="98"/>
        <v>6817.58</v>
      </c>
      <c r="M137" s="458">
        <f t="shared" si="98"/>
        <v>6784.959999999999</v>
      </c>
    </row>
    <row r="138" spans="1:13" ht="18" customHeight="1">
      <c r="A138" s="294"/>
      <c r="B138" s="243"/>
      <c r="C138" s="243" t="s">
        <v>449</v>
      </c>
      <c r="D138" s="19" t="s">
        <v>1108</v>
      </c>
      <c r="E138" s="372">
        <f t="shared" si="90"/>
        <v>2343</v>
      </c>
      <c r="F138" s="372"/>
      <c r="G138" s="372">
        <v>1280</v>
      </c>
      <c r="H138" s="372">
        <v>430</v>
      </c>
      <c r="I138" s="372">
        <v>437</v>
      </c>
      <c r="J138" s="372">
        <v>196</v>
      </c>
      <c r="K138" s="488">
        <f>(E138*(4.7)/100+E138)</f>
        <v>2453.121</v>
      </c>
      <c r="L138" s="488">
        <f>(E138*(4.5)/100+E138)</f>
        <v>2448.435</v>
      </c>
      <c r="M138" s="489">
        <f>(E138*(4)/100+E138)</f>
        <v>2436.72</v>
      </c>
    </row>
    <row r="139" spans="1:13" ht="18" customHeight="1">
      <c r="A139" s="294"/>
      <c r="B139" s="243"/>
      <c r="C139" s="243" t="s">
        <v>1217</v>
      </c>
      <c r="D139" s="19" t="s">
        <v>1109</v>
      </c>
      <c r="E139" s="372">
        <f t="shared" si="90"/>
        <v>4181</v>
      </c>
      <c r="F139" s="372"/>
      <c r="G139" s="372">
        <v>2055</v>
      </c>
      <c r="H139" s="372">
        <v>839</v>
      </c>
      <c r="I139" s="372">
        <v>674</v>
      </c>
      <c r="J139" s="372">
        <v>613</v>
      </c>
      <c r="K139" s="488">
        <f>(E139*(4.7)/100+E139)</f>
        <v>4377.507</v>
      </c>
      <c r="L139" s="488">
        <f>(E139*(4.5)/100+E139)</f>
        <v>4369.145</v>
      </c>
      <c r="M139" s="489">
        <f>(E139*(4)/100+E139)</f>
        <v>4348.24</v>
      </c>
    </row>
    <row r="140" spans="1:13" ht="18" customHeight="1">
      <c r="A140" s="294"/>
      <c r="B140" s="243"/>
      <c r="C140" s="291" t="s">
        <v>959</v>
      </c>
      <c r="D140" s="19" t="s">
        <v>1110</v>
      </c>
      <c r="E140" s="372">
        <f t="shared" si="90"/>
        <v>0</v>
      </c>
      <c r="F140" s="372"/>
      <c r="G140" s="372"/>
      <c r="H140" s="372"/>
      <c r="I140" s="372"/>
      <c r="J140" s="372"/>
      <c r="K140" s="372"/>
      <c r="L140" s="372"/>
      <c r="M140" s="458"/>
    </row>
    <row r="141" spans="1:13" ht="18" customHeight="1">
      <c r="A141" s="294"/>
      <c r="B141" s="243" t="s">
        <v>787</v>
      </c>
      <c r="C141" s="243"/>
      <c r="D141" s="19" t="s">
        <v>1111</v>
      </c>
      <c r="E141" s="372">
        <f t="shared" si="90"/>
        <v>0</v>
      </c>
      <c r="F141" s="372"/>
      <c r="G141" s="372"/>
      <c r="H141" s="372"/>
      <c r="I141" s="372"/>
      <c r="J141" s="372"/>
      <c r="K141" s="372"/>
      <c r="L141" s="372"/>
      <c r="M141" s="458"/>
    </row>
    <row r="142" spans="1:13" ht="18" customHeight="1">
      <c r="A142" s="294"/>
      <c r="B142" s="243" t="s">
        <v>1754</v>
      </c>
      <c r="C142" s="298"/>
      <c r="D142" s="19" t="s">
        <v>1113</v>
      </c>
      <c r="E142" s="372">
        <f t="shared" si="90"/>
        <v>40</v>
      </c>
      <c r="F142" s="372">
        <f>F143</f>
        <v>0</v>
      </c>
      <c r="G142" s="372">
        <f aca="true" t="shared" si="99" ref="G142:M142">G143</f>
        <v>13</v>
      </c>
      <c r="H142" s="372">
        <f t="shared" si="99"/>
        <v>11</v>
      </c>
      <c r="I142" s="372">
        <f t="shared" si="99"/>
        <v>10</v>
      </c>
      <c r="J142" s="372">
        <f t="shared" si="99"/>
        <v>6</v>
      </c>
      <c r="K142" s="372">
        <f t="shared" si="99"/>
        <v>41.88</v>
      </c>
      <c r="L142" s="372">
        <f t="shared" si="99"/>
        <v>41.8</v>
      </c>
      <c r="M142" s="458">
        <f t="shared" si="99"/>
        <v>41.6</v>
      </c>
    </row>
    <row r="143" spans="1:13" ht="18" customHeight="1">
      <c r="A143" s="294"/>
      <c r="B143" s="243"/>
      <c r="C143" s="243" t="s">
        <v>41</v>
      </c>
      <c r="D143" s="19" t="s">
        <v>1114</v>
      </c>
      <c r="E143" s="372">
        <f t="shared" si="90"/>
        <v>40</v>
      </c>
      <c r="F143" s="372"/>
      <c r="G143" s="372">
        <v>13</v>
      </c>
      <c r="H143" s="372">
        <v>11</v>
      </c>
      <c r="I143" s="372">
        <v>10</v>
      </c>
      <c r="J143" s="372">
        <v>6</v>
      </c>
      <c r="K143" s="488">
        <f>(E143*(4.7)/100+E143)</f>
        <v>41.88</v>
      </c>
      <c r="L143" s="488">
        <f>(E143*(4.5)/100+E143)</f>
        <v>41.8</v>
      </c>
      <c r="M143" s="489">
        <f>(E143*(4)/100+E143)</f>
        <v>41.6</v>
      </c>
    </row>
    <row r="144" spans="1:13" ht="18" customHeight="1">
      <c r="A144" s="294"/>
      <c r="B144" s="243" t="s">
        <v>276</v>
      </c>
      <c r="C144" s="243"/>
      <c r="D144" s="19" t="s">
        <v>277</v>
      </c>
      <c r="E144" s="372">
        <f t="shared" si="90"/>
        <v>0</v>
      </c>
      <c r="F144" s="372">
        <f>SUM(F145:F146)</f>
        <v>0</v>
      </c>
      <c r="G144" s="372">
        <f aca="true" t="shared" si="100" ref="G144:M144">SUM(G145:G146)</f>
        <v>0</v>
      </c>
      <c r="H144" s="372">
        <f t="shared" si="100"/>
        <v>0</v>
      </c>
      <c r="I144" s="372">
        <f t="shared" si="100"/>
        <v>0</v>
      </c>
      <c r="J144" s="372">
        <f t="shared" si="100"/>
        <v>0</v>
      </c>
      <c r="K144" s="372">
        <f t="shared" si="100"/>
        <v>0</v>
      </c>
      <c r="L144" s="372">
        <f t="shared" si="100"/>
        <v>0</v>
      </c>
      <c r="M144" s="458">
        <f t="shared" si="100"/>
        <v>0</v>
      </c>
    </row>
    <row r="145" spans="1:13" ht="18" customHeight="1">
      <c r="A145" s="294"/>
      <c r="B145" s="243"/>
      <c r="C145" s="243" t="s">
        <v>42</v>
      </c>
      <c r="D145" s="19" t="s">
        <v>278</v>
      </c>
      <c r="E145" s="372">
        <f t="shared" si="90"/>
        <v>0</v>
      </c>
      <c r="F145" s="372"/>
      <c r="G145" s="372"/>
      <c r="H145" s="372"/>
      <c r="I145" s="372"/>
      <c r="J145" s="372"/>
      <c r="K145" s="372"/>
      <c r="L145" s="372"/>
      <c r="M145" s="458"/>
    </row>
    <row r="146" spans="1:13" ht="18" customHeight="1">
      <c r="A146" s="294"/>
      <c r="B146" s="243"/>
      <c r="C146" s="243" t="s">
        <v>450</v>
      </c>
      <c r="D146" s="19" t="s">
        <v>461</v>
      </c>
      <c r="E146" s="372">
        <f t="shared" si="90"/>
        <v>0</v>
      </c>
      <c r="F146" s="372"/>
      <c r="G146" s="372"/>
      <c r="H146" s="372"/>
      <c r="I146" s="372"/>
      <c r="J146" s="372"/>
      <c r="K146" s="372"/>
      <c r="L146" s="372"/>
      <c r="M146" s="458"/>
    </row>
    <row r="147" spans="1:13" ht="18" customHeight="1">
      <c r="A147" s="294"/>
      <c r="B147" s="291" t="s">
        <v>788</v>
      </c>
      <c r="C147" s="291"/>
      <c r="D147" s="19" t="s">
        <v>462</v>
      </c>
      <c r="E147" s="372">
        <f t="shared" si="90"/>
        <v>0</v>
      </c>
      <c r="F147" s="372"/>
      <c r="G147" s="372"/>
      <c r="H147" s="372"/>
      <c r="I147" s="372"/>
      <c r="J147" s="372"/>
      <c r="K147" s="372"/>
      <c r="L147" s="372"/>
      <c r="M147" s="458"/>
    </row>
    <row r="148" spans="1:13" ht="21.75" customHeight="1">
      <c r="A148" s="290" t="s">
        <v>95</v>
      </c>
      <c r="B148" s="291"/>
      <c r="C148" s="35"/>
      <c r="D148" s="296" t="s">
        <v>96</v>
      </c>
      <c r="E148" s="372">
        <f t="shared" si="90"/>
        <v>0</v>
      </c>
      <c r="F148" s="372">
        <f>F150+F153+F154</f>
        <v>0</v>
      </c>
      <c r="G148" s="372">
        <f aca="true" t="shared" si="101" ref="G148:M148">G150+G153+G154</f>
        <v>0</v>
      </c>
      <c r="H148" s="372">
        <f t="shared" si="101"/>
        <v>0</v>
      </c>
      <c r="I148" s="372">
        <f t="shared" si="101"/>
        <v>0</v>
      </c>
      <c r="J148" s="372">
        <f t="shared" si="101"/>
        <v>0</v>
      </c>
      <c r="K148" s="372">
        <f t="shared" si="101"/>
        <v>0</v>
      </c>
      <c r="L148" s="372">
        <f t="shared" si="101"/>
        <v>0</v>
      </c>
      <c r="M148" s="458">
        <f t="shared" si="101"/>
        <v>0</v>
      </c>
    </row>
    <row r="149" spans="1:13" ht="18" customHeight="1">
      <c r="A149" s="288" t="s">
        <v>736</v>
      </c>
      <c r="B149" s="289"/>
      <c r="C149" s="289"/>
      <c r="D149" s="297"/>
      <c r="E149" s="372"/>
      <c r="F149" s="372"/>
      <c r="G149" s="372"/>
      <c r="H149" s="372"/>
      <c r="I149" s="372"/>
      <c r="J149" s="372"/>
      <c r="K149" s="372"/>
      <c r="L149" s="372"/>
      <c r="M149" s="458"/>
    </row>
    <row r="150" spans="1:13" ht="31.5" customHeight="1">
      <c r="A150" s="288"/>
      <c r="B150" s="1184" t="s">
        <v>761</v>
      </c>
      <c r="C150" s="1184"/>
      <c r="D150" s="297" t="s">
        <v>97</v>
      </c>
      <c r="E150" s="372">
        <f t="shared" si="90"/>
        <v>0</v>
      </c>
      <c r="F150" s="372">
        <f>F151+F152</f>
        <v>0</v>
      </c>
      <c r="G150" s="372">
        <f aca="true" t="shared" si="102" ref="G150:M150">G151+G152</f>
        <v>0</v>
      </c>
      <c r="H150" s="372">
        <f t="shared" si="102"/>
        <v>0</v>
      </c>
      <c r="I150" s="372">
        <f t="shared" si="102"/>
        <v>0</v>
      </c>
      <c r="J150" s="372">
        <f t="shared" si="102"/>
        <v>0</v>
      </c>
      <c r="K150" s="372">
        <f t="shared" si="102"/>
        <v>0</v>
      </c>
      <c r="L150" s="372">
        <f t="shared" si="102"/>
        <v>0</v>
      </c>
      <c r="M150" s="458">
        <f t="shared" si="102"/>
        <v>0</v>
      </c>
    </row>
    <row r="151" spans="1:13" ht="18" customHeight="1">
      <c r="A151" s="288"/>
      <c r="B151" s="289"/>
      <c r="C151" s="291" t="s">
        <v>1266</v>
      </c>
      <c r="D151" s="297" t="s">
        <v>98</v>
      </c>
      <c r="E151" s="372">
        <f t="shared" si="90"/>
        <v>0</v>
      </c>
      <c r="F151" s="372"/>
      <c r="G151" s="372"/>
      <c r="H151" s="372"/>
      <c r="I151" s="372"/>
      <c r="J151" s="372"/>
      <c r="K151" s="372"/>
      <c r="L151" s="372"/>
      <c r="M151" s="458"/>
    </row>
    <row r="152" spans="1:13" ht="18" customHeight="1">
      <c r="A152" s="288"/>
      <c r="B152" s="289"/>
      <c r="C152" s="291" t="s">
        <v>760</v>
      </c>
      <c r="D152" s="297" t="s">
        <v>759</v>
      </c>
      <c r="E152" s="372">
        <f t="shared" si="90"/>
        <v>0</v>
      </c>
      <c r="F152" s="372"/>
      <c r="G152" s="372"/>
      <c r="H152" s="372"/>
      <c r="I152" s="372"/>
      <c r="J152" s="372"/>
      <c r="K152" s="372"/>
      <c r="L152" s="372"/>
      <c r="M152" s="458"/>
    </row>
    <row r="153" spans="1:13" ht="18" customHeight="1">
      <c r="A153" s="288"/>
      <c r="B153" s="252" t="s">
        <v>1061</v>
      </c>
      <c r="C153" s="291"/>
      <c r="D153" s="297" t="s">
        <v>99</v>
      </c>
      <c r="E153" s="372">
        <f t="shared" si="90"/>
        <v>0</v>
      </c>
      <c r="F153" s="372"/>
      <c r="G153" s="372"/>
      <c r="H153" s="372"/>
      <c r="I153" s="372"/>
      <c r="J153" s="372"/>
      <c r="K153" s="372"/>
      <c r="L153" s="372"/>
      <c r="M153" s="458"/>
    </row>
    <row r="154" spans="1:13" ht="18" customHeight="1">
      <c r="A154" s="294"/>
      <c r="B154" s="243" t="s">
        <v>73</v>
      </c>
      <c r="C154" s="243"/>
      <c r="D154" s="297" t="s">
        <v>74</v>
      </c>
      <c r="E154" s="372">
        <f t="shared" si="90"/>
        <v>0</v>
      </c>
      <c r="F154" s="372">
        <f>F155</f>
        <v>0</v>
      </c>
      <c r="G154" s="372">
        <f aca="true" t="shared" si="103" ref="G154:M154">G155</f>
        <v>0</v>
      </c>
      <c r="H154" s="372">
        <f t="shared" si="103"/>
        <v>0</v>
      </c>
      <c r="I154" s="372">
        <f t="shared" si="103"/>
        <v>0</v>
      </c>
      <c r="J154" s="372">
        <f t="shared" si="103"/>
        <v>0</v>
      </c>
      <c r="K154" s="372">
        <f t="shared" si="103"/>
        <v>0</v>
      </c>
      <c r="L154" s="372">
        <f t="shared" si="103"/>
        <v>0</v>
      </c>
      <c r="M154" s="458">
        <f t="shared" si="103"/>
        <v>0</v>
      </c>
    </row>
    <row r="155" spans="1:13" ht="18" customHeight="1">
      <c r="A155" s="294"/>
      <c r="B155" s="243"/>
      <c r="C155" s="291" t="s">
        <v>910</v>
      </c>
      <c r="D155" s="297" t="s">
        <v>699</v>
      </c>
      <c r="E155" s="372">
        <f t="shared" si="90"/>
        <v>0</v>
      </c>
      <c r="F155" s="372"/>
      <c r="G155" s="372"/>
      <c r="H155" s="372"/>
      <c r="I155" s="372"/>
      <c r="J155" s="372"/>
      <c r="K155" s="372"/>
      <c r="L155" s="372"/>
      <c r="M155" s="458"/>
    </row>
    <row r="156" spans="1:13" ht="18" customHeight="1">
      <c r="A156" s="290" t="s">
        <v>700</v>
      </c>
      <c r="B156" s="243"/>
      <c r="C156" s="299"/>
      <c r="D156" s="296" t="s">
        <v>701</v>
      </c>
      <c r="E156" s="372">
        <f t="shared" si="90"/>
        <v>6930</v>
      </c>
      <c r="F156" s="372">
        <f>F158+F170</f>
        <v>0</v>
      </c>
      <c r="G156" s="372">
        <f>G158+G172+G170</f>
        <v>470</v>
      </c>
      <c r="H156" s="372">
        <f aca="true" t="shared" si="104" ref="H156:M156">H158+H172+H170</f>
        <v>1500</v>
      </c>
      <c r="I156" s="372">
        <f t="shared" si="104"/>
        <v>1041</v>
      </c>
      <c r="J156" s="372">
        <f t="shared" si="104"/>
        <v>3919</v>
      </c>
      <c r="K156" s="372">
        <f t="shared" si="104"/>
        <v>7255.71</v>
      </c>
      <c r="L156" s="372">
        <f t="shared" si="104"/>
        <v>7241.85</v>
      </c>
      <c r="M156" s="458">
        <f t="shared" si="104"/>
        <v>7207.2</v>
      </c>
    </row>
    <row r="157" spans="1:13" ht="18" customHeight="1">
      <c r="A157" s="288" t="s">
        <v>736</v>
      </c>
      <c r="B157" s="289"/>
      <c r="C157" s="289"/>
      <c r="D157" s="297"/>
      <c r="E157" s="372"/>
      <c r="F157" s="372"/>
      <c r="G157" s="372"/>
      <c r="H157" s="372"/>
      <c r="I157" s="372"/>
      <c r="J157" s="372"/>
      <c r="K157" s="372"/>
      <c r="L157" s="372"/>
      <c r="M157" s="458"/>
    </row>
    <row r="158" spans="1:13" ht="42" customHeight="1">
      <c r="A158" s="300"/>
      <c r="B158" s="1184" t="s">
        <v>1729</v>
      </c>
      <c r="C158" s="1184"/>
      <c r="D158" s="297" t="s">
        <v>702</v>
      </c>
      <c r="E158" s="372">
        <f t="shared" si="90"/>
        <v>0</v>
      </c>
      <c r="F158" s="372">
        <f>SUM(F159:F169)</f>
        <v>0</v>
      </c>
      <c r="G158" s="372">
        <f aca="true" t="shared" si="105" ref="G158:M158">SUM(G159:G169)</f>
        <v>0</v>
      </c>
      <c r="H158" s="372">
        <f t="shared" si="105"/>
        <v>0</v>
      </c>
      <c r="I158" s="372">
        <f t="shared" si="105"/>
        <v>0</v>
      </c>
      <c r="J158" s="372">
        <f t="shared" si="105"/>
        <v>0</v>
      </c>
      <c r="K158" s="372">
        <f t="shared" si="105"/>
        <v>0</v>
      </c>
      <c r="L158" s="372">
        <f t="shared" si="105"/>
        <v>0</v>
      </c>
      <c r="M158" s="458">
        <f t="shared" si="105"/>
        <v>0</v>
      </c>
    </row>
    <row r="159" spans="1:13" ht="18" customHeight="1">
      <c r="A159" s="300"/>
      <c r="B159" s="243"/>
      <c r="C159" s="35" t="s">
        <v>913</v>
      </c>
      <c r="D159" s="297" t="s">
        <v>703</v>
      </c>
      <c r="E159" s="372">
        <f t="shared" si="90"/>
        <v>0</v>
      </c>
      <c r="F159" s="372"/>
      <c r="G159" s="372"/>
      <c r="H159" s="372"/>
      <c r="I159" s="372"/>
      <c r="J159" s="372"/>
      <c r="K159" s="372"/>
      <c r="L159" s="372"/>
      <c r="M159" s="458"/>
    </row>
    <row r="160" spans="1:13" ht="18" customHeight="1">
      <c r="A160" s="300"/>
      <c r="B160" s="243"/>
      <c r="C160" s="291" t="s">
        <v>1042</v>
      </c>
      <c r="D160" s="297" t="s">
        <v>704</v>
      </c>
      <c r="E160" s="372">
        <f t="shared" si="90"/>
        <v>0</v>
      </c>
      <c r="F160" s="372"/>
      <c r="G160" s="372"/>
      <c r="H160" s="372"/>
      <c r="I160" s="372"/>
      <c r="J160" s="372"/>
      <c r="K160" s="372"/>
      <c r="L160" s="372"/>
      <c r="M160" s="458"/>
    </row>
    <row r="161" spans="1:13" ht="18" customHeight="1">
      <c r="A161" s="300"/>
      <c r="B161" s="243"/>
      <c r="C161" s="35" t="s">
        <v>1043</v>
      </c>
      <c r="D161" s="297" t="s">
        <v>705</v>
      </c>
      <c r="E161" s="372">
        <f t="shared" si="90"/>
        <v>0</v>
      </c>
      <c r="F161" s="372"/>
      <c r="G161" s="372"/>
      <c r="H161" s="372"/>
      <c r="I161" s="372"/>
      <c r="J161" s="372"/>
      <c r="K161" s="372"/>
      <c r="L161" s="372"/>
      <c r="M161" s="458"/>
    </row>
    <row r="162" spans="1:13" ht="18" customHeight="1">
      <c r="A162" s="300"/>
      <c r="B162" s="243"/>
      <c r="C162" s="35" t="s">
        <v>1044</v>
      </c>
      <c r="D162" s="297" t="s">
        <v>706</v>
      </c>
      <c r="E162" s="372">
        <f t="shared" si="90"/>
        <v>0</v>
      </c>
      <c r="F162" s="372"/>
      <c r="G162" s="372"/>
      <c r="H162" s="372"/>
      <c r="I162" s="372"/>
      <c r="J162" s="372"/>
      <c r="K162" s="372"/>
      <c r="L162" s="372"/>
      <c r="M162" s="458"/>
    </row>
    <row r="163" spans="1:13" ht="18" customHeight="1">
      <c r="A163" s="300"/>
      <c r="B163" s="243"/>
      <c r="C163" s="35" t="s">
        <v>1045</v>
      </c>
      <c r="D163" s="297" t="s">
        <v>707</v>
      </c>
      <c r="E163" s="372">
        <f t="shared" si="90"/>
        <v>0</v>
      </c>
      <c r="F163" s="372"/>
      <c r="G163" s="372"/>
      <c r="H163" s="372"/>
      <c r="I163" s="372"/>
      <c r="J163" s="372"/>
      <c r="K163" s="372"/>
      <c r="L163" s="372"/>
      <c r="M163" s="458"/>
    </row>
    <row r="164" spans="1:13" ht="18" customHeight="1">
      <c r="A164" s="300"/>
      <c r="B164" s="243"/>
      <c r="C164" s="35" t="s">
        <v>708</v>
      </c>
      <c r="D164" s="297" t="s">
        <v>709</v>
      </c>
      <c r="E164" s="372">
        <f t="shared" si="90"/>
        <v>0</v>
      </c>
      <c r="F164" s="372"/>
      <c r="G164" s="372"/>
      <c r="H164" s="372"/>
      <c r="I164" s="372"/>
      <c r="J164" s="372"/>
      <c r="K164" s="372"/>
      <c r="L164" s="372"/>
      <c r="M164" s="458"/>
    </row>
    <row r="165" spans="1:13" ht="18" customHeight="1">
      <c r="A165" s="300"/>
      <c r="B165" s="243"/>
      <c r="C165" s="35" t="s">
        <v>710</v>
      </c>
      <c r="D165" s="297" t="s">
        <v>711</v>
      </c>
      <c r="E165" s="372">
        <f t="shared" si="90"/>
        <v>0</v>
      </c>
      <c r="F165" s="372"/>
      <c r="G165" s="372"/>
      <c r="H165" s="372"/>
      <c r="I165" s="372"/>
      <c r="J165" s="372"/>
      <c r="K165" s="372"/>
      <c r="L165" s="372"/>
      <c r="M165" s="458"/>
    </row>
    <row r="166" spans="1:13" ht="18" customHeight="1">
      <c r="A166" s="300"/>
      <c r="B166" s="243"/>
      <c r="C166" s="35" t="s">
        <v>712</v>
      </c>
      <c r="D166" s="297" t="s">
        <v>713</v>
      </c>
      <c r="E166" s="372">
        <f t="shared" si="90"/>
        <v>0</v>
      </c>
      <c r="F166" s="372"/>
      <c r="G166" s="372"/>
      <c r="H166" s="372"/>
      <c r="I166" s="372"/>
      <c r="J166" s="372"/>
      <c r="K166" s="372"/>
      <c r="L166" s="372"/>
      <c r="M166" s="458"/>
    </row>
    <row r="167" spans="1:13" ht="18" customHeight="1">
      <c r="A167" s="300"/>
      <c r="B167" s="243"/>
      <c r="C167" s="35" t="s">
        <v>1196</v>
      </c>
      <c r="D167" s="297" t="s">
        <v>244</v>
      </c>
      <c r="E167" s="372">
        <f t="shared" si="90"/>
        <v>0</v>
      </c>
      <c r="F167" s="372"/>
      <c r="G167" s="372"/>
      <c r="H167" s="372"/>
      <c r="I167" s="372"/>
      <c r="J167" s="372"/>
      <c r="K167" s="372"/>
      <c r="L167" s="372"/>
      <c r="M167" s="458"/>
    </row>
    <row r="168" spans="1:13" ht="18" customHeight="1">
      <c r="A168" s="300"/>
      <c r="B168" s="243"/>
      <c r="C168" s="35" t="s">
        <v>714</v>
      </c>
      <c r="D168" s="297" t="s">
        <v>715</v>
      </c>
      <c r="E168" s="372">
        <f t="shared" si="90"/>
        <v>0</v>
      </c>
      <c r="F168" s="372"/>
      <c r="G168" s="372"/>
      <c r="H168" s="372"/>
      <c r="I168" s="372"/>
      <c r="J168" s="372"/>
      <c r="K168" s="372"/>
      <c r="L168" s="372"/>
      <c r="M168" s="458"/>
    </row>
    <row r="169" spans="1:13" ht="18" customHeight="1">
      <c r="A169" s="300"/>
      <c r="B169" s="243"/>
      <c r="C169" s="291" t="s">
        <v>297</v>
      </c>
      <c r="D169" s="297" t="s">
        <v>716</v>
      </c>
      <c r="E169" s="372">
        <f t="shared" si="90"/>
        <v>0</v>
      </c>
      <c r="F169" s="372"/>
      <c r="G169" s="372"/>
      <c r="H169" s="372"/>
      <c r="I169" s="372"/>
      <c r="J169" s="372"/>
      <c r="K169" s="372"/>
      <c r="L169" s="372"/>
      <c r="M169" s="458"/>
    </row>
    <row r="170" spans="1:13" ht="18" customHeight="1">
      <c r="A170" s="300"/>
      <c r="B170" s="243" t="s">
        <v>717</v>
      </c>
      <c r="C170" s="291"/>
      <c r="D170" s="252" t="s">
        <v>718</v>
      </c>
      <c r="E170" s="372">
        <f t="shared" si="90"/>
        <v>0</v>
      </c>
      <c r="F170" s="372">
        <f>F171</f>
        <v>0</v>
      </c>
      <c r="G170" s="372">
        <f aca="true" t="shared" si="106" ref="G170:M170">G171</f>
        <v>0</v>
      </c>
      <c r="H170" s="372">
        <f t="shared" si="106"/>
        <v>0</v>
      </c>
      <c r="I170" s="372">
        <f t="shared" si="106"/>
        <v>0</v>
      </c>
      <c r="J170" s="372">
        <f t="shared" si="106"/>
        <v>0</v>
      </c>
      <c r="K170" s="372">
        <f t="shared" si="106"/>
        <v>0</v>
      </c>
      <c r="L170" s="372">
        <f t="shared" si="106"/>
        <v>0</v>
      </c>
      <c r="M170" s="458">
        <f t="shared" si="106"/>
        <v>0</v>
      </c>
    </row>
    <row r="171" spans="1:13" ht="18" customHeight="1">
      <c r="A171" s="300"/>
      <c r="B171" s="243"/>
      <c r="C171" s="291" t="s">
        <v>64</v>
      </c>
      <c r="D171" s="301" t="s">
        <v>719</v>
      </c>
      <c r="E171" s="372">
        <f t="shared" si="90"/>
        <v>0</v>
      </c>
      <c r="F171" s="372"/>
      <c r="G171" s="372"/>
      <c r="H171" s="372"/>
      <c r="I171" s="372"/>
      <c r="J171" s="372"/>
      <c r="K171" s="372"/>
      <c r="L171" s="372"/>
      <c r="M171" s="458"/>
    </row>
    <row r="172" spans="1:13" ht="18" customHeight="1">
      <c r="A172" s="300"/>
      <c r="B172" s="243" t="s">
        <v>155</v>
      </c>
      <c r="C172" s="299"/>
      <c r="D172" s="252" t="s">
        <v>720</v>
      </c>
      <c r="E172" s="372">
        <f t="shared" si="90"/>
        <v>6930</v>
      </c>
      <c r="F172" s="372"/>
      <c r="G172" s="372">
        <v>470</v>
      </c>
      <c r="H172" s="372">
        <v>1500</v>
      </c>
      <c r="I172" s="372">
        <v>1041</v>
      </c>
      <c r="J172" s="372">
        <v>3919</v>
      </c>
      <c r="K172" s="488">
        <f>(E172*(4.7)/100+E172)</f>
        <v>7255.71</v>
      </c>
      <c r="L172" s="488">
        <f>(E172*(4.5)/100+E172)</f>
        <v>7241.85</v>
      </c>
      <c r="M172" s="489">
        <f>(E172*(4)/100+E172)</f>
        <v>7207.2</v>
      </c>
    </row>
    <row r="173" spans="1:13" ht="35.25" customHeight="1">
      <c r="A173" s="1037" t="s">
        <v>1650</v>
      </c>
      <c r="B173" s="1038"/>
      <c r="C173" s="1038"/>
      <c r="D173" s="296" t="s">
        <v>721</v>
      </c>
      <c r="E173" s="372">
        <f t="shared" si="90"/>
        <v>4734</v>
      </c>
      <c r="F173" s="372">
        <f>F175+F176+F178+F179</f>
        <v>0</v>
      </c>
      <c r="G173" s="372">
        <f aca="true" t="shared" si="107" ref="G173:M173">G175+G176+G178+G179</f>
        <v>749</v>
      </c>
      <c r="H173" s="372">
        <f t="shared" si="107"/>
        <v>1005</v>
      </c>
      <c r="I173" s="372">
        <f t="shared" si="107"/>
        <v>1035</v>
      </c>
      <c r="J173" s="372">
        <f t="shared" si="107"/>
        <v>1945</v>
      </c>
      <c r="K173" s="372">
        <f t="shared" si="107"/>
        <v>4956.498</v>
      </c>
      <c r="L173" s="372">
        <f t="shared" si="107"/>
        <v>4947.030000000001</v>
      </c>
      <c r="M173" s="458">
        <f t="shared" si="107"/>
        <v>4923.36</v>
      </c>
    </row>
    <row r="174" spans="1:13" ht="18" customHeight="1">
      <c r="A174" s="288" t="s">
        <v>736</v>
      </c>
      <c r="B174" s="289"/>
      <c r="C174" s="289"/>
      <c r="D174" s="252"/>
      <c r="E174" s="372"/>
      <c r="F174" s="372"/>
      <c r="G174" s="372"/>
      <c r="H174" s="372"/>
      <c r="I174" s="372"/>
      <c r="J174" s="372"/>
      <c r="K174" s="372"/>
      <c r="L174" s="372"/>
      <c r="M174" s="458"/>
    </row>
    <row r="175" spans="1:13" ht="18" customHeight="1">
      <c r="A175" s="288"/>
      <c r="B175" s="1232" t="s">
        <v>1648</v>
      </c>
      <c r="C175" s="1071"/>
      <c r="D175" s="252" t="s">
        <v>1647</v>
      </c>
      <c r="E175" s="372">
        <f t="shared" si="90"/>
        <v>0</v>
      </c>
      <c r="F175" s="372"/>
      <c r="G175" s="372"/>
      <c r="H175" s="372"/>
      <c r="I175" s="372"/>
      <c r="J175" s="372"/>
      <c r="K175" s="372"/>
      <c r="L175" s="372"/>
      <c r="M175" s="458"/>
    </row>
    <row r="176" spans="1:13" ht="18" customHeight="1">
      <c r="A176" s="294"/>
      <c r="B176" s="291" t="s">
        <v>722</v>
      </c>
      <c r="C176" s="243"/>
      <c r="D176" s="252" t="s">
        <v>723</v>
      </c>
      <c r="E176" s="372">
        <f t="shared" si="90"/>
        <v>0</v>
      </c>
      <c r="F176" s="372">
        <f>F177</f>
        <v>0</v>
      </c>
      <c r="G176" s="372">
        <f aca="true" t="shared" si="108" ref="G176:M176">G177</f>
        <v>0</v>
      </c>
      <c r="H176" s="372">
        <f t="shared" si="108"/>
        <v>0</v>
      </c>
      <c r="I176" s="372">
        <f t="shared" si="108"/>
        <v>0</v>
      </c>
      <c r="J176" s="372">
        <f t="shared" si="108"/>
        <v>0</v>
      </c>
      <c r="K176" s="372">
        <f t="shared" si="108"/>
        <v>0</v>
      </c>
      <c r="L176" s="372">
        <f t="shared" si="108"/>
        <v>0</v>
      </c>
      <c r="M176" s="458">
        <f t="shared" si="108"/>
        <v>0</v>
      </c>
    </row>
    <row r="177" spans="1:13" ht="18" customHeight="1">
      <c r="A177" s="294"/>
      <c r="B177" s="291"/>
      <c r="C177" s="243" t="s">
        <v>613</v>
      </c>
      <c r="D177" s="252" t="s">
        <v>724</v>
      </c>
      <c r="E177" s="372">
        <f t="shared" si="90"/>
        <v>0</v>
      </c>
      <c r="F177" s="372"/>
      <c r="G177" s="372"/>
      <c r="H177" s="372"/>
      <c r="I177" s="372"/>
      <c r="J177" s="372"/>
      <c r="K177" s="372"/>
      <c r="L177" s="372"/>
      <c r="M177" s="458"/>
    </row>
    <row r="178" spans="1:13" ht="18" customHeight="1">
      <c r="A178" s="294"/>
      <c r="B178" s="291" t="s">
        <v>725</v>
      </c>
      <c r="C178" s="243"/>
      <c r="D178" s="252" t="s">
        <v>726</v>
      </c>
      <c r="E178" s="372">
        <f t="shared" si="90"/>
        <v>4729</v>
      </c>
      <c r="F178" s="372"/>
      <c r="G178" s="372">
        <v>749</v>
      </c>
      <c r="H178" s="372">
        <v>1005</v>
      </c>
      <c r="I178" s="372">
        <v>1030</v>
      </c>
      <c r="J178" s="372">
        <v>1945</v>
      </c>
      <c r="K178" s="488">
        <f>(E178*(4.7)/100+E178)</f>
        <v>4951.263</v>
      </c>
      <c r="L178" s="488">
        <f>(E178*(4.5)/100+E178)</f>
        <v>4941.805</v>
      </c>
      <c r="M178" s="489">
        <f>(E178*(4)/100+E178)</f>
        <v>4918.16</v>
      </c>
    </row>
    <row r="179" spans="1:13" ht="32.25" customHeight="1">
      <c r="A179" s="294"/>
      <c r="B179" s="1233" t="s">
        <v>183</v>
      </c>
      <c r="C179" s="1233"/>
      <c r="D179" s="252" t="s">
        <v>727</v>
      </c>
      <c r="E179" s="372">
        <f t="shared" si="90"/>
        <v>5</v>
      </c>
      <c r="F179" s="372">
        <f>F180</f>
        <v>0</v>
      </c>
      <c r="G179" s="372">
        <f aca="true" t="shared" si="109" ref="G179:M179">G180</f>
        <v>0</v>
      </c>
      <c r="H179" s="372">
        <f t="shared" si="109"/>
        <v>0</v>
      </c>
      <c r="I179" s="372">
        <f t="shared" si="109"/>
        <v>5</v>
      </c>
      <c r="J179" s="372">
        <f t="shared" si="109"/>
        <v>0</v>
      </c>
      <c r="K179" s="372">
        <f t="shared" si="109"/>
        <v>5.235</v>
      </c>
      <c r="L179" s="372">
        <f t="shared" si="109"/>
        <v>5.225</v>
      </c>
      <c r="M179" s="458">
        <f t="shared" si="109"/>
        <v>5.2</v>
      </c>
    </row>
    <row r="180" spans="1:13" s="5" customFormat="1" ht="18" customHeight="1">
      <c r="A180" s="199"/>
      <c r="B180" s="200"/>
      <c r="C180" s="201" t="s">
        <v>168</v>
      </c>
      <c r="D180" s="18" t="s">
        <v>798</v>
      </c>
      <c r="E180" s="372">
        <f t="shared" si="90"/>
        <v>5</v>
      </c>
      <c r="F180" s="378"/>
      <c r="G180" s="366">
        <v>0</v>
      </c>
      <c r="H180" s="366">
        <v>0</v>
      </c>
      <c r="I180" s="366">
        <v>5</v>
      </c>
      <c r="J180" s="366">
        <v>0</v>
      </c>
      <c r="K180" s="488">
        <f>(E180*(4.7)/100+E180)</f>
        <v>5.235</v>
      </c>
      <c r="L180" s="488">
        <f>(E180*(4.5)/100+E180)</f>
        <v>5.225</v>
      </c>
      <c r="M180" s="489">
        <f>(E180*(4)/100+E180)</f>
        <v>5.2</v>
      </c>
    </row>
    <row r="181" spans="1:13" ht="30.75" customHeight="1">
      <c r="A181" s="1234" t="s">
        <v>447</v>
      </c>
      <c r="B181" s="1235"/>
      <c r="C181" s="1235"/>
      <c r="D181" s="252"/>
      <c r="E181" s="372">
        <f t="shared" si="90"/>
        <v>35990</v>
      </c>
      <c r="F181" s="372">
        <f>F182+F189</f>
        <v>0</v>
      </c>
      <c r="G181" s="372">
        <f aca="true" t="shared" si="110" ref="G181:M181">G182+G189</f>
        <v>6095</v>
      </c>
      <c r="H181" s="372">
        <f t="shared" si="110"/>
        <v>7547</v>
      </c>
      <c r="I181" s="372">
        <f t="shared" si="110"/>
        <v>7895</v>
      </c>
      <c r="J181" s="372">
        <f t="shared" si="110"/>
        <v>14453</v>
      </c>
      <c r="K181" s="372">
        <f t="shared" si="110"/>
        <v>37681.53</v>
      </c>
      <c r="L181" s="372">
        <f t="shared" si="110"/>
        <v>37609.55</v>
      </c>
      <c r="M181" s="458">
        <f t="shared" si="110"/>
        <v>37429.600000000006</v>
      </c>
    </row>
    <row r="182" spans="1:13" ht="38.25" customHeight="1">
      <c r="A182" s="1037" t="s">
        <v>153</v>
      </c>
      <c r="B182" s="1038"/>
      <c r="C182" s="1038"/>
      <c r="D182" s="252" t="s">
        <v>154</v>
      </c>
      <c r="E182" s="372">
        <f t="shared" si="90"/>
        <v>23556</v>
      </c>
      <c r="F182" s="372">
        <f>F184+F187+F188</f>
        <v>0</v>
      </c>
      <c r="G182" s="372">
        <f aca="true" t="shared" si="111" ref="G182:M182">G184+G187+G188</f>
        <v>5279</v>
      </c>
      <c r="H182" s="372">
        <f t="shared" si="111"/>
        <v>5700</v>
      </c>
      <c r="I182" s="372">
        <f t="shared" si="111"/>
        <v>4926</v>
      </c>
      <c r="J182" s="372">
        <f t="shared" si="111"/>
        <v>7651</v>
      </c>
      <c r="K182" s="372">
        <f t="shared" si="111"/>
        <v>24663.132</v>
      </c>
      <c r="L182" s="372">
        <f t="shared" si="111"/>
        <v>24616.02</v>
      </c>
      <c r="M182" s="458">
        <f t="shared" si="111"/>
        <v>24498.24</v>
      </c>
    </row>
    <row r="183" spans="1:13" ht="18" customHeight="1">
      <c r="A183" s="288" t="s">
        <v>736</v>
      </c>
      <c r="B183" s="289"/>
      <c r="C183" s="289"/>
      <c r="D183" s="252"/>
      <c r="E183" s="372"/>
      <c r="F183" s="372"/>
      <c r="G183" s="372"/>
      <c r="H183" s="372"/>
      <c r="I183" s="372"/>
      <c r="J183" s="372"/>
      <c r="K183" s="372"/>
      <c r="L183" s="372"/>
      <c r="M183" s="458"/>
    </row>
    <row r="184" spans="1:13" ht="18" customHeight="1">
      <c r="A184" s="300"/>
      <c r="B184" s="243" t="s">
        <v>929</v>
      </c>
      <c r="C184" s="299"/>
      <c r="D184" s="252" t="s">
        <v>1156</v>
      </c>
      <c r="E184" s="372">
        <f aca="true" t="shared" si="112" ref="E184:E246">G184+H184+I184+J184</f>
        <v>0</v>
      </c>
      <c r="F184" s="372">
        <f>SUM(F185:F186)</f>
        <v>0</v>
      </c>
      <c r="G184" s="372">
        <f aca="true" t="shared" si="113" ref="G184:M184">SUM(G185:G186)</f>
        <v>0</v>
      </c>
      <c r="H184" s="372">
        <f t="shared" si="113"/>
        <v>0</v>
      </c>
      <c r="I184" s="372">
        <f t="shared" si="113"/>
        <v>0</v>
      </c>
      <c r="J184" s="372">
        <f t="shared" si="113"/>
        <v>0</v>
      </c>
      <c r="K184" s="372">
        <f t="shared" si="113"/>
        <v>0</v>
      </c>
      <c r="L184" s="372">
        <f t="shared" si="113"/>
        <v>0</v>
      </c>
      <c r="M184" s="458">
        <f t="shared" si="113"/>
        <v>0</v>
      </c>
    </row>
    <row r="185" spans="1:13" ht="18" customHeight="1">
      <c r="A185" s="300"/>
      <c r="B185" s="243"/>
      <c r="C185" s="291" t="s">
        <v>237</v>
      </c>
      <c r="D185" s="252" t="s">
        <v>145</v>
      </c>
      <c r="E185" s="372">
        <f t="shared" si="112"/>
        <v>0</v>
      </c>
      <c r="F185" s="372"/>
      <c r="G185" s="372"/>
      <c r="H185" s="372"/>
      <c r="I185" s="372"/>
      <c r="J185" s="372"/>
      <c r="K185" s="372"/>
      <c r="L185" s="372"/>
      <c r="M185" s="458"/>
    </row>
    <row r="186" spans="1:13" ht="18" customHeight="1">
      <c r="A186" s="300"/>
      <c r="B186" s="243"/>
      <c r="C186" s="291" t="s">
        <v>689</v>
      </c>
      <c r="D186" s="252" t="s">
        <v>624</v>
      </c>
      <c r="E186" s="372">
        <f t="shared" si="112"/>
        <v>0</v>
      </c>
      <c r="F186" s="372"/>
      <c r="G186" s="372"/>
      <c r="H186" s="372"/>
      <c r="I186" s="372"/>
      <c r="J186" s="372"/>
      <c r="K186" s="372"/>
      <c r="L186" s="372"/>
      <c r="M186" s="458"/>
    </row>
    <row r="187" spans="1:13" ht="18" customHeight="1">
      <c r="A187" s="300"/>
      <c r="B187" s="243" t="s">
        <v>470</v>
      </c>
      <c r="C187" s="298"/>
      <c r="D187" s="252" t="s">
        <v>471</v>
      </c>
      <c r="E187" s="372">
        <f t="shared" si="112"/>
        <v>0</v>
      </c>
      <c r="F187" s="372"/>
      <c r="G187" s="372"/>
      <c r="H187" s="372"/>
      <c r="I187" s="372"/>
      <c r="J187" s="372"/>
      <c r="K187" s="372"/>
      <c r="L187" s="372"/>
      <c r="M187" s="458"/>
    </row>
    <row r="188" spans="1:13" ht="23.25" customHeight="1">
      <c r="A188" s="300"/>
      <c r="B188" s="1184" t="s">
        <v>406</v>
      </c>
      <c r="C188" s="1184"/>
      <c r="D188" s="252" t="s">
        <v>472</v>
      </c>
      <c r="E188" s="372">
        <f t="shared" si="112"/>
        <v>23556</v>
      </c>
      <c r="F188" s="372"/>
      <c r="G188" s="372">
        <v>5279</v>
      </c>
      <c r="H188" s="372">
        <v>5700</v>
      </c>
      <c r="I188" s="372">
        <v>4926</v>
      </c>
      <c r="J188" s="372">
        <v>7651</v>
      </c>
      <c r="K188" s="88">
        <f>(E188*(4.7)/100+E188)</f>
        <v>24663.132</v>
      </c>
      <c r="L188" s="88">
        <f>(E188*(4.5)/100+E188)</f>
        <v>24616.02</v>
      </c>
      <c r="M188" s="630">
        <f>(E188*(4)/100+E188)</f>
        <v>24498.24</v>
      </c>
    </row>
    <row r="189" spans="1:13" ht="18" customHeight="1">
      <c r="A189" s="285" t="s">
        <v>677</v>
      </c>
      <c r="B189" s="243"/>
      <c r="C189" s="299"/>
      <c r="D189" s="252" t="s">
        <v>473</v>
      </c>
      <c r="E189" s="372">
        <f t="shared" si="112"/>
        <v>12434</v>
      </c>
      <c r="F189" s="372">
        <f>F191+F192+F193+F196</f>
        <v>0</v>
      </c>
      <c r="G189" s="372">
        <f aca="true" t="shared" si="114" ref="G189:M189">G191+G192+G193+G196</f>
        <v>816</v>
      </c>
      <c r="H189" s="372">
        <f t="shared" si="114"/>
        <v>1847</v>
      </c>
      <c r="I189" s="372">
        <f t="shared" si="114"/>
        <v>2969</v>
      </c>
      <c r="J189" s="372">
        <f t="shared" si="114"/>
        <v>6802</v>
      </c>
      <c r="K189" s="372">
        <f t="shared" si="114"/>
        <v>13018.398</v>
      </c>
      <c r="L189" s="372">
        <f t="shared" si="114"/>
        <v>12993.53</v>
      </c>
      <c r="M189" s="458">
        <f t="shared" si="114"/>
        <v>12931.36</v>
      </c>
    </row>
    <row r="190" spans="1:13" ht="18" customHeight="1">
      <c r="A190" s="288" t="s">
        <v>736</v>
      </c>
      <c r="B190" s="289"/>
      <c r="C190" s="289"/>
      <c r="D190" s="252"/>
      <c r="E190" s="372"/>
      <c r="F190" s="372"/>
      <c r="G190" s="372"/>
      <c r="H190" s="372"/>
      <c r="I190" s="372"/>
      <c r="J190" s="372"/>
      <c r="K190" s="372"/>
      <c r="L190" s="372"/>
      <c r="M190" s="458"/>
    </row>
    <row r="191" spans="1:13" ht="18" customHeight="1">
      <c r="A191" s="300"/>
      <c r="B191" s="243" t="s">
        <v>474</v>
      </c>
      <c r="C191" s="299"/>
      <c r="D191" s="252" t="s">
        <v>475</v>
      </c>
      <c r="E191" s="372">
        <f t="shared" si="112"/>
        <v>0</v>
      </c>
      <c r="F191" s="372"/>
      <c r="G191" s="372"/>
      <c r="H191" s="372"/>
      <c r="I191" s="372"/>
      <c r="J191" s="372"/>
      <c r="K191" s="372"/>
      <c r="L191" s="372"/>
      <c r="M191" s="458"/>
    </row>
    <row r="192" spans="1:13" ht="18" customHeight="1">
      <c r="A192" s="300"/>
      <c r="B192" s="243" t="s">
        <v>476</v>
      </c>
      <c r="C192" s="299"/>
      <c r="D192" s="252" t="s">
        <v>308</v>
      </c>
      <c r="E192" s="372">
        <f t="shared" si="112"/>
        <v>0</v>
      </c>
      <c r="F192" s="372"/>
      <c r="G192" s="372"/>
      <c r="H192" s="372"/>
      <c r="I192" s="372"/>
      <c r="J192" s="372"/>
      <c r="K192" s="372"/>
      <c r="L192" s="372"/>
      <c r="M192" s="458"/>
    </row>
    <row r="193" spans="1:13" ht="18" customHeight="1">
      <c r="A193" s="300"/>
      <c r="B193" s="243" t="s">
        <v>309</v>
      </c>
      <c r="C193" s="299"/>
      <c r="D193" s="252" t="s">
        <v>620</v>
      </c>
      <c r="E193" s="372">
        <f t="shared" si="112"/>
        <v>12434</v>
      </c>
      <c r="F193" s="372">
        <f>F194+F195</f>
        <v>0</v>
      </c>
      <c r="G193" s="372">
        <f aca="true" t="shared" si="115" ref="G193:M193">G194+G195</f>
        <v>816</v>
      </c>
      <c r="H193" s="372">
        <f t="shared" si="115"/>
        <v>1847</v>
      </c>
      <c r="I193" s="372">
        <f t="shared" si="115"/>
        <v>2969</v>
      </c>
      <c r="J193" s="372">
        <f t="shared" si="115"/>
        <v>6802</v>
      </c>
      <c r="K193" s="372">
        <f t="shared" si="115"/>
        <v>13018.398</v>
      </c>
      <c r="L193" s="372">
        <f t="shared" si="115"/>
        <v>12993.53</v>
      </c>
      <c r="M193" s="458">
        <f t="shared" si="115"/>
        <v>12931.36</v>
      </c>
    </row>
    <row r="194" spans="1:13" ht="18" customHeight="1">
      <c r="A194" s="300"/>
      <c r="B194" s="243"/>
      <c r="C194" s="243" t="s">
        <v>692</v>
      </c>
      <c r="D194" s="252" t="s">
        <v>621</v>
      </c>
      <c r="E194" s="372">
        <f t="shared" si="112"/>
        <v>12434</v>
      </c>
      <c r="F194" s="372"/>
      <c r="G194" s="372">
        <v>816</v>
      </c>
      <c r="H194" s="372">
        <v>1847</v>
      </c>
      <c r="I194" s="372">
        <v>2969</v>
      </c>
      <c r="J194" s="372">
        <v>6802</v>
      </c>
      <c r="K194" s="88">
        <f>(E194*(4.7)/100+E194)</f>
        <v>13018.398</v>
      </c>
      <c r="L194" s="88">
        <f>(E194*(4.5)/100+E194)</f>
        <v>12993.53</v>
      </c>
      <c r="M194" s="630">
        <f>(E194*(4)/100+E194)</f>
        <v>12931.36</v>
      </c>
    </row>
    <row r="195" spans="1:13" ht="18" customHeight="1">
      <c r="A195" s="300"/>
      <c r="B195" s="243"/>
      <c r="C195" s="243" t="s">
        <v>1166</v>
      </c>
      <c r="D195" s="252" t="s">
        <v>622</v>
      </c>
      <c r="E195" s="372">
        <f t="shared" si="112"/>
        <v>0</v>
      </c>
      <c r="F195" s="372"/>
      <c r="G195" s="372"/>
      <c r="H195" s="372"/>
      <c r="I195" s="372"/>
      <c r="J195" s="372"/>
      <c r="K195" s="372"/>
      <c r="L195" s="372"/>
      <c r="M195" s="458"/>
    </row>
    <row r="196" spans="1:13" ht="18" customHeight="1">
      <c r="A196" s="300"/>
      <c r="B196" s="244" t="s">
        <v>675</v>
      </c>
      <c r="C196" s="244"/>
      <c r="D196" s="252" t="s">
        <v>676</v>
      </c>
      <c r="E196" s="372">
        <f t="shared" si="112"/>
        <v>0</v>
      </c>
      <c r="F196" s="372"/>
      <c r="G196" s="372"/>
      <c r="H196" s="372"/>
      <c r="I196" s="372"/>
      <c r="J196" s="372"/>
      <c r="K196" s="372"/>
      <c r="L196" s="372"/>
      <c r="M196" s="458"/>
    </row>
    <row r="197" spans="1:13" ht="32.25" customHeight="1">
      <c r="A197" s="1037" t="s">
        <v>448</v>
      </c>
      <c r="B197" s="1038"/>
      <c r="C197" s="1038"/>
      <c r="D197" s="252" t="s">
        <v>623</v>
      </c>
      <c r="E197" s="372">
        <f t="shared" si="112"/>
        <v>0</v>
      </c>
      <c r="F197" s="372">
        <f>F198+F202+F209+F212</f>
        <v>0</v>
      </c>
      <c r="G197" s="372">
        <f aca="true" t="shared" si="116" ref="G197:M197">G198+G202+G209+G212</f>
        <v>0</v>
      </c>
      <c r="H197" s="372">
        <f t="shared" si="116"/>
        <v>0</v>
      </c>
      <c r="I197" s="372">
        <f t="shared" si="116"/>
        <v>0</v>
      </c>
      <c r="J197" s="372">
        <f t="shared" si="116"/>
        <v>0</v>
      </c>
      <c r="K197" s="372">
        <f t="shared" si="116"/>
        <v>0</v>
      </c>
      <c r="L197" s="372">
        <f t="shared" si="116"/>
        <v>0</v>
      </c>
      <c r="M197" s="458">
        <f t="shared" si="116"/>
        <v>0</v>
      </c>
    </row>
    <row r="198" spans="1:13" ht="24.75" customHeight="1">
      <c r="A198" s="1037" t="s">
        <v>857</v>
      </c>
      <c r="B198" s="1038"/>
      <c r="C198" s="1038"/>
      <c r="D198" s="252" t="s">
        <v>858</v>
      </c>
      <c r="E198" s="372">
        <f t="shared" si="112"/>
        <v>0</v>
      </c>
      <c r="F198" s="372">
        <f>F200</f>
        <v>0</v>
      </c>
      <c r="G198" s="372">
        <f aca="true" t="shared" si="117" ref="G198:M198">G200</f>
        <v>0</v>
      </c>
      <c r="H198" s="372">
        <f t="shared" si="117"/>
        <v>0</v>
      </c>
      <c r="I198" s="372">
        <f t="shared" si="117"/>
        <v>0</v>
      </c>
      <c r="J198" s="372">
        <f t="shared" si="117"/>
        <v>0</v>
      </c>
      <c r="K198" s="372">
        <f t="shared" si="117"/>
        <v>0</v>
      </c>
      <c r="L198" s="372">
        <f t="shared" si="117"/>
        <v>0</v>
      </c>
      <c r="M198" s="458">
        <f t="shared" si="117"/>
        <v>0</v>
      </c>
    </row>
    <row r="199" spans="1:13" ht="18" customHeight="1">
      <c r="A199" s="288" t="s">
        <v>736</v>
      </c>
      <c r="B199" s="289"/>
      <c r="C199" s="289"/>
      <c r="D199" s="252"/>
      <c r="E199" s="372"/>
      <c r="F199" s="372"/>
      <c r="G199" s="372"/>
      <c r="H199" s="372"/>
      <c r="I199" s="372"/>
      <c r="J199" s="372"/>
      <c r="K199" s="372"/>
      <c r="L199" s="372"/>
      <c r="M199" s="458"/>
    </row>
    <row r="200" spans="1:13" ht="18" customHeight="1">
      <c r="A200" s="300"/>
      <c r="B200" s="243" t="s">
        <v>495</v>
      </c>
      <c r="C200" s="291"/>
      <c r="D200" s="252" t="s">
        <v>496</v>
      </c>
      <c r="E200" s="372">
        <f t="shared" si="112"/>
        <v>0</v>
      </c>
      <c r="F200" s="372">
        <f>F201</f>
        <v>0</v>
      </c>
      <c r="G200" s="372">
        <f aca="true" t="shared" si="118" ref="G200:M200">G201</f>
        <v>0</v>
      </c>
      <c r="H200" s="372">
        <f t="shared" si="118"/>
        <v>0</v>
      </c>
      <c r="I200" s="372">
        <f t="shared" si="118"/>
        <v>0</v>
      </c>
      <c r="J200" s="372">
        <f t="shared" si="118"/>
        <v>0</v>
      </c>
      <c r="K200" s="372">
        <f t="shared" si="118"/>
        <v>0</v>
      </c>
      <c r="L200" s="372">
        <f t="shared" si="118"/>
        <v>0</v>
      </c>
      <c r="M200" s="458">
        <f t="shared" si="118"/>
        <v>0</v>
      </c>
    </row>
    <row r="201" spans="1:13" ht="18" customHeight="1">
      <c r="A201" s="300"/>
      <c r="B201" s="243"/>
      <c r="C201" s="291" t="s">
        <v>1038</v>
      </c>
      <c r="D201" s="252" t="s">
        <v>497</v>
      </c>
      <c r="E201" s="372">
        <f t="shared" si="112"/>
        <v>0</v>
      </c>
      <c r="F201" s="372"/>
      <c r="G201" s="372"/>
      <c r="H201" s="372"/>
      <c r="I201" s="372"/>
      <c r="J201" s="372"/>
      <c r="K201" s="372"/>
      <c r="L201" s="372"/>
      <c r="M201" s="458"/>
    </row>
    <row r="202" spans="1:13" ht="31.5" customHeight="1">
      <c r="A202" s="1037" t="s">
        <v>1208</v>
      </c>
      <c r="B202" s="1038"/>
      <c r="C202" s="1038"/>
      <c r="D202" s="252" t="s">
        <v>498</v>
      </c>
      <c r="E202" s="372">
        <f t="shared" si="112"/>
        <v>0</v>
      </c>
      <c r="F202" s="372">
        <f>F204+F207+F208</f>
        <v>0</v>
      </c>
      <c r="G202" s="372">
        <f aca="true" t="shared" si="119" ref="G202:M202">G204+G207+G208</f>
        <v>0</v>
      </c>
      <c r="H202" s="372">
        <f t="shared" si="119"/>
        <v>0</v>
      </c>
      <c r="I202" s="372">
        <f t="shared" si="119"/>
        <v>0</v>
      </c>
      <c r="J202" s="372">
        <f t="shared" si="119"/>
        <v>0</v>
      </c>
      <c r="K202" s="372">
        <f t="shared" si="119"/>
        <v>0</v>
      </c>
      <c r="L202" s="372">
        <f t="shared" si="119"/>
        <v>0</v>
      </c>
      <c r="M202" s="458">
        <f t="shared" si="119"/>
        <v>0</v>
      </c>
    </row>
    <row r="203" spans="1:13" ht="18" customHeight="1">
      <c r="A203" s="288" t="s">
        <v>736</v>
      </c>
      <c r="B203" s="289"/>
      <c r="C203" s="289"/>
      <c r="D203" s="252"/>
      <c r="E203" s="372"/>
      <c r="F203" s="372"/>
      <c r="G203" s="372"/>
      <c r="H203" s="372"/>
      <c r="I203" s="372"/>
      <c r="J203" s="372"/>
      <c r="K203" s="372"/>
      <c r="L203" s="372"/>
      <c r="M203" s="458"/>
    </row>
    <row r="204" spans="1:13" ht="18" customHeight="1">
      <c r="A204" s="288"/>
      <c r="B204" s="252" t="s">
        <v>1264</v>
      </c>
      <c r="C204" s="289"/>
      <c r="D204" s="252" t="s">
        <v>499</v>
      </c>
      <c r="E204" s="372">
        <f t="shared" si="112"/>
        <v>0</v>
      </c>
      <c r="F204" s="372">
        <f>F205+F206</f>
        <v>0</v>
      </c>
      <c r="G204" s="372">
        <f aca="true" t="shared" si="120" ref="G204:M204">G205+G206</f>
        <v>0</v>
      </c>
      <c r="H204" s="372">
        <f t="shared" si="120"/>
        <v>0</v>
      </c>
      <c r="I204" s="372">
        <f t="shared" si="120"/>
        <v>0</v>
      </c>
      <c r="J204" s="372">
        <f t="shared" si="120"/>
        <v>0</v>
      </c>
      <c r="K204" s="372">
        <f t="shared" si="120"/>
        <v>0</v>
      </c>
      <c r="L204" s="372">
        <f t="shared" si="120"/>
        <v>0</v>
      </c>
      <c r="M204" s="458">
        <f t="shared" si="120"/>
        <v>0</v>
      </c>
    </row>
    <row r="205" spans="1:13" ht="18" customHeight="1">
      <c r="A205" s="288"/>
      <c r="B205" s="289"/>
      <c r="C205" s="252" t="s">
        <v>15</v>
      </c>
      <c r="D205" s="252" t="s">
        <v>500</v>
      </c>
      <c r="E205" s="372">
        <f t="shared" si="112"/>
        <v>0</v>
      </c>
      <c r="F205" s="372"/>
      <c r="G205" s="372"/>
      <c r="H205" s="372"/>
      <c r="I205" s="372"/>
      <c r="J205" s="372"/>
      <c r="K205" s="372"/>
      <c r="L205" s="372"/>
      <c r="M205" s="458"/>
    </row>
    <row r="206" spans="1:13" ht="18" customHeight="1">
      <c r="A206" s="300"/>
      <c r="B206" s="291"/>
      <c r="C206" s="291" t="s">
        <v>988</v>
      </c>
      <c r="D206" s="252" t="s">
        <v>501</v>
      </c>
      <c r="E206" s="372">
        <f t="shared" si="112"/>
        <v>0</v>
      </c>
      <c r="F206" s="372"/>
      <c r="G206" s="372"/>
      <c r="H206" s="372"/>
      <c r="I206" s="372"/>
      <c r="J206" s="372"/>
      <c r="K206" s="372"/>
      <c r="L206" s="372"/>
      <c r="M206" s="458"/>
    </row>
    <row r="207" spans="1:13" ht="18" customHeight="1">
      <c r="A207" s="300"/>
      <c r="B207" s="1213" t="s">
        <v>762</v>
      </c>
      <c r="C207" s="1213"/>
      <c r="D207" s="252" t="s">
        <v>763</v>
      </c>
      <c r="E207" s="372">
        <f t="shared" si="112"/>
        <v>0</v>
      </c>
      <c r="F207" s="372"/>
      <c r="G207" s="372"/>
      <c r="H207" s="372"/>
      <c r="I207" s="372"/>
      <c r="J207" s="372"/>
      <c r="K207" s="372"/>
      <c r="L207" s="372"/>
      <c r="M207" s="458"/>
    </row>
    <row r="208" spans="1:13" s="5" customFormat="1" ht="31.5" customHeight="1">
      <c r="A208" s="245"/>
      <c r="B208" s="1036" t="s">
        <v>375</v>
      </c>
      <c r="C208" s="1036"/>
      <c r="D208" s="248" t="s">
        <v>378</v>
      </c>
      <c r="E208" s="372">
        <f t="shared" si="112"/>
        <v>0</v>
      </c>
      <c r="F208" s="378"/>
      <c r="G208" s="366"/>
      <c r="H208" s="366"/>
      <c r="I208" s="366"/>
      <c r="J208" s="366"/>
      <c r="K208" s="378"/>
      <c r="L208" s="366"/>
      <c r="M208" s="367"/>
    </row>
    <row r="209" spans="1:13" ht="18" customHeight="1">
      <c r="A209" s="290" t="s">
        <v>1030</v>
      </c>
      <c r="B209" s="291"/>
      <c r="C209" s="299"/>
      <c r="D209" s="252" t="s">
        <v>1031</v>
      </c>
      <c r="E209" s="372">
        <f t="shared" si="112"/>
        <v>0</v>
      </c>
      <c r="F209" s="372">
        <f>F211</f>
        <v>0</v>
      </c>
      <c r="G209" s="372">
        <f aca="true" t="shared" si="121" ref="G209:M209">G211</f>
        <v>0</v>
      </c>
      <c r="H209" s="372">
        <f t="shared" si="121"/>
        <v>0</v>
      </c>
      <c r="I209" s="372">
        <f t="shared" si="121"/>
        <v>0</v>
      </c>
      <c r="J209" s="372">
        <f t="shared" si="121"/>
        <v>0</v>
      </c>
      <c r="K209" s="372">
        <f t="shared" si="121"/>
        <v>0</v>
      </c>
      <c r="L209" s="372">
        <f t="shared" si="121"/>
        <v>0</v>
      </c>
      <c r="M209" s="458">
        <f t="shared" si="121"/>
        <v>0</v>
      </c>
    </row>
    <row r="210" spans="1:13" ht="18" customHeight="1">
      <c r="A210" s="288" t="s">
        <v>736</v>
      </c>
      <c r="B210" s="289"/>
      <c r="C210" s="289"/>
      <c r="D210" s="252"/>
      <c r="E210" s="372"/>
      <c r="F210" s="372"/>
      <c r="G210" s="372"/>
      <c r="H210" s="372"/>
      <c r="I210" s="372"/>
      <c r="J210" s="372"/>
      <c r="K210" s="372"/>
      <c r="L210" s="372"/>
      <c r="M210" s="458"/>
    </row>
    <row r="211" spans="1:13" ht="18" customHeight="1">
      <c r="A211" s="302"/>
      <c r="B211" s="243" t="s">
        <v>778</v>
      </c>
      <c r="C211" s="303"/>
      <c r="D211" s="252" t="s">
        <v>1032</v>
      </c>
      <c r="E211" s="372">
        <f t="shared" si="112"/>
        <v>0</v>
      </c>
      <c r="F211" s="372"/>
      <c r="G211" s="372"/>
      <c r="H211" s="372"/>
      <c r="I211" s="372"/>
      <c r="J211" s="372"/>
      <c r="K211" s="372"/>
      <c r="L211" s="372"/>
      <c r="M211" s="458"/>
    </row>
    <row r="212" spans="1:13" ht="18" customHeight="1">
      <c r="A212" s="290" t="s">
        <v>59</v>
      </c>
      <c r="B212" s="291"/>
      <c r="C212" s="291"/>
      <c r="D212" s="252" t="s">
        <v>60</v>
      </c>
      <c r="E212" s="372">
        <f t="shared" si="112"/>
        <v>0</v>
      </c>
      <c r="F212" s="372">
        <f>F214</f>
        <v>0</v>
      </c>
      <c r="G212" s="372">
        <f aca="true" t="shared" si="122" ref="G212:M212">G214</f>
        <v>0</v>
      </c>
      <c r="H212" s="372">
        <f t="shared" si="122"/>
        <v>0</v>
      </c>
      <c r="I212" s="372">
        <f t="shared" si="122"/>
        <v>0</v>
      </c>
      <c r="J212" s="372">
        <f t="shared" si="122"/>
        <v>0</v>
      </c>
      <c r="K212" s="372">
        <f t="shared" si="122"/>
        <v>0</v>
      </c>
      <c r="L212" s="372">
        <f t="shared" si="122"/>
        <v>0</v>
      </c>
      <c r="M212" s="458">
        <f t="shared" si="122"/>
        <v>0</v>
      </c>
    </row>
    <row r="213" spans="1:13" ht="18" customHeight="1">
      <c r="A213" s="288" t="s">
        <v>736</v>
      </c>
      <c r="B213" s="289"/>
      <c r="C213" s="289"/>
      <c r="D213" s="252"/>
      <c r="E213" s="372"/>
      <c r="F213" s="372"/>
      <c r="G213" s="372"/>
      <c r="H213" s="372"/>
      <c r="I213" s="372"/>
      <c r="J213" s="372"/>
      <c r="K213" s="372"/>
      <c r="L213" s="372"/>
      <c r="M213" s="458"/>
    </row>
    <row r="214" spans="1:13" ht="18" customHeight="1">
      <c r="A214" s="290"/>
      <c r="B214" s="291" t="s">
        <v>552</v>
      </c>
      <c r="C214" s="291"/>
      <c r="D214" s="252" t="s">
        <v>61</v>
      </c>
      <c r="E214" s="372">
        <f t="shared" si="112"/>
        <v>0</v>
      </c>
      <c r="F214" s="372"/>
      <c r="G214" s="372"/>
      <c r="H214" s="372"/>
      <c r="I214" s="372"/>
      <c r="J214" s="372"/>
      <c r="K214" s="372"/>
      <c r="L214" s="372"/>
      <c r="M214" s="458"/>
    </row>
    <row r="215" spans="1:13" ht="18" customHeight="1">
      <c r="A215" s="250" t="s">
        <v>1086</v>
      </c>
      <c r="B215" s="251"/>
      <c r="C215" s="251"/>
      <c r="D215" s="252" t="s">
        <v>547</v>
      </c>
      <c r="E215" s="372">
        <f t="shared" si="112"/>
        <v>-7673</v>
      </c>
      <c r="F215" s="372">
        <f>F216+F218</f>
        <v>0</v>
      </c>
      <c r="G215" s="372">
        <f aca="true" t="shared" si="123" ref="G215:M215">G216+G218</f>
        <v>-239</v>
      </c>
      <c r="H215" s="372">
        <f t="shared" si="123"/>
        <v>-911</v>
      </c>
      <c r="I215" s="372">
        <f t="shared" si="123"/>
        <v>-4431</v>
      </c>
      <c r="J215" s="372">
        <f t="shared" si="123"/>
        <v>-2092</v>
      </c>
      <c r="K215" s="372">
        <f t="shared" si="123"/>
        <v>-7572.950999999972</v>
      </c>
      <c r="L215" s="372">
        <f t="shared" si="123"/>
        <v>-7558.485000000044</v>
      </c>
      <c r="M215" s="458">
        <f t="shared" si="123"/>
        <v>-7522.319999999978</v>
      </c>
    </row>
    <row r="216" spans="1:13" ht="18" customHeight="1">
      <c r="A216" s="304" t="s">
        <v>0</v>
      </c>
      <c r="B216" s="305"/>
      <c r="C216" s="305"/>
      <c r="D216" s="252" t="s">
        <v>548</v>
      </c>
      <c r="E216" s="372">
        <f t="shared" si="112"/>
        <v>-7673</v>
      </c>
      <c r="F216" s="372">
        <f>F217</f>
        <v>0</v>
      </c>
      <c r="G216" s="372">
        <f aca="true" t="shared" si="124" ref="G216:M216">G217</f>
        <v>-239</v>
      </c>
      <c r="H216" s="372">
        <f t="shared" si="124"/>
        <v>-911</v>
      </c>
      <c r="I216" s="372">
        <f t="shared" si="124"/>
        <v>-4431</v>
      </c>
      <c r="J216" s="372">
        <f t="shared" si="124"/>
        <v>-2092</v>
      </c>
      <c r="K216" s="372">
        <f t="shared" si="124"/>
        <v>-7572.950999999972</v>
      </c>
      <c r="L216" s="372">
        <f t="shared" si="124"/>
        <v>-7558.485000000044</v>
      </c>
      <c r="M216" s="458">
        <f t="shared" si="124"/>
        <v>-7522.319999999978</v>
      </c>
    </row>
    <row r="217" spans="1:13" s="5" customFormat="1" ht="18" customHeight="1">
      <c r="A217" s="308"/>
      <c r="B217" s="1251" t="s">
        <v>289</v>
      </c>
      <c r="C217" s="1251"/>
      <c r="D217" s="18" t="s">
        <v>1235</v>
      </c>
      <c r="E217" s="372">
        <f t="shared" si="112"/>
        <v>-7673</v>
      </c>
      <c r="F217" s="366"/>
      <c r="G217" s="366">
        <f>'11-02 Venituri'!F231-'11-02 - Cheltuieli'!G117</f>
        <v>-239</v>
      </c>
      <c r="H217" s="366">
        <f>'11-02 Venituri'!G231-'11-02 - Cheltuieli'!H117</f>
        <v>-911</v>
      </c>
      <c r="I217" s="366">
        <f>'11-02 Venituri'!H231-'11-02 - Cheltuieli'!I117</f>
        <v>-4431</v>
      </c>
      <c r="J217" s="366">
        <f>'11-02 Venituri'!I231-'11-02 - Cheltuieli'!J117</f>
        <v>-2092</v>
      </c>
      <c r="K217" s="366">
        <f>'11-02 Venituri'!J231-'11-02 - Cheltuieli'!K117</f>
        <v>-7572.950999999972</v>
      </c>
      <c r="L217" s="366">
        <f>'11-02 Venituri'!K231-'11-02 - Cheltuieli'!L117</f>
        <v>-7558.485000000044</v>
      </c>
      <c r="M217" s="367">
        <f>'11-02 Venituri'!L231-'11-02 - Cheltuieli'!M117</f>
        <v>-7522.319999999978</v>
      </c>
    </row>
    <row r="218" spans="1:13" ht="18" customHeight="1">
      <c r="A218" s="306" t="s">
        <v>1715</v>
      </c>
      <c r="B218" s="37"/>
      <c r="C218" s="37"/>
      <c r="D218" s="252" t="s">
        <v>549</v>
      </c>
      <c r="E218" s="372">
        <f t="shared" si="112"/>
        <v>0</v>
      </c>
      <c r="F218" s="372">
        <f>F219</f>
        <v>0</v>
      </c>
      <c r="G218" s="372">
        <f aca="true" t="shared" si="125" ref="G218:M218">G219</f>
        <v>0</v>
      </c>
      <c r="H218" s="372">
        <f t="shared" si="125"/>
        <v>0</v>
      </c>
      <c r="I218" s="372">
        <f t="shared" si="125"/>
        <v>0</v>
      </c>
      <c r="J218" s="372">
        <f t="shared" si="125"/>
        <v>0</v>
      </c>
      <c r="K218" s="372">
        <f t="shared" si="125"/>
        <v>0</v>
      </c>
      <c r="L218" s="372">
        <f t="shared" si="125"/>
        <v>0</v>
      </c>
      <c r="M218" s="458">
        <f t="shared" si="125"/>
        <v>0</v>
      </c>
    </row>
    <row r="219" spans="1:13" s="5" customFormat="1" ht="18" customHeight="1">
      <c r="A219" s="307"/>
      <c r="B219" s="1238" t="s">
        <v>1127</v>
      </c>
      <c r="C219" s="1238"/>
      <c r="D219" s="49" t="s">
        <v>1025</v>
      </c>
      <c r="E219" s="416">
        <f t="shared" si="112"/>
        <v>0</v>
      </c>
      <c r="F219" s="436"/>
      <c r="G219" s="366"/>
      <c r="H219" s="366"/>
      <c r="I219" s="366"/>
      <c r="J219" s="366"/>
      <c r="K219" s="366"/>
      <c r="L219" s="366"/>
      <c r="M219" s="541"/>
    </row>
    <row r="220" spans="1:13" ht="49.5" customHeight="1">
      <c r="A220" s="1239" t="s">
        <v>1728</v>
      </c>
      <c r="B220" s="1240"/>
      <c r="C220" s="1240"/>
      <c r="D220" s="465" t="s">
        <v>939</v>
      </c>
      <c r="E220" s="466">
        <f t="shared" si="112"/>
        <v>48469</v>
      </c>
      <c r="F220" s="467">
        <f aca="true" t="shared" si="126" ref="F220:M220">F221+F226+F233+F283+F299</f>
        <v>0</v>
      </c>
      <c r="G220" s="467">
        <f t="shared" si="126"/>
        <v>311</v>
      </c>
      <c r="H220" s="467">
        <f t="shared" si="126"/>
        <v>3074</v>
      </c>
      <c r="I220" s="467">
        <f t="shared" si="126"/>
        <v>22430</v>
      </c>
      <c r="J220" s="467">
        <f t="shared" si="126"/>
        <v>22654</v>
      </c>
      <c r="K220" s="467">
        <f t="shared" si="126"/>
        <v>50747.043</v>
      </c>
      <c r="L220" s="467">
        <f t="shared" si="126"/>
        <v>50650.104999999996</v>
      </c>
      <c r="M220" s="468">
        <f t="shared" si="126"/>
        <v>50407.76</v>
      </c>
    </row>
    <row r="221" spans="1:13" ht="18" customHeight="1">
      <c r="A221" s="1241" t="s">
        <v>1558</v>
      </c>
      <c r="B221" s="1242"/>
      <c r="C221" s="1242"/>
      <c r="D221" s="283" t="s">
        <v>940</v>
      </c>
      <c r="E221" s="370">
        <f t="shared" si="112"/>
        <v>270</v>
      </c>
      <c r="F221" s="370">
        <f>F222</f>
        <v>0</v>
      </c>
      <c r="G221" s="370">
        <f aca="true" t="shared" si="127" ref="G221:M221">G222</f>
        <v>180</v>
      </c>
      <c r="H221" s="370">
        <f t="shared" si="127"/>
        <v>90</v>
      </c>
      <c r="I221" s="370">
        <f t="shared" si="127"/>
        <v>0</v>
      </c>
      <c r="J221" s="370">
        <f t="shared" si="127"/>
        <v>0</v>
      </c>
      <c r="K221" s="370">
        <f t="shared" si="127"/>
        <v>282.69</v>
      </c>
      <c r="L221" s="370">
        <f t="shared" si="127"/>
        <v>282.15</v>
      </c>
      <c r="M221" s="462">
        <f t="shared" si="127"/>
        <v>280.8</v>
      </c>
    </row>
    <row r="222" spans="1:13" ht="18" customHeight="1">
      <c r="A222" s="285" t="s">
        <v>446</v>
      </c>
      <c r="B222" s="286"/>
      <c r="C222" s="122"/>
      <c r="D222" s="287" t="s">
        <v>941</v>
      </c>
      <c r="E222" s="372">
        <f t="shared" si="112"/>
        <v>270</v>
      </c>
      <c r="F222" s="372">
        <f>F224+F225</f>
        <v>0</v>
      </c>
      <c r="G222" s="372">
        <f aca="true" t="shared" si="128" ref="G222:M222">G224+G225</f>
        <v>180</v>
      </c>
      <c r="H222" s="372">
        <f t="shared" si="128"/>
        <v>90</v>
      </c>
      <c r="I222" s="372">
        <f t="shared" si="128"/>
        <v>0</v>
      </c>
      <c r="J222" s="372">
        <f t="shared" si="128"/>
        <v>0</v>
      </c>
      <c r="K222" s="372">
        <f t="shared" si="128"/>
        <v>282.69</v>
      </c>
      <c r="L222" s="372">
        <f t="shared" si="128"/>
        <v>282.15</v>
      </c>
      <c r="M222" s="458">
        <f t="shared" si="128"/>
        <v>280.8</v>
      </c>
    </row>
    <row r="223" spans="1:13" ht="18" customHeight="1">
      <c r="A223" s="288" t="s">
        <v>736</v>
      </c>
      <c r="B223" s="289"/>
      <c r="C223" s="289"/>
      <c r="D223" s="252"/>
      <c r="E223" s="372"/>
      <c r="F223" s="372"/>
      <c r="G223" s="372"/>
      <c r="H223" s="372"/>
      <c r="I223" s="372"/>
      <c r="J223" s="372"/>
      <c r="K223" s="372"/>
      <c r="L223" s="372"/>
      <c r="M223" s="458"/>
    </row>
    <row r="224" spans="1:13" ht="18" customHeight="1">
      <c r="A224" s="290"/>
      <c r="B224" s="291" t="s">
        <v>753</v>
      </c>
      <c r="C224" s="122"/>
      <c r="D224" s="19" t="s">
        <v>942</v>
      </c>
      <c r="E224" s="372">
        <f t="shared" si="112"/>
        <v>270</v>
      </c>
      <c r="F224" s="372"/>
      <c r="G224" s="372">
        <v>180</v>
      </c>
      <c r="H224" s="372">
        <v>90</v>
      </c>
      <c r="I224" s="372">
        <v>0</v>
      </c>
      <c r="J224" s="372">
        <v>0</v>
      </c>
      <c r="K224" s="88">
        <f>(E224*(4.7)/100+E224)</f>
        <v>282.69</v>
      </c>
      <c r="L224" s="88">
        <f>(E224*(4.5)/100+E224)</f>
        <v>282.15</v>
      </c>
      <c r="M224" s="630">
        <f>(E224*(4)/100+E224)</f>
        <v>280.8</v>
      </c>
    </row>
    <row r="225" spans="1:13" ht="18" customHeight="1">
      <c r="A225" s="290"/>
      <c r="B225" s="291" t="s">
        <v>765</v>
      </c>
      <c r="C225" s="122"/>
      <c r="D225" s="19" t="s">
        <v>146</v>
      </c>
      <c r="E225" s="372">
        <f t="shared" si="112"/>
        <v>0</v>
      </c>
      <c r="F225" s="372"/>
      <c r="G225" s="372">
        <v>0</v>
      </c>
      <c r="H225" s="372">
        <v>0</v>
      </c>
      <c r="I225" s="372">
        <v>0</v>
      </c>
      <c r="J225" s="372">
        <v>0</v>
      </c>
      <c r="K225" s="372">
        <v>0</v>
      </c>
      <c r="L225" s="372">
        <v>0</v>
      </c>
      <c r="M225" s="458">
        <v>0</v>
      </c>
    </row>
    <row r="226" spans="1:13" ht="32.25" customHeight="1">
      <c r="A226" s="1243" t="s">
        <v>503</v>
      </c>
      <c r="B226" s="1244"/>
      <c r="C226" s="1244"/>
      <c r="D226" s="293" t="s">
        <v>504</v>
      </c>
      <c r="E226" s="372">
        <f t="shared" si="112"/>
        <v>516</v>
      </c>
      <c r="F226" s="372">
        <f>F227</f>
        <v>0</v>
      </c>
      <c r="G226" s="372">
        <f aca="true" t="shared" si="129" ref="G226:M226">G227</f>
        <v>0</v>
      </c>
      <c r="H226" s="372">
        <f t="shared" si="129"/>
        <v>150</v>
      </c>
      <c r="I226" s="372">
        <f t="shared" si="129"/>
        <v>0</v>
      </c>
      <c r="J226" s="372">
        <f t="shared" si="129"/>
        <v>366</v>
      </c>
      <c r="K226" s="372">
        <f t="shared" si="129"/>
        <v>540.252</v>
      </c>
      <c r="L226" s="372">
        <f t="shared" si="129"/>
        <v>539.22</v>
      </c>
      <c r="M226" s="458">
        <f t="shared" si="129"/>
        <v>536.64</v>
      </c>
    </row>
    <row r="227" spans="1:13" ht="33" customHeight="1">
      <c r="A227" s="1249" t="s">
        <v>758</v>
      </c>
      <c r="B227" s="1250"/>
      <c r="C227" s="1250"/>
      <c r="D227" s="287" t="s">
        <v>505</v>
      </c>
      <c r="E227" s="372">
        <f t="shared" si="112"/>
        <v>516</v>
      </c>
      <c r="F227" s="372">
        <f>F229+F231+F232</f>
        <v>0</v>
      </c>
      <c r="G227" s="372">
        <f aca="true" t="shared" si="130" ref="G227:M227">G229+G231+G232</f>
        <v>0</v>
      </c>
      <c r="H227" s="372">
        <f t="shared" si="130"/>
        <v>150</v>
      </c>
      <c r="I227" s="372">
        <f t="shared" si="130"/>
        <v>0</v>
      </c>
      <c r="J227" s="372">
        <f t="shared" si="130"/>
        <v>366</v>
      </c>
      <c r="K227" s="372">
        <f t="shared" si="130"/>
        <v>540.252</v>
      </c>
      <c r="L227" s="372">
        <f t="shared" si="130"/>
        <v>539.22</v>
      </c>
      <c r="M227" s="458">
        <f t="shared" si="130"/>
        <v>536.64</v>
      </c>
    </row>
    <row r="228" spans="1:13" ht="18" customHeight="1">
      <c r="A228" s="288" t="s">
        <v>736</v>
      </c>
      <c r="B228" s="289"/>
      <c r="C228" s="289"/>
      <c r="D228" s="252"/>
      <c r="E228" s="372"/>
      <c r="F228" s="372"/>
      <c r="G228" s="372"/>
      <c r="H228" s="372"/>
      <c r="I228" s="372"/>
      <c r="J228" s="372"/>
      <c r="K228" s="372"/>
      <c r="L228" s="372"/>
      <c r="M228" s="458"/>
    </row>
    <row r="229" spans="1:13" ht="18" customHeight="1">
      <c r="A229" s="294"/>
      <c r="B229" s="295" t="s">
        <v>506</v>
      </c>
      <c r="C229" s="122"/>
      <c r="D229" s="252" t="s">
        <v>507</v>
      </c>
      <c r="E229" s="372">
        <f t="shared" si="112"/>
        <v>516</v>
      </c>
      <c r="F229" s="372">
        <f>F230</f>
        <v>0</v>
      </c>
      <c r="G229" s="372">
        <f aca="true" t="shared" si="131" ref="G229:M229">G230</f>
        <v>0</v>
      </c>
      <c r="H229" s="372">
        <f t="shared" si="131"/>
        <v>150</v>
      </c>
      <c r="I229" s="372">
        <f t="shared" si="131"/>
        <v>0</v>
      </c>
      <c r="J229" s="372">
        <f t="shared" si="131"/>
        <v>366</v>
      </c>
      <c r="K229" s="372">
        <f t="shared" si="131"/>
        <v>540.252</v>
      </c>
      <c r="L229" s="372">
        <f t="shared" si="131"/>
        <v>539.22</v>
      </c>
      <c r="M229" s="458">
        <f t="shared" si="131"/>
        <v>536.64</v>
      </c>
    </row>
    <row r="230" spans="1:13" ht="18" customHeight="1">
      <c r="A230" s="294"/>
      <c r="B230" s="295"/>
      <c r="C230" s="243" t="s">
        <v>485</v>
      </c>
      <c r="D230" s="252" t="s">
        <v>508</v>
      </c>
      <c r="E230" s="372">
        <f t="shared" si="112"/>
        <v>516</v>
      </c>
      <c r="F230" s="372"/>
      <c r="G230" s="372">
        <v>0</v>
      </c>
      <c r="H230" s="372">
        <v>150</v>
      </c>
      <c r="I230" s="372">
        <v>0</v>
      </c>
      <c r="J230" s="372">
        <v>366</v>
      </c>
      <c r="K230" s="88">
        <f>(E230*(4.7)/100+E230)</f>
        <v>540.252</v>
      </c>
      <c r="L230" s="88">
        <f>(E230*(4.5)/100+E230)</f>
        <v>539.22</v>
      </c>
      <c r="M230" s="630">
        <f>(E230*(4)/100+E230)</f>
        <v>536.64</v>
      </c>
    </row>
    <row r="231" spans="1:13" ht="18" customHeight="1">
      <c r="A231" s="294"/>
      <c r="B231" s="1236" t="s">
        <v>756</v>
      </c>
      <c r="C231" s="1236"/>
      <c r="D231" s="252" t="s">
        <v>757</v>
      </c>
      <c r="E231" s="372">
        <f t="shared" si="112"/>
        <v>0</v>
      </c>
      <c r="F231" s="372"/>
      <c r="G231" s="372"/>
      <c r="H231" s="372"/>
      <c r="I231" s="372"/>
      <c r="J231" s="372"/>
      <c r="K231" s="372"/>
      <c r="L231" s="372"/>
      <c r="M231" s="458"/>
    </row>
    <row r="232" spans="1:13" ht="18" customHeight="1">
      <c r="A232" s="294"/>
      <c r="B232" s="295" t="s">
        <v>56</v>
      </c>
      <c r="C232" s="122"/>
      <c r="D232" s="252" t="s">
        <v>1257</v>
      </c>
      <c r="E232" s="372">
        <f t="shared" si="112"/>
        <v>0</v>
      </c>
      <c r="F232" s="372"/>
      <c r="G232" s="372"/>
      <c r="H232" s="372"/>
      <c r="I232" s="372"/>
      <c r="J232" s="372"/>
      <c r="K232" s="372"/>
      <c r="L232" s="372"/>
      <c r="M232" s="458"/>
    </row>
    <row r="233" spans="1:13" ht="36" customHeight="1">
      <c r="A233" s="1234" t="s">
        <v>1258</v>
      </c>
      <c r="B233" s="1235"/>
      <c r="C233" s="1235"/>
      <c r="D233" s="287" t="s">
        <v>1259</v>
      </c>
      <c r="E233" s="372">
        <f t="shared" si="112"/>
        <v>613</v>
      </c>
      <c r="F233" s="372">
        <f>F234+F250+F258+F275</f>
        <v>0</v>
      </c>
      <c r="G233" s="372">
        <f aca="true" t="shared" si="132" ref="G233:M233">G234+G250+G258+G275</f>
        <v>0</v>
      </c>
      <c r="H233" s="372">
        <f t="shared" si="132"/>
        <v>75</v>
      </c>
      <c r="I233" s="372">
        <f t="shared" si="132"/>
        <v>463</v>
      </c>
      <c r="J233" s="372">
        <f t="shared" si="132"/>
        <v>75</v>
      </c>
      <c r="K233" s="372">
        <f t="shared" si="132"/>
        <v>641.811</v>
      </c>
      <c r="L233" s="372">
        <f t="shared" si="132"/>
        <v>640.585</v>
      </c>
      <c r="M233" s="458">
        <f t="shared" si="132"/>
        <v>637.52</v>
      </c>
    </row>
    <row r="234" spans="1:13" ht="33" customHeight="1">
      <c r="A234" s="1045" t="s">
        <v>1260</v>
      </c>
      <c r="B234" s="1046"/>
      <c r="C234" s="1046"/>
      <c r="D234" s="296" t="s">
        <v>1261</v>
      </c>
      <c r="E234" s="372">
        <f t="shared" si="112"/>
        <v>157</v>
      </c>
      <c r="F234" s="372">
        <f>F236+F239+F243+F244+F246+F249</f>
        <v>0</v>
      </c>
      <c r="G234" s="372">
        <f aca="true" t="shared" si="133" ref="G234:M234">G236+G239+G243+G244+G246+G249</f>
        <v>0</v>
      </c>
      <c r="H234" s="372">
        <f t="shared" si="133"/>
        <v>0</v>
      </c>
      <c r="I234" s="372">
        <f t="shared" si="133"/>
        <v>157</v>
      </c>
      <c r="J234" s="372">
        <f t="shared" si="133"/>
        <v>0</v>
      </c>
      <c r="K234" s="372">
        <f t="shared" si="133"/>
        <v>164.37900000000002</v>
      </c>
      <c r="L234" s="372">
        <f t="shared" si="133"/>
        <v>164.065</v>
      </c>
      <c r="M234" s="458">
        <f t="shared" si="133"/>
        <v>163.28</v>
      </c>
    </row>
    <row r="235" spans="1:13" ht="18" customHeight="1">
      <c r="A235" s="288" t="s">
        <v>736</v>
      </c>
      <c r="B235" s="289"/>
      <c r="C235" s="289"/>
      <c r="D235" s="297"/>
      <c r="E235" s="372"/>
      <c r="F235" s="372"/>
      <c r="G235" s="372"/>
      <c r="H235" s="372"/>
      <c r="I235" s="372"/>
      <c r="J235" s="372"/>
      <c r="K235" s="372"/>
      <c r="L235" s="372"/>
      <c r="M235" s="458"/>
    </row>
    <row r="236" spans="1:13" ht="18" customHeight="1">
      <c r="A236" s="294"/>
      <c r="B236" s="243" t="s">
        <v>1263</v>
      </c>
      <c r="C236" s="298"/>
      <c r="D236" s="19" t="s">
        <v>490</v>
      </c>
      <c r="E236" s="372">
        <f t="shared" si="112"/>
        <v>94</v>
      </c>
      <c r="F236" s="372">
        <f>SUM(F237:F238)</f>
        <v>0</v>
      </c>
      <c r="G236" s="372">
        <f aca="true" t="shared" si="134" ref="G236:M236">SUM(G237:G238)</f>
        <v>0</v>
      </c>
      <c r="H236" s="372">
        <f t="shared" si="134"/>
        <v>0</v>
      </c>
      <c r="I236" s="372">
        <f t="shared" si="134"/>
        <v>94</v>
      </c>
      <c r="J236" s="372">
        <f t="shared" si="134"/>
        <v>0</v>
      </c>
      <c r="K236" s="372">
        <f t="shared" si="134"/>
        <v>98.418</v>
      </c>
      <c r="L236" s="372">
        <f t="shared" si="134"/>
        <v>98.23</v>
      </c>
      <c r="M236" s="458">
        <f t="shared" si="134"/>
        <v>97.76</v>
      </c>
    </row>
    <row r="237" spans="1:13" ht="18" customHeight="1">
      <c r="A237" s="294"/>
      <c r="B237" s="243"/>
      <c r="C237" s="243" t="s">
        <v>439</v>
      </c>
      <c r="D237" s="19" t="s">
        <v>491</v>
      </c>
      <c r="E237" s="372">
        <f t="shared" si="112"/>
        <v>0</v>
      </c>
      <c r="F237" s="372"/>
      <c r="G237" s="372">
        <v>0</v>
      </c>
      <c r="H237" s="372">
        <v>0</v>
      </c>
      <c r="I237" s="372">
        <v>0</v>
      </c>
      <c r="J237" s="372">
        <v>0</v>
      </c>
      <c r="K237" s="88">
        <f>(E237*(4.7)/100+E237)</f>
        <v>0</v>
      </c>
      <c r="L237" s="88">
        <f>(E237*(4.5)/100+E237)</f>
        <v>0</v>
      </c>
      <c r="M237" s="630">
        <f>(E237*(4)/100+E237)</f>
        <v>0</v>
      </c>
    </row>
    <row r="238" spans="1:13" ht="18" customHeight="1">
      <c r="A238" s="294"/>
      <c r="B238" s="243"/>
      <c r="C238" s="243" t="s">
        <v>440</v>
      </c>
      <c r="D238" s="19" t="s">
        <v>1210</v>
      </c>
      <c r="E238" s="372">
        <f t="shared" si="112"/>
        <v>94</v>
      </c>
      <c r="F238" s="372"/>
      <c r="G238" s="372">
        <v>0</v>
      </c>
      <c r="H238" s="372">
        <v>0</v>
      </c>
      <c r="I238" s="372">
        <v>94</v>
      </c>
      <c r="J238" s="372">
        <v>0</v>
      </c>
      <c r="K238" s="88">
        <f>(E238*(4.7)/100+E238)</f>
        <v>98.418</v>
      </c>
      <c r="L238" s="88">
        <f>(E238*(4.5)/100+E238)</f>
        <v>98.23</v>
      </c>
      <c r="M238" s="630">
        <f>(E238*(4)/100+E238)</f>
        <v>97.76</v>
      </c>
    </row>
    <row r="239" spans="1:13" ht="18" customHeight="1">
      <c r="A239" s="294"/>
      <c r="B239" s="243" t="s">
        <v>1106</v>
      </c>
      <c r="C239" s="299"/>
      <c r="D239" s="19" t="s">
        <v>1107</v>
      </c>
      <c r="E239" s="372">
        <f t="shared" si="112"/>
        <v>63</v>
      </c>
      <c r="F239" s="372">
        <f>SUM(F240:F242)</f>
        <v>0</v>
      </c>
      <c r="G239" s="372">
        <f aca="true" t="shared" si="135" ref="G239:M239">SUM(G240:G242)</f>
        <v>0</v>
      </c>
      <c r="H239" s="372">
        <f t="shared" si="135"/>
        <v>0</v>
      </c>
      <c r="I239" s="372">
        <f t="shared" si="135"/>
        <v>63</v>
      </c>
      <c r="J239" s="372">
        <f t="shared" si="135"/>
        <v>0</v>
      </c>
      <c r="K239" s="372">
        <f t="shared" si="135"/>
        <v>65.961</v>
      </c>
      <c r="L239" s="372">
        <f t="shared" si="135"/>
        <v>65.83500000000001</v>
      </c>
      <c r="M239" s="458">
        <f t="shared" si="135"/>
        <v>65.52</v>
      </c>
    </row>
    <row r="240" spans="1:13" ht="18" customHeight="1">
      <c r="A240" s="294"/>
      <c r="B240" s="243"/>
      <c r="C240" s="243" t="s">
        <v>449</v>
      </c>
      <c r="D240" s="19" t="s">
        <v>1108</v>
      </c>
      <c r="E240" s="372">
        <f t="shared" si="112"/>
        <v>3</v>
      </c>
      <c r="F240" s="372"/>
      <c r="G240" s="372">
        <v>0</v>
      </c>
      <c r="H240" s="372">
        <v>0</v>
      </c>
      <c r="I240" s="372">
        <v>3</v>
      </c>
      <c r="J240" s="372">
        <v>0</v>
      </c>
      <c r="K240" s="88">
        <f>(E240*(4.7)/100+E240)</f>
        <v>3.141</v>
      </c>
      <c r="L240" s="88">
        <f>(E240*(4.5)/100+E240)</f>
        <v>3.135</v>
      </c>
      <c r="M240" s="630">
        <f>(E240*(4)/100+E240)</f>
        <v>3.12</v>
      </c>
    </row>
    <row r="241" spans="1:13" ht="18" customHeight="1">
      <c r="A241" s="294"/>
      <c r="B241" s="243"/>
      <c r="C241" s="243" t="s">
        <v>1217</v>
      </c>
      <c r="D241" s="19" t="s">
        <v>1109</v>
      </c>
      <c r="E241" s="372">
        <f t="shared" si="112"/>
        <v>60</v>
      </c>
      <c r="F241" s="372"/>
      <c r="G241" s="372">
        <v>0</v>
      </c>
      <c r="H241" s="372">
        <v>0</v>
      </c>
      <c r="I241" s="372">
        <v>60</v>
      </c>
      <c r="J241" s="372">
        <v>0</v>
      </c>
      <c r="K241" s="88">
        <f>(E241*(4.7)/100+E241)</f>
        <v>62.82</v>
      </c>
      <c r="L241" s="88">
        <f>(E241*(4.5)/100+E241)</f>
        <v>62.7</v>
      </c>
      <c r="M241" s="630">
        <f>(E241*(4)/100+E241)</f>
        <v>62.4</v>
      </c>
    </row>
    <row r="242" spans="1:13" ht="18" customHeight="1">
      <c r="A242" s="294"/>
      <c r="B242" s="243"/>
      <c r="C242" s="291" t="s">
        <v>959</v>
      </c>
      <c r="D242" s="19" t="s">
        <v>1110</v>
      </c>
      <c r="E242" s="372">
        <f t="shared" si="112"/>
        <v>0</v>
      </c>
      <c r="F242" s="372"/>
      <c r="G242" s="372"/>
      <c r="H242" s="372"/>
      <c r="I242" s="372"/>
      <c r="J242" s="372"/>
      <c r="K242" s="372"/>
      <c r="L242" s="372"/>
      <c r="M242" s="458"/>
    </row>
    <row r="243" spans="1:13" ht="18" customHeight="1">
      <c r="A243" s="294"/>
      <c r="B243" s="243" t="s">
        <v>787</v>
      </c>
      <c r="C243" s="243"/>
      <c r="D243" s="19" t="s">
        <v>1111</v>
      </c>
      <c r="E243" s="372">
        <f t="shared" si="112"/>
        <v>0</v>
      </c>
      <c r="F243" s="372"/>
      <c r="G243" s="372"/>
      <c r="H243" s="372"/>
      <c r="I243" s="372"/>
      <c r="J243" s="372"/>
      <c r="K243" s="372"/>
      <c r="L243" s="372"/>
      <c r="M243" s="458"/>
    </row>
    <row r="244" spans="1:13" ht="18" customHeight="1">
      <c r="A244" s="294"/>
      <c r="B244" s="243" t="s">
        <v>1112</v>
      </c>
      <c r="C244" s="298"/>
      <c r="D244" s="19" t="s">
        <v>1113</v>
      </c>
      <c r="E244" s="372">
        <f t="shared" si="112"/>
        <v>0</v>
      </c>
      <c r="F244" s="372">
        <f>F245</f>
        <v>0</v>
      </c>
      <c r="G244" s="372">
        <f aca="true" t="shared" si="136" ref="G244:M244">G245</f>
        <v>0</v>
      </c>
      <c r="H244" s="372">
        <f t="shared" si="136"/>
        <v>0</v>
      </c>
      <c r="I244" s="372">
        <f t="shared" si="136"/>
        <v>0</v>
      </c>
      <c r="J244" s="372">
        <f t="shared" si="136"/>
        <v>0</v>
      </c>
      <c r="K244" s="372">
        <f t="shared" si="136"/>
        <v>0</v>
      </c>
      <c r="L244" s="372">
        <f t="shared" si="136"/>
        <v>0</v>
      </c>
      <c r="M244" s="458">
        <f t="shared" si="136"/>
        <v>0</v>
      </c>
    </row>
    <row r="245" spans="1:13" ht="18" customHeight="1">
      <c r="A245" s="294"/>
      <c r="B245" s="243"/>
      <c r="C245" s="243" t="s">
        <v>41</v>
      </c>
      <c r="D245" s="19" t="s">
        <v>1114</v>
      </c>
      <c r="E245" s="372">
        <f t="shared" si="112"/>
        <v>0</v>
      </c>
      <c r="F245" s="372"/>
      <c r="G245" s="372"/>
      <c r="H245" s="372"/>
      <c r="I245" s="372"/>
      <c r="J245" s="372"/>
      <c r="K245" s="372"/>
      <c r="L245" s="372"/>
      <c r="M245" s="458"/>
    </row>
    <row r="246" spans="1:13" ht="18" customHeight="1">
      <c r="A246" s="294"/>
      <c r="B246" s="243" t="s">
        <v>276</v>
      </c>
      <c r="C246" s="243"/>
      <c r="D246" s="19" t="s">
        <v>277</v>
      </c>
      <c r="E246" s="372">
        <f t="shared" si="112"/>
        <v>0</v>
      </c>
      <c r="F246" s="372">
        <f>SUM(F247:F248)</f>
        <v>0</v>
      </c>
      <c r="G246" s="372">
        <f aca="true" t="shared" si="137" ref="G246:M246">SUM(G247:G248)</f>
        <v>0</v>
      </c>
      <c r="H246" s="372">
        <f t="shared" si="137"/>
        <v>0</v>
      </c>
      <c r="I246" s="372">
        <f t="shared" si="137"/>
        <v>0</v>
      </c>
      <c r="J246" s="372">
        <f t="shared" si="137"/>
        <v>0</v>
      </c>
      <c r="K246" s="372">
        <f t="shared" si="137"/>
        <v>0</v>
      </c>
      <c r="L246" s="372">
        <f t="shared" si="137"/>
        <v>0</v>
      </c>
      <c r="M246" s="458">
        <f t="shared" si="137"/>
        <v>0</v>
      </c>
    </row>
    <row r="247" spans="1:13" ht="18" customHeight="1">
      <c r="A247" s="294"/>
      <c r="B247" s="243"/>
      <c r="C247" s="243" t="s">
        <v>42</v>
      </c>
      <c r="D247" s="19" t="s">
        <v>278</v>
      </c>
      <c r="E247" s="372">
        <f aca="true" t="shared" si="138" ref="E247:E310">G247+H247+I247+J247</f>
        <v>0</v>
      </c>
      <c r="F247" s="372"/>
      <c r="G247" s="372"/>
      <c r="H247" s="372"/>
      <c r="I247" s="372"/>
      <c r="J247" s="372"/>
      <c r="K247" s="372"/>
      <c r="L247" s="372"/>
      <c r="M247" s="458"/>
    </row>
    <row r="248" spans="1:13" ht="18" customHeight="1">
      <c r="A248" s="294"/>
      <c r="B248" s="243"/>
      <c r="C248" s="243" t="s">
        <v>450</v>
      </c>
      <c r="D248" s="19" t="s">
        <v>461</v>
      </c>
      <c r="E248" s="372">
        <f t="shared" si="138"/>
        <v>0</v>
      </c>
      <c r="F248" s="372"/>
      <c r="G248" s="372"/>
      <c r="H248" s="372"/>
      <c r="I248" s="372"/>
      <c r="J248" s="372"/>
      <c r="K248" s="372"/>
      <c r="L248" s="372"/>
      <c r="M248" s="458"/>
    </row>
    <row r="249" spans="1:13" ht="18" customHeight="1">
      <c r="A249" s="294"/>
      <c r="B249" s="291" t="s">
        <v>788</v>
      </c>
      <c r="C249" s="291"/>
      <c r="D249" s="19" t="s">
        <v>462</v>
      </c>
      <c r="E249" s="372">
        <f t="shared" si="138"/>
        <v>0</v>
      </c>
      <c r="F249" s="372"/>
      <c r="G249" s="372"/>
      <c r="H249" s="372"/>
      <c r="I249" s="372"/>
      <c r="J249" s="372"/>
      <c r="K249" s="372"/>
      <c r="L249" s="372"/>
      <c r="M249" s="458"/>
    </row>
    <row r="250" spans="1:13" ht="18" customHeight="1">
      <c r="A250" s="290" t="s">
        <v>95</v>
      </c>
      <c r="B250" s="291"/>
      <c r="C250" s="35"/>
      <c r="D250" s="296" t="s">
        <v>96</v>
      </c>
      <c r="E250" s="372">
        <f t="shared" si="138"/>
        <v>0</v>
      </c>
      <c r="F250" s="372">
        <f>F252+F255+F256</f>
        <v>0</v>
      </c>
      <c r="G250" s="372">
        <f aca="true" t="shared" si="139" ref="G250:M250">G252+G255+G256</f>
        <v>0</v>
      </c>
      <c r="H250" s="372">
        <f t="shared" si="139"/>
        <v>0</v>
      </c>
      <c r="I250" s="372">
        <f t="shared" si="139"/>
        <v>0</v>
      </c>
      <c r="J250" s="372">
        <f t="shared" si="139"/>
        <v>0</v>
      </c>
      <c r="K250" s="372">
        <f t="shared" si="139"/>
        <v>0</v>
      </c>
      <c r="L250" s="372">
        <f t="shared" si="139"/>
        <v>0</v>
      </c>
      <c r="M250" s="458">
        <f t="shared" si="139"/>
        <v>0</v>
      </c>
    </row>
    <row r="251" spans="1:13" ht="18" customHeight="1">
      <c r="A251" s="288" t="s">
        <v>736</v>
      </c>
      <c r="B251" s="289"/>
      <c r="C251" s="289"/>
      <c r="D251" s="297"/>
      <c r="E251" s="372"/>
      <c r="F251" s="372"/>
      <c r="G251" s="372"/>
      <c r="H251" s="372"/>
      <c r="I251" s="372"/>
      <c r="J251" s="372"/>
      <c r="K251" s="372"/>
      <c r="L251" s="372"/>
      <c r="M251" s="458"/>
    </row>
    <row r="252" spans="1:13" ht="22.5" customHeight="1">
      <c r="A252" s="288"/>
      <c r="B252" s="1184" t="s">
        <v>761</v>
      </c>
      <c r="C252" s="1184"/>
      <c r="D252" s="297" t="s">
        <v>97</v>
      </c>
      <c r="E252" s="372">
        <f t="shared" si="138"/>
        <v>0</v>
      </c>
      <c r="F252" s="372">
        <f>F253+F254</f>
        <v>0</v>
      </c>
      <c r="G252" s="372">
        <f aca="true" t="shared" si="140" ref="G252:M252">G253+G254</f>
        <v>0</v>
      </c>
      <c r="H252" s="372">
        <f t="shared" si="140"/>
        <v>0</v>
      </c>
      <c r="I252" s="372">
        <f t="shared" si="140"/>
        <v>0</v>
      </c>
      <c r="J252" s="372">
        <f t="shared" si="140"/>
        <v>0</v>
      </c>
      <c r="K252" s="372">
        <f t="shared" si="140"/>
        <v>0</v>
      </c>
      <c r="L252" s="372">
        <f t="shared" si="140"/>
        <v>0</v>
      </c>
      <c r="M252" s="458">
        <f t="shared" si="140"/>
        <v>0</v>
      </c>
    </row>
    <row r="253" spans="1:13" ht="18" customHeight="1">
      <c r="A253" s="288"/>
      <c r="B253" s="289"/>
      <c r="C253" s="291" t="s">
        <v>1266</v>
      </c>
      <c r="D253" s="297" t="s">
        <v>98</v>
      </c>
      <c r="E253" s="372">
        <f t="shared" si="138"/>
        <v>0</v>
      </c>
      <c r="F253" s="372"/>
      <c r="G253" s="372"/>
      <c r="H253" s="372"/>
      <c r="I253" s="372"/>
      <c r="J253" s="372"/>
      <c r="K253" s="372"/>
      <c r="L253" s="372"/>
      <c r="M253" s="458"/>
    </row>
    <row r="254" spans="1:13" ht="18" customHeight="1">
      <c r="A254" s="288"/>
      <c r="B254" s="289"/>
      <c r="C254" s="291" t="s">
        <v>760</v>
      </c>
      <c r="D254" s="297" t="s">
        <v>759</v>
      </c>
      <c r="E254" s="372">
        <f t="shared" si="138"/>
        <v>0</v>
      </c>
      <c r="F254" s="372"/>
      <c r="G254" s="372"/>
      <c r="H254" s="372"/>
      <c r="I254" s="372"/>
      <c r="J254" s="372"/>
      <c r="K254" s="372"/>
      <c r="L254" s="372"/>
      <c r="M254" s="458"/>
    </row>
    <row r="255" spans="1:13" ht="18" customHeight="1">
      <c r="A255" s="288"/>
      <c r="B255" s="252" t="s">
        <v>1061</v>
      </c>
      <c r="C255" s="291"/>
      <c r="D255" s="297" t="s">
        <v>99</v>
      </c>
      <c r="E255" s="372">
        <f t="shared" si="138"/>
        <v>0</v>
      </c>
      <c r="F255" s="372"/>
      <c r="G255" s="372"/>
      <c r="H255" s="372"/>
      <c r="I255" s="372"/>
      <c r="J255" s="372"/>
      <c r="K255" s="372"/>
      <c r="L255" s="372"/>
      <c r="M255" s="458"/>
    </row>
    <row r="256" spans="1:13" ht="18" customHeight="1">
      <c r="A256" s="294"/>
      <c r="B256" s="243" t="s">
        <v>73</v>
      </c>
      <c r="C256" s="243"/>
      <c r="D256" s="297" t="s">
        <v>74</v>
      </c>
      <c r="E256" s="372">
        <f t="shared" si="138"/>
        <v>0</v>
      </c>
      <c r="F256" s="372">
        <f>F257</f>
        <v>0</v>
      </c>
      <c r="G256" s="372">
        <f aca="true" t="shared" si="141" ref="G256:M256">G257</f>
        <v>0</v>
      </c>
      <c r="H256" s="372">
        <f t="shared" si="141"/>
        <v>0</v>
      </c>
      <c r="I256" s="372">
        <f t="shared" si="141"/>
        <v>0</v>
      </c>
      <c r="J256" s="372">
        <f t="shared" si="141"/>
        <v>0</v>
      </c>
      <c r="K256" s="372">
        <f t="shared" si="141"/>
        <v>0</v>
      </c>
      <c r="L256" s="372">
        <f t="shared" si="141"/>
        <v>0</v>
      </c>
      <c r="M256" s="458">
        <f t="shared" si="141"/>
        <v>0</v>
      </c>
    </row>
    <row r="257" spans="1:13" ht="18" customHeight="1">
      <c r="A257" s="294"/>
      <c r="B257" s="243"/>
      <c r="C257" s="291" t="s">
        <v>910</v>
      </c>
      <c r="D257" s="297" t="s">
        <v>699</v>
      </c>
      <c r="E257" s="372">
        <f t="shared" si="138"/>
        <v>0</v>
      </c>
      <c r="F257" s="372"/>
      <c r="G257" s="372"/>
      <c r="H257" s="372"/>
      <c r="I257" s="372"/>
      <c r="J257" s="372"/>
      <c r="K257" s="372"/>
      <c r="L257" s="372"/>
      <c r="M257" s="458"/>
    </row>
    <row r="258" spans="1:13" ht="18" customHeight="1">
      <c r="A258" s="290" t="s">
        <v>700</v>
      </c>
      <c r="B258" s="243"/>
      <c r="C258" s="299"/>
      <c r="D258" s="296" t="s">
        <v>701</v>
      </c>
      <c r="E258" s="372">
        <f t="shared" si="138"/>
        <v>5</v>
      </c>
      <c r="F258" s="372">
        <f aca="true" t="shared" si="142" ref="F258:M258">F260+F272+F274</f>
        <v>0</v>
      </c>
      <c r="G258" s="372">
        <f t="shared" si="142"/>
        <v>0</v>
      </c>
      <c r="H258" s="372">
        <f t="shared" si="142"/>
        <v>5</v>
      </c>
      <c r="I258" s="372">
        <f t="shared" si="142"/>
        <v>0</v>
      </c>
      <c r="J258" s="372">
        <f t="shared" si="142"/>
        <v>0</v>
      </c>
      <c r="K258" s="372">
        <f t="shared" si="142"/>
        <v>5.235</v>
      </c>
      <c r="L258" s="372">
        <f t="shared" si="142"/>
        <v>5.225</v>
      </c>
      <c r="M258" s="458">
        <f t="shared" si="142"/>
        <v>5.2</v>
      </c>
    </row>
    <row r="259" spans="1:13" ht="18" customHeight="1">
      <c r="A259" s="288" t="s">
        <v>736</v>
      </c>
      <c r="B259" s="289"/>
      <c r="C259" s="289"/>
      <c r="D259" s="297"/>
      <c r="E259" s="372"/>
      <c r="F259" s="372"/>
      <c r="G259" s="372"/>
      <c r="H259" s="372"/>
      <c r="I259" s="372"/>
      <c r="J259" s="372"/>
      <c r="K259" s="372"/>
      <c r="L259" s="372"/>
      <c r="M259" s="458"/>
    </row>
    <row r="260" spans="1:13" ht="38.25" customHeight="1">
      <c r="A260" s="300"/>
      <c r="B260" s="1184" t="s">
        <v>200</v>
      </c>
      <c r="C260" s="1184"/>
      <c r="D260" s="297" t="s">
        <v>702</v>
      </c>
      <c r="E260" s="372">
        <f t="shared" si="138"/>
        <v>0</v>
      </c>
      <c r="F260" s="372">
        <f>SUM(F261:F271)</f>
        <v>0</v>
      </c>
      <c r="G260" s="372">
        <f aca="true" t="shared" si="143" ref="G260:M260">SUM(G261:G271)</f>
        <v>0</v>
      </c>
      <c r="H260" s="372">
        <f t="shared" si="143"/>
        <v>0</v>
      </c>
      <c r="I260" s="372">
        <f t="shared" si="143"/>
        <v>0</v>
      </c>
      <c r="J260" s="372">
        <f t="shared" si="143"/>
        <v>0</v>
      </c>
      <c r="K260" s="372">
        <f t="shared" si="143"/>
        <v>0</v>
      </c>
      <c r="L260" s="372">
        <f t="shared" si="143"/>
        <v>0</v>
      </c>
      <c r="M260" s="458">
        <f t="shared" si="143"/>
        <v>0</v>
      </c>
    </row>
    <row r="261" spans="1:13" ht="18" customHeight="1">
      <c r="A261" s="300"/>
      <c r="B261" s="243"/>
      <c r="C261" s="35" t="s">
        <v>913</v>
      </c>
      <c r="D261" s="297" t="s">
        <v>703</v>
      </c>
      <c r="E261" s="372">
        <f t="shared" si="138"/>
        <v>0</v>
      </c>
      <c r="F261" s="372"/>
      <c r="G261" s="372"/>
      <c r="H261" s="372"/>
      <c r="I261" s="372"/>
      <c r="J261" s="372"/>
      <c r="K261" s="372"/>
      <c r="L261" s="372"/>
      <c r="M261" s="458"/>
    </row>
    <row r="262" spans="1:13" ht="18" customHeight="1">
      <c r="A262" s="300"/>
      <c r="B262" s="243"/>
      <c r="C262" s="291" t="s">
        <v>1042</v>
      </c>
      <c r="D262" s="297" t="s">
        <v>704</v>
      </c>
      <c r="E262" s="372">
        <f t="shared" si="138"/>
        <v>0</v>
      </c>
      <c r="F262" s="372"/>
      <c r="G262" s="372"/>
      <c r="H262" s="372"/>
      <c r="I262" s="372"/>
      <c r="J262" s="372"/>
      <c r="K262" s="372"/>
      <c r="L262" s="372"/>
      <c r="M262" s="458"/>
    </row>
    <row r="263" spans="1:13" ht="18" customHeight="1">
      <c r="A263" s="300"/>
      <c r="B263" s="243"/>
      <c r="C263" s="35" t="s">
        <v>1043</v>
      </c>
      <c r="D263" s="297" t="s">
        <v>705</v>
      </c>
      <c r="E263" s="372">
        <f t="shared" si="138"/>
        <v>0</v>
      </c>
      <c r="F263" s="372"/>
      <c r="G263" s="372"/>
      <c r="H263" s="372"/>
      <c r="I263" s="372"/>
      <c r="J263" s="372"/>
      <c r="K263" s="372"/>
      <c r="L263" s="372"/>
      <c r="M263" s="458"/>
    </row>
    <row r="264" spans="1:13" ht="18" customHeight="1">
      <c r="A264" s="300"/>
      <c r="B264" s="243"/>
      <c r="C264" s="35" t="s">
        <v>1044</v>
      </c>
      <c r="D264" s="297" t="s">
        <v>706</v>
      </c>
      <c r="E264" s="372">
        <f t="shared" si="138"/>
        <v>0</v>
      </c>
      <c r="F264" s="372"/>
      <c r="G264" s="372"/>
      <c r="H264" s="372"/>
      <c r="I264" s="372"/>
      <c r="J264" s="372"/>
      <c r="K264" s="372"/>
      <c r="L264" s="372"/>
      <c r="M264" s="458"/>
    </row>
    <row r="265" spans="1:13" ht="18" customHeight="1">
      <c r="A265" s="300"/>
      <c r="B265" s="243"/>
      <c r="C265" s="35" t="s">
        <v>1045</v>
      </c>
      <c r="D265" s="297" t="s">
        <v>707</v>
      </c>
      <c r="E265" s="372">
        <f t="shared" si="138"/>
        <v>0</v>
      </c>
      <c r="F265" s="372"/>
      <c r="G265" s="372"/>
      <c r="H265" s="372"/>
      <c r="I265" s="372"/>
      <c r="J265" s="372"/>
      <c r="K265" s="372"/>
      <c r="L265" s="372"/>
      <c r="M265" s="458"/>
    </row>
    <row r="266" spans="1:13" ht="18" customHeight="1">
      <c r="A266" s="300"/>
      <c r="B266" s="243"/>
      <c r="C266" s="35" t="s">
        <v>708</v>
      </c>
      <c r="D266" s="297" t="s">
        <v>709</v>
      </c>
      <c r="E266" s="372">
        <f t="shared" si="138"/>
        <v>0</v>
      </c>
      <c r="F266" s="372"/>
      <c r="G266" s="372"/>
      <c r="H266" s="372"/>
      <c r="I266" s="372"/>
      <c r="J266" s="372"/>
      <c r="K266" s="372"/>
      <c r="L266" s="372"/>
      <c r="M266" s="458"/>
    </row>
    <row r="267" spans="1:13" ht="18" customHeight="1">
      <c r="A267" s="300"/>
      <c r="B267" s="243"/>
      <c r="C267" s="35" t="s">
        <v>710</v>
      </c>
      <c r="D267" s="297" t="s">
        <v>711</v>
      </c>
      <c r="E267" s="372">
        <f t="shared" si="138"/>
        <v>0</v>
      </c>
      <c r="F267" s="372"/>
      <c r="G267" s="372"/>
      <c r="H267" s="372"/>
      <c r="I267" s="372"/>
      <c r="J267" s="372"/>
      <c r="K267" s="372"/>
      <c r="L267" s="372"/>
      <c r="M267" s="458"/>
    </row>
    <row r="268" spans="1:13" ht="18" customHeight="1">
      <c r="A268" s="300"/>
      <c r="B268" s="243"/>
      <c r="C268" s="35" t="s">
        <v>712</v>
      </c>
      <c r="D268" s="297" t="s">
        <v>713</v>
      </c>
      <c r="E268" s="372">
        <f t="shared" si="138"/>
        <v>0</v>
      </c>
      <c r="F268" s="372"/>
      <c r="G268" s="372"/>
      <c r="H268" s="372"/>
      <c r="I268" s="372"/>
      <c r="J268" s="372"/>
      <c r="K268" s="372"/>
      <c r="L268" s="372"/>
      <c r="M268" s="458"/>
    </row>
    <row r="269" spans="1:13" ht="18" customHeight="1">
      <c r="A269" s="300"/>
      <c r="B269" s="243"/>
      <c r="C269" s="35" t="s">
        <v>1196</v>
      </c>
      <c r="D269" s="297" t="s">
        <v>244</v>
      </c>
      <c r="E269" s="372">
        <f t="shared" si="138"/>
        <v>0</v>
      </c>
      <c r="F269" s="372"/>
      <c r="G269" s="372"/>
      <c r="H269" s="372"/>
      <c r="I269" s="372"/>
      <c r="J269" s="372"/>
      <c r="K269" s="372"/>
      <c r="L269" s="372"/>
      <c r="M269" s="458"/>
    </row>
    <row r="270" spans="1:13" ht="18" customHeight="1">
      <c r="A270" s="300"/>
      <c r="B270" s="243"/>
      <c r="C270" s="35" t="s">
        <v>714</v>
      </c>
      <c r="D270" s="297" t="s">
        <v>715</v>
      </c>
      <c r="E270" s="372">
        <f t="shared" si="138"/>
        <v>0</v>
      </c>
      <c r="F270" s="372"/>
      <c r="G270" s="372"/>
      <c r="H270" s="372"/>
      <c r="I270" s="372"/>
      <c r="J270" s="372"/>
      <c r="K270" s="372"/>
      <c r="L270" s="372"/>
      <c r="M270" s="458"/>
    </row>
    <row r="271" spans="1:13" ht="18" customHeight="1">
      <c r="A271" s="300"/>
      <c r="B271" s="243"/>
      <c r="C271" s="291" t="s">
        <v>297</v>
      </c>
      <c r="D271" s="297" t="s">
        <v>716</v>
      </c>
      <c r="E271" s="372">
        <f t="shared" si="138"/>
        <v>0</v>
      </c>
      <c r="F271" s="372"/>
      <c r="G271" s="372"/>
      <c r="H271" s="372"/>
      <c r="I271" s="372"/>
      <c r="J271" s="372"/>
      <c r="K271" s="372"/>
      <c r="L271" s="372"/>
      <c r="M271" s="458"/>
    </row>
    <row r="272" spans="1:13" ht="18" customHeight="1">
      <c r="A272" s="300"/>
      <c r="B272" s="243" t="s">
        <v>717</v>
      </c>
      <c r="C272" s="291"/>
      <c r="D272" s="252" t="s">
        <v>718</v>
      </c>
      <c r="E272" s="372">
        <f t="shared" si="138"/>
        <v>0</v>
      </c>
      <c r="F272" s="372">
        <f>F273</f>
        <v>0</v>
      </c>
      <c r="G272" s="372">
        <f aca="true" t="shared" si="144" ref="G272:M272">G273</f>
        <v>0</v>
      </c>
      <c r="H272" s="372">
        <f t="shared" si="144"/>
        <v>0</v>
      </c>
      <c r="I272" s="372">
        <f t="shared" si="144"/>
        <v>0</v>
      </c>
      <c r="J272" s="372">
        <f t="shared" si="144"/>
        <v>0</v>
      </c>
      <c r="K272" s="372">
        <f t="shared" si="144"/>
        <v>0</v>
      </c>
      <c r="L272" s="372">
        <f t="shared" si="144"/>
        <v>0</v>
      </c>
      <c r="M272" s="458">
        <f t="shared" si="144"/>
        <v>0</v>
      </c>
    </row>
    <row r="273" spans="1:13" ht="18" customHeight="1">
      <c r="A273" s="300"/>
      <c r="B273" s="243"/>
      <c r="C273" s="291" t="s">
        <v>64</v>
      </c>
      <c r="D273" s="301" t="s">
        <v>719</v>
      </c>
      <c r="E273" s="372">
        <f t="shared" si="138"/>
        <v>0</v>
      </c>
      <c r="F273" s="372"/>
      <c r="G273" s="372"/>
      <c r="H273" s="372"/>
      <c r="I273" s="372"/>
      <c r="J273" s="372"/>
      <c r="K273" s="372"/>
      <c r="L273" s="372"/>
      <c r="M273" s="458"/>
    </row>
    <row r="274" spans="1:13" ht="18" customHeight="1">
      <c r="A274" s="300"/>
      <c r="B274" s="243" t="s">
        <v>155</v>
      </c>
      <c r="C274" s="299"/>
      <c r="D274" s="252" t="s">
        <v>720</v>
      </c>
      <c r="E274" s="372">
        <f t="shared" si="138"/>
        <v>5</v>
      </c>
      <c r="F274" s="372"/>
      <c r="G274" s="372">
        <v>0</v>
      </c>
      <c r="H274" s="372">
        <v>5</v>
      </c>
      <c r="I274" s="372">
        <v>0</v>
      </c>
      <c r="J274" s="372">
        <v>0</v>
      </c>
      <c r="K274" s="88">
        <f>(E274*(4.7)/100+E274)</f>
        <v>5.235</v>
      </c>
      <c r="L274" s="88">
        <f>(E274*(4.5)/100+E274)</f>
        <v>5.225</v>
      </c>
      <c r="M274" s="630">
        <f>(E274*(4)/100+E274)</f>
        <v>5.2</v>
      </c>
    </row>
    <row r="275" spans="1:13" ht="33" customHeight="1">
      <c r="A275" s="1037" t="s">
        <v>1649</v>
      </c>
      <c r="B275" s="1038"/>
      <c r="C275" s="1038"/>
      <c r="D275" s="296" t="s">
        <v>721</v>
      </c>
      <c r="E275" s="372">
        <f t="shared" si="138"/>
        <v>451</v>
      </c>
      <c r="F275" s="372">
        <f>F277+F278+F280+F281</f>
        <v>0</v>
      </c>
      <c r="G275" s="372">
        <f aca="true" t="shared" si="145" ref="G275:M275">G277+G278+G280+G281</f>
        <v>0</v>
      </c>
      <c r="H275" s="372">
        <f t="shared" si="145"/>
        <v>70</v>
      </c>
      <c r="I275" s="372">
        <f t="shared" si="145"/>
        <v>306</v>
      </c>
      <c r="J275" s="372">
        <f t="shared" si="145"/>
        <v>75</v>
      </c>
      <c r="K275" s="372">
        <f t="shared" si="145"/>
        <v>472.197</v>
      </c>
      <c r="L275" s="372">
        <f t="shared" si="145"/>
        <v>471.295</v>
      </c>
      <c r="M275" s="458">
        <f t="shared" si="145"/>
        <v>469.04</v>
      </c>
    </row>
    <row r="276" spans="1:13" ht="18" customHeight="1">
      <c r="A276" s="288" t="s">
        <v>736</v>
      </c>
      <c r="B276" s="289"/>
      <c r="C276" s="289"/>
      <c r="D276" s="252"/>
      <c r="E276" s="372"/>
      <c r="F276" s="372"/>
      <c r="G276" s="372"/>
      <c r="H276" s="372"/>
      <c r="I276" s="372"/>
      <c r="J276" s="372"/>
      <c r="K276" s="372"/>
      <c r="L276" s="372"/>
      <c r="M276" s="458"/>
    </row>
    <row r="277" spans="1:13" ht="18" customHeight="1">
      <c r="A277" s="288"/>
      <c r="B277" s="1232" t="s">
        <v>1648</v>
      </c>
      <c r="C277" s="1071"/>
      <c r="D277" s="252" t="s">
        <v>1647</v>
      </c>
      <c r="E277" s="372">
        <f t="shared" si="138"/>
        <v>0</v>
      </c>
      <c r="F277" s="372"/>
      <c r="G277" s="372"/>
      <c r="H277" s="372"/>
      <c r="I277" s="372"/>
      <c r="J277" s="372"/>
      <c r="K277" s="372"/>
      <c r="L277" s="372"/>
      <c r="M277" s="458"/>
    </row>
    <row r="278" spans="1:13" ht="18" customHeight="1">
      <c r="A278" s="294"/>
      <c r="B278" s="291" t="s">
        <v>722</v>
      </c>
      <c r="C278" s="243"/>
      <c r="D278" s="252" t="s">
        <v>723</v>
      </c>
      <c r="E278" s="372">
        <f t="shared" si="138"/>
        <v>0</v>
      </c>
      <c r="F278" s="372">
        <f>F279</f>
        <v>0</v>
      </c>
      <c r="G278" s="372">
        <f aca="true" t="shared" si="146" ref="G278:M278">G279</f>
        <v>0</v>
      </c>
      <c r="H278" s="372">
        <f t="shared" si="146"/>
        <v>0</v>
      </c>
      <c r="I278" s="372">
        <f t="shared" si="146"/>
        <v>0</v>
      </c>
      <c r="J278" s="372">
        <f t="shared" si="146"/>
        <v>0</v>
      </c>
      <c r="K278" s="372">
        <f t="shared" si="146"/>
        <v>0</v>
      </c>
      <c r="L278" s="372">
        <f t="shared" si="146"/>
        <v>0</v>
      </c>
      <c r="M278" s="458">
        <f t="shared" si="146"/>
        <v>0</v>
      </c>
    </row>
    <row r="279" spans="1:13" ht="18" customHeight="1">
      <c r="A279" s="294"/>
      <c r="B279" s="291"/>
      <c r="C279" s="243" t="s">
        <v>613</v>
      </c>
      <c r="D279" s="252" t="s">
        <v>724</v>
      </c>
      <c r="E279" s="372">
        <f t="shared" si="138"/>
        <v>0</v>
      </c>
      <c r="F279" s="372"/>
      <c r="G279" s="372"/>
      <c r="H279" s="372"/>
      <c r="I279" s="372"/>
      <c r="J279" s="372"/>
      <c r="K279" s="372"/>
      <c r="L279" s="372"/>
      <c r="M279" s="458"/>
    </row>
    <row r="280" spans="1:13" ht="18" customHeight="1">
      <c r="A280" s="294"/>
      <c r="B280" s="291" t="s">
        <v>725</v>
      </c>
      <c r="C280" s="243"/>
      <c r="D280" s="252" t="s">
        <v>726</v>
      </c>
      <c r="E280" s="372">
        <f t="shared" si="138"/>
        <v>451</v>
      </c>
      <c r="F280" s="372"/>
      <c r="G280" s="372">
        <v>0</v>
      </c>
      <c r="H280" s="372">
        <v>70</v>
      </c>
      <c r="I280" s="372">
        <v>306</v>
      </c>
      <c r="J280" s="372">
        <v>75</v>
      </c>
      <c r="K280" s="88">
        <f>(E280*(4.7)/100+E280)</f>
        <v>472.197</v>
      </c>
      <c r="L280" s="88">
        <f>(E280*(4.5)/100+E280)</f>
        <v>471.295</v>
      </c>
      <c r="M280" s="630">
        <f>(E280*(4)/100+E280)</f>
        <v>469.04</v>
      </c>
    </row>
    <row r="281" spans="1:13" ht="32.25" customHeight="1">
      <c r="A281" s="294"/>
      <c r="B281" s="1233" t="s">
        <v>183</v>
      </c>
      <c r="C281" s="1233"/>
      <c r="D281" s="252" t="s">
        <v>727</v>
      </c>
      <c r="E281" s="372">
        <f t="shared" si="138"/>
        <v>0</v>
      </c>
      <c r="F281" s="372">
        <f>F282</f>
        <v>0</v>
      </c>
      <c r="G281" s="372">
        <f aca="true" t="shared" si="147" ref="G281:M281">G282</f>
        <v>0</v>
      </c>
      <c r="H281" s="372">
        <f t="shared" si="147"/>
        <v>0</v>
      </c>
      <c r="I281" s="372">
        <f t="shared" si="147"/>
        <v>0</v>
      </c>
      <c r="J281" s="372">
        <f t="shared" si="147"/>
        <v>0</v>
      </c>
      <c r="K281" s="372">
        <f t="shared" si="147"/>
        <v>0</v>
      </c>
      <c r="L281" s="372">
        <f t="shared" si="147"/>
        <v>0</v>
      </c>
      <c r="M281" s="458">
        <f t="shared" si="147"/>
        <v>0</v>
      </c>
    </row>
    <row r="282" spans="1:13" s="5" customFormat="1" ht="18" customHeight="1">
      <c r="A282" s="199"/>
      <c r="B282" s="200"/>
      <c r="C282" s="201" t="s">
        <v>168</v>
      </c>
      <c r="D282" s="18" t="s">
        <v>798</v>
      </c>
      <c r="E282" s="372">
        <f t="shared" si="138"/>
        <v>0</v>
      </c>
      <c r="F282" s="378"/>
      <c r="G282" s="366"/>
      <c r="H282" s="366"/>
      <c r="I282" s="366"/>
      <c r="J282" s="366"/>
      <c r="K282" s="378"/>
      <c r="L282" s="366"/>
      <c r="M282" s="367"/>
    </row>
    <row r="283" spans="1:13" ht="30.75" customHeight="1">
      <c r="A283" s="1234" t="s">
        <v>447</v>
      </c>
      <c r="B283" s="1235"/>
      <c r="C283" s="1235"/>
      <c r="D283" s="252"/>
      <c r="E283" s="372">
        <f t="shared" si="138"/>
        <v>47070</v>
      </c>
      <c r="F283" s="372">
        <f>F284+F291</f>
        <v>0</v>
      </c>
      <c r="G283" s="372">
        <f aca="true" t="shared" si="148" ref="G283:M283">G284+G291</f>
        <v>131</v>
      </c>
      <c r="H283" s="372">
        <f t="shared" si="148"/>
        <v>2759</v>
      </c>
      <c r="I283" s="372">
        <f t="shared" si="148"/>
        <v>21967</v>
      </c>
      <c r="J283" s="372">
        <f t="shared" si="148"/>
        <v>22213</v>
      </c>
      <c r="K283" s="372">
        <f t="shared" si="148"/>
        <v>49282.29</v>
      </c>
      <c r="L283" s="372">
        <f t="shared" si="148"/>
        <v>49188.149999999994</v>
      </c>
      <c r="M283" s="458">
        <f t="shared" si="148"/>
        <v>48952.8</v>
      </c>
    </row>
    <row r="284" spans="1:13" ht="21" customHeight="1">
      <c r="A284" s="1037" t="s">
        <v>153</v>
      </c>
      <c r="B284" s="1038"/>
      <c r="C284" s="1038"/>
      <c r="D284" s="252" t="s">
        <v>154</v>
      </c>
      <c r="E284" s="372">
        <f t="shared" si="138"/>
        <v>23503</v>
      </c>
      <c r="F284" s="372">
        <f>F286+F289+F290</f>
        <v>0</v>
      </c>
      <c r="G284" s="372">
        <f aca="true" t="shared" si="149" ref="G284:M284">G286+G289+G290</f>
        <v>131</v>
      </c>
      <c r="H284" s="372">
        <f t="shared" si="149"/>
        <v>2340</v>
      </c>
      <c r="I284" s="372">
        <f t="shared" si="149"/>
        <v>5115</v>
      </c>
      <c r="J284" s="372">
        <f t="shared" si="149"/>
        <v>15917</v>
      </c>
      <c r="K284" s="372">
        <f t="shared" si="149"/>
        <v>24607.641</v>
      </c>
      <c r="L284" s="372">
        <f t="shared" si="149"/>
        <v>24560.635</v>
      </c>
      <c r="M284" s="458">
        <f t="shared" si="149"/>
        <v>24443.12</v>
      </c>
    </row>
    <row r="285" spans="1:13" ht="18" customHeight="1">
      <c r="A285" s="288" t="s">
        <v>736</v>
      </c>
      <c r="B285" s="289"/>
      <c r="C285" s="289"/>
      <c r="D285" s="252"/>
      <c r="E285" s="372"/>
      <c r="F285" s="372"/>
      <c r="G285" s="372"/>
      <c r="H285" s="372"/>
      <c r="I285" s="372"/>
      <c r="J285" s="372"/>
      <c r="K285" s="372"/>
      <c r="L285" s="372"/>
      <c r="M285" s="458"/>
    </row>
    <row r="286" spans="1:13" ht="18" customHeight="1">
      <c r="A286" s="300"/>
      <c r="B286" s="243" t="s">
        <v>929</v>
      </c>
      <c r="C286" s="299"/>
      <c r="D286" s="252" t="s">
        <v>1156</v>
      </c>
      <c r="E286" s="372">
        <f t="shared" si="138"/>
        <v>0</v>
      </c>
      <c r="F286" s="372">
        <f>SUM(F287:F288)</f>
        <v>0</v>
      </c>
      <c r="G286" s="372">
        <f aca="true" t="shared" si="150" ref="G286:M286">SUM(G287:G288)</f>
        <v>0</v>
      </c>
      <c r="H286" s="372">
        <f t="shared" si="150"/>
        <v>0</v>
      </c>
      <c r="I286" s="372">
        <f t="shared" si="150"/>
        <v>0</v>
      </c>
      <c r="J286" s="372">
        <f t="shared" si="150"/>
        <v>0</v>
      </c>
      <c r="K286" s="372">
        <f t="shared" si="150"/>
        <v>0</v>
      </c>
      <c r="L286" s="372">
        <f t="shared" si="150"/>
        <v>0</v>
      </c>
      <c r="M286" s="458">
        <f t="shared" si="150"/>
        <v>0</v>
      </c>
    </row>
    <row r="287" spans="1:13" ht="18" customHeight="1">
      <c r="A287" s="300"/>
      <c r="B287" s="243"/>
      <c r="C287" s="291" t="s">
        <v>237</v>
      </c>
      <c r="D287" s="252" t="s">
        <v>145</v>
      </c>
      <c r="E287" s="372">
        <f t="shared" si="138"/>
        <v>0</v>
      </c>
      <c r="F287" s="372"/>
      <c r="G287" s="372"/>
      <c r="H287" s="372"/>
      <c r="I287" s="372"/>
      <c r="J287" s="372"/>
      <c r="K287" s="372"/>
      <c r="L287" s="372"/>
      <c r="M287" s="458"/>
    </row>
    <row r="288" spans="1:13" ht="18" customHeight="1">
      <c r="A288" s="300"/>
      <c r="B288" s="243"/>
      <c r="C288" s="291" t="s">
        <v>689</v>
      </c>
      <c r="D288" s="252" t="s">
        <v>624</v>
      </c>
      <c r="E288" s="372">
        <f t="shared" si="138"/>
        <v>0</v>
      </c>
      <c r="F288" s="372"/>
      <c r="G288" s="372"/>
      <c r="H288" s="372"/>
      <c r="I288" s="372"/>
      <c r="J288" s="372"/>
      <c r="K288" s="372"/>
      <c r="L288" s="372"/>
      <c r="M288" s="458"/>
    </row>
    <row r="289" spans="1:13" ht="18" customHeight="1">
      <c r="A289" s="300"/>
      <c r="B289" s="243" t="s">
        <v>470</v>
      </c>
      <c r="C289" s="298"/>
      <c r="D289" s="252" t="s">
        <v>471</v>
      </c>
      <c r="E289" s="372">
        <f t="shared" si="138"/>
        <v>0</v>
      </c>
      <c r="F289" s="372"/>
      <c r="G289" s="372"/>
      <c r="H289" s="372"/>
      <c r="I289" s="372"/>
      <c r="J289" s="372"/>
      <c r="K289" s="372"/>
      <c r="L289" s="372"/>
      <c r="M289" s="458"/>
    </row>
    <row r="290" spans="1:13" ht="22.5" customHeight="1">
      <c r="A290" s="300"/>
      <c r="B290" s="1184" t="s">
        <v>406</v>
      </c>
      <c r="C290" s="1184"/>
      <c r="D290" s="252" t="s">
        <v>472</v>
      </c>
      <c r="E290" s="372">
        <f t="shared" si="138"/>
        <v>23503</v>
      </c>
      <c r="F290" s="372"/>
      <c r="G290" s="372">
        <v>131</v>
      </c>
      <c r="H290" s="372">
        <v>2340</v>
      </c>
      <c r="I290" s="372">
        <v>5115</v>
      </c>
      <c r="J290" s="372">
        <v>15917</v>
      </c>
      <c r="K290" s="88">
        <f>(E290*(4.7)/100+E290)</f>
        <v>24607.641</v>
      </c>
      <c r="L290" s="88">
        <f>(E290*(4.5)/100+E290)</f>
        <v>24560.635</v>
      </c>
      <c r="M290" s="630">
        <f>(E290*(4)/100+E290)</f>
        <v>24443.12</v>
      </c>
    </row>
    <row r="291" spans="1:13" ht="18" customHeight="1">
      <c r="A291" s="285" t="s">
        <v>677</v>
      </c>
      <c r="B291" s="243"/>
      <c r="C291" s="299"/>
      <c r="D291" s="252" t="s">
        <v>473</v>
      </c>
      <c r="E291" s="372">
        <f t="shared" si="138"/>
        <v>23567</v>
      </c>
      <c r="F291" s="372">
        <f>F293+F294+F295+F298</f>
        <v>0</v>
      </c>
      <c r="G291" s="372">
        <f aca="true" t="shared" si="151" ref="G291:M291">G293+G294+G295+G298</f>
        <v>0</v>
      </c>
      <c r="H291" s="372">
        <f t="shared" si="151"/>
        <v>419</v>
      </c>
      <c r="I291" s="372">
        <f t="shared" si="151"/>
        <v>16852</v>
      </c>
      <c r="J291" s="372">
        <f t="shared" si="151"/>
        <v>6296</v>
      </c>
      <c r="K291" s="372">
        <f t="shared" si="151"/>
        <v>24674.649</v>
      </c>
      <c r="L291" s="372">
        <f t="shared" si="151"/>
        <v>24627.515</v>
      </c>
      <c r="M291" s="458">
        <f t="shared" si="151"/>
        <v>24509.68</v>
      </c>
    </row>
    <row r="292" spans="1:13" ht="18" customHeight="1">
      <c r="A292" s="288" t="s">
        <v>736</v>
      </c>
      <c r="B292" s="289"/>
      <c r="C292" s="289"/>
      <c r="D292" s="252"/>
      <c r="E292" s="372"/>
      <c r="F292" s="372"/>
      <c r="G292" s="372"/>
      <c r="H292" s="372"/>
      <c r="I292" s="372"/>
      <c r="J292" s="372"/>
      <c r="K292" s="372"/>
      <c r="L292" s="372"/>
      <c r="M292" s="458"/>
    </row>
    <row r="293" spans="1:13" ht="18" customHeight="1">
      <c r="A293" s="300"/>
      <c r="B293" s="243" t="s">
        <v>474</v>
      </c>
      <c r="C293" s="299"/>
      <c r="D293" s="252" t="s">
        <v>475</v>
      </c>
      <c r="E293" s="372">
        <f t="shared" si="138"/>
        <v>0</v>
      </c>
      <c r="F293" s="372"/>
      <c r="G293" s="372"/>
      <c r="H293" s="372"/>
      <c r="I293" s="372"/>
      <c r="J293" s="372"/>
      <c r="K293" s="372"/>
      <c r="L293" s="372"/>
      <c r="M293" s="458"/>
    </row>
    <row r="294" spans="1:13" ht="18" customHeight="1">
      <c r="A294" s="300"/>
      <c r="B294" s="243" t="s">
        <v>476</v>
      </c>
      <c r="C294" s="299"/>
      <c r="D294" s="252" t="s">
        <v>308</v>
      </c>
      <c r="E294" s="372">
        <f t="shared" si="138"/>
        <v>0</v>
      </c>
      <c r="F294" s="372"/>
      <c r="G294" s="372"/>
      <c r="H294" s="372"/>
      <c r="I294" s="372"/>
      <c r="J294" s="372"/>
      <c r="K294" s="372"/>
      <c r="L294" s="372"/>
      <c r="M294" s="458"/>
    </row>
    <row r="295" spans="1:13" ht="18" customHeight="1">
      <c r="A295" s="300"/>
      <c r="B295" s="243" t="s">
        <v>309</v>
      </c>
      <c r="C295" s="299"/>
      <c r="D295" s="252" t="s">
        <v>620</v>
      </c>
      <c r="E295" s="372">
        <f t="shared" si="138"/>
        <v>23567</v>
      </c>
      <c r="F295" s="372">
        <f>F296+F297</f>
        <v>0</v>
      </c>
      <c r="G295" s="372">
        <f aca="true" t="shared" si="152" ref="G295:M295">G296+G297</f>
        <v>0</v>
      </c>
      <c r="H295" s="372">
        <f t="shared" si="152"/>
        <v>419</v>
      </c>
      <c r="I295" s="372">
        <f t="shared" si="152"/>
        <v>16852</v>
      </c>
      <c r="J295" s="372">
        <f t="shared" si="152"/>
        <v>6296</v>
      </c>
      <c r="K295" s="372">
        <f t="shared" si="152"/>
        <v>24674.649</v>
      </c>
      <c r="L295" s="372">
        <f t="shared" si="152"/>
        <v>24627.515</v>
      </c>
      <c r="M295" s="458">
        <f t="shared" si="152"/>
        <v>24509.68</v>
      </c>
    </row>
    <row r="296" spans="1:13" ht="18" customHeight="1">
      <c r="A296" s="300"/>
      <c r="B296" s="243"/>
      <c r="C296" s="243" t="s">
        <v>692</v>
      </c>
      <c r="D296" s="252" t="s">
        <v>621</v>
      </c>
      <c r="E296" s="372">
        <f t="shared" si="138"/>
        <v>23567</v>
      </c>
      <c r="F296" s="372"/>
      <c r="G296" s="372">
        <v>0</v>
      </c>
      <c r="H296" s="372">
        <v>419</v>
      </c>
      <c r="I296" s="372">
        <v>16852</v>
      </c>
      <c r="J296" s="372">
        <v>6296</v>
      </c>
      <c r="K296" s="88">
        <f>(E296*(4.7)/100+E296)</f>
        <v>24674.649</v>
      </c>
      <c r="L296" s="88">
        <f>(E296*(4.5)/100+E296)</f>
        <v>24627.515</v>
      </c>
      <c r="M296" s="630">
        <f>(E296*(4)/100+E296)</f>
        <v>24509.68</v>
      </c>
    </row>
    <row r="297" spans="1:13" ht="18" customHeight="1">
      <c r="A297" s="300"/>
      <c r="B297" s="243"/>
      <c r="C297" s="243" t="s">
        <v>1166</v>
      </c>
      <c r="D297" s="252" t="s">
        <v>622</v>
      </c>
      <c r="E297" s="372">
        <f t="shared" si="138"/>
        <v>0</v>
      </c>
      <c r="F297" s="372"/>
      <c r="G297" s="372"/>
      <c r="H297" s="372"/>
      <c r="I297" s="372"/>
      <c r="J297" s="372"/>
      <c r="K297" s="372"/>
      <c r="L297" s="372"/>
      <c r="M297" s="458"/>
    </row>
    <row r="298" spans="1:13" ht="18" customHeight="1">
      <c r="A298" s="300"/>
      <c r="B298" s="244" t="s">
        <v>675</v>
      </c>
      <c r="C298" s="244"/>
      <c r="D298" s="252" t="s">
        <v>676</v>
      </c>
      <c r="E298" s="372">
        <f t="shared" si="138"/>
        <v>0</v>
      </c>
      <c r="F298" s="372"/>
      <c r="G298" s="372"/>
      <c r="H298" s="372"/>
      <c r="I298" s="372"/>
      <c r="J298" s="372"/>
      <c r="K298" s="372"/>
      <c r="L298" s="372"/>
      <c r="M298" s="458"/>
    </row>
    <row r="299" spans="1:13" ht="27" customHeight="1">
      <c r="A299" s="1037" t="s">
        <v>448</v>
      </c>
      <c r="B299" s="1038"/>
      <c r="C299" s="1038"/>
      <c r="D299" s="252" t="s">
        <v>623</v>
      </c>
      <c r="E299" s="372">
        <f t="shared" si="138"/>
        <v>0</v>
      </c>
      <c r="F299" s="372">
        <f>F300+F304+F311+F314</f>
        <v>0</v>
      </c>
      <c r="G299" s="372">
        <f aca="true" t="shared" si="153" ref="G299:M299">G300+G304+G311+G314</f>
        <v>0</v>
      </c>
      <c r="H299" s="372">
        <f t="shared" si="153"/>
        <v>0</v>
      </c>
      <c r="I299" s="372">
        <f t="shared" si="153"/>
        <v>0</v>
      </c>
      <c r="J299" s="372">
        <f t="shared" si="153"/>
        <v>0</v>
      </c>
      <c r="K299" s="372">
        <f t="shared" si="153"/>
        <v>0</v>
      </c>
      <c r="L299" s="372">
        <f t="shared" si="153"/>
        <v>0</v>
      </c>
      <c r="M299" s="458">
        <f t="shared" si="153"/>
        <v>0</v>
      </c>
    </row>
    <row r="300" spans="1:13" ht="21" customHeight="1">
      <c r="A300" s="1230" t="s">
        <v>857</v>
      </c>
      <c r="B300" s="1253"/>
      <c r="C300" s="1071"/>
      <c r="D300" s="252" t="s">
        <v>858</v>
      </c>
      <c r="E300" s="372">
        <f t="shared" si="138"/>
        <v>0</v>
      </c>
      <c r="F300" s="372">
        <f>F302</f>
        <v>0</v>
      </c>
      <c r="G300" s="372">
        <f aca="true" t="shared" si="154" ref="G300:M300">G302</f>
        <v>0</v>
      </c>
      <c r="H300" s="372">
        <f t="shared" si="154"/>
        <v>0</v>
      </c>
      <c r="I300" s="372">
        <f t="shared" si="154"/>
        <v>0</v>
      </c>
      <c r="J300" s="372">
        <f t="shared" si="154"/>
        <v>0</v>
      </c>
      <c r="K300" s="372">
        <f t="shared" si="154"/>
        <v>0</v>
      </c>
      <c r="L300" s="372">
        <f t="shared" si="154"/>
        <v>0</v>
      </c>
      <c r="M300" s="458">
        <f t="shared" si="154"/>
        <v>0</v>
      </c>
    </row>
    <row r="301" spans="1:13" ht="18" customHeight="1">
      <c r="A301" s="288" t="s">
        <v>736</v>
      </c>
      <c r="B301" s="289"/>
      <c r="C301" s="289"/>
      <c r="D301" s="252"/>
      <c r="E301" s="372"/>
      <c r="F301" s="372"/>
      <c r="G301" s="372"/>
      <c r="H301" s="372"/>
      <c r="I301" s="372"/>
      <c r="J301" s="372"/>
      <c r="K301" s="372"/>
      <c r="L301" s="372"/>
      <c r="M301" s="458"/>
    </row>
    <row r="302" spans="1:13" ht="18" customHeight="1">
      <c r="A302" s="300"/>
      <c r="B302" s="243" t="s">
        <v>495</v>
      </c>
      <c r="C302" s="291"/>
      <c r="D302" s="252" t="s">
        <v>496</v>
      </c>
      <c r="E302" s="372">
        <f t="shared" si="138"/>
        <v>0</v>
      </c>
      <c r="F302" s="372">
        <f>F303</f>
        <v>0</v>
      </c>
      <c r="G302" s="372">
        <f aca="true" t="shared" si="155" ref="G302:M302">G303</f>
        <v>0</v>
      </c>
      <c r="H302" s="372">
        <f t="shared" si="155"/>
        <v>0</v>
      </c>
      <c r="I302" s="372">
        <f t="shared" si="155"/>
        <v>0</v>
      </c>
      <c r="J302" s="372">
        <f t="shared" si="155"/>
        <v>0</v>
      </c>
      <c r="K302" s="372">
        <f t="shared" si="155"/>
        <v>0</v>
      </c>
      <c r="L302" s="372">
        <f t="shared" si="155"/>
        <v>0</v>
      </c>
      <c r="M302" s="458">
        <f t="shared" si="155"/>
        <v>0</v>
      </c>
    </row>
    <row r="303" spans="1:13" ht="18" customHeight="1">
      <c r="A303" s="300"/>
      <c r="B303" s="243"/>
      <c r="C303" s="291" t="s">
        <v>1038</v>
      </c>
      <c r="D303" s="252" t="s">
        <v>497</v>
      </c>
      <c r="E303" s="372">
        <f t="shared" si="138"/>
        <v>0</v>
      </c>
      <c r="F303" s="372"/>
      <c r="G303" s="372"/>
      <c r="H303" s="372"/>
      <c r="I303" s="372"/>
      <c r="J303" s="372"/>
      <c r="K303" s="372"/>
      <c r="L303" s="372"/>
      <c r="M303" s="458"/>
    </row>
    <row r="304" spans="1:13" ht="30.75" customHeight="1">
      <c r="A304" s="1037" t="s">
        <v>1208</v>
      </c>
      <c r="B304" s="1038"/>
      <c r="C304" s="1038"/>
      <c r="D304" s="252" t="s">
        <v>498</v>
      </c>
      <c r="E304" s="372">
        <f t="shared" si="138"/>
        <v>0</v>
      </c>
      <c r="F304" s="372">
        <f>F306+F309+F310</f>
        <v>0</v>
      </c>
      <c r="G304" s="372">
        <f aca="true" t="shared" si="156" ref="G304:M304">G306+G309+G310</f>
        <v>0</v>
      </c>
      <c r="H304" s="372">
        <f t="shared" si="156"/>
        <v>0</v>
      </c>
      <c r="I304" s="372">
        <f t="shared" si="156"/>
        <v>0</v>
      </c>
      <c r="J304" s="372">
        <f t="shared" si="156"/>
        <v>0</v>
      </c>
      <c r="K304" s="372">
        <f t="shared" si="156"/>
        <v>0</v>
      </c>
      <c r="L304" s="372">
        <f t="shared" si="156"/>
        <v>0</v>
      </c>
      <c r="M304" s="458">
        <f t="shared" si="156"/>
        <v>0</v>
      </c>
    </row>
    <row r="305" spans="1:13" ht="18" customHeight="1">
      <c r="A305" s="288" t="s">
        <v>736</v>
      </c>
      <c r="B305" s="289"/>
      <c r="C305" s="289"/>
      <c r="D305" s="252"/>
      <c r="E305" s="372"/>
      <c r="F305" s="372"/>
      <c r="G305" s="372"/>
      <c r="H305" s="372"/>
      <c r="I305" s="372"/>
      <c r="J305" s="372"/>
      <c r="K305" s="372"/>
      <c r="L305" s="372"/>
      <c r="M305" s="458"/>
    </row>
    <row r="306" spans="1:13" ht="18" customHeight="1">
      <c r="A306" s="288"/>
      <c r="B306" s="252" t="s">
        <v>1264</v>
      </c>
      <c r="C306" s="289"/>
      <c r="D306" s="252" t="s">
        <v>499</v>
      </c>
      <c r="E306" s="372">
        <f t="shared" si="138"/>
        <v>0</v>
      </c>
      <c r="F306" s="372">
        <f>F307+F308</f>
        <v>0</v>
      </c>
      <c r="G306" s="372">
        <f aca="true" t="shared" si="157" ref="G306:M306">G307+G308</f>
        <v>0</v>
      </c>
      <c r="H306" s="372">
        <f t="shared" si="157"/>
        <v>0</v>
      </c>
      <c r="I306" s="372">
        <f t="shared" si="157"/>
        <v>0</v>
      </c>
      <c r="J306" s="372">
        <f t="shared" si="157"/>
        <v>0</v>
      </c>
      <c r="K306" s="372">
        <f t="shared" si="157"/>
        <v>0</v>
      </c>
      <c r="L306" s="372">
        <f t="shared" si="157"/>
        <v>0</v>
      </c>
      <c r="M306" s="458">
        <f t="shared" si="157"/>
        <v>0</v>
      </c>
    </row>
    <row r="307" spans="1:13" ht="18" customHeight="1">
      <c r="A307" s="288"/>
      <c r="B307" s="289"/>
      <c r="C307" s="252" t="s">
        <v>15</v>
      </c>
      <c r="D307" s="252" t="s">
        <v>500</v>
      </c>
      <c r="E307" s="372">
        <f t="shared" si="138"/>
        <v>0</v>
      </c>
      <c r="F307" s="372"/>
      <c r="G307" s="372"/>
      <c r="H307" s="372"/>
      <c r="I307" s="372"/>
      <c r="J307" s="372"/>
      <c r="K307" s="372"/>
      <c r="L307" s="372"/>
      <c r="M307" s="458"/>
    </row>
    <row r="308" spans="1:13" ht="18" customHeight="1">
      <c r="A308" s="300"/>
      <c r="B308" s="291"/>
      <c r="C308" s="291" t="s">
        <v>988</v>
      </c>
      <c r="D308" s="252" t="s">
        <v>501</v>
      </c>
      <c r="E308" s="372">
        <f t="shared" si="138"/>
        <v>0</v>
      </c>
      <c r="F308" s="372"/>
      <c r="G308" s="372"/>
      <c r="H308" s="372"/>
      <c r="I308" s="372"/>
      <c r="J308" s="372"/>
      <c r="K308" s="372"/>
      <c r="L308" s="372"/>
      <c r="M308" s="458"/>
    </row>
    <row r="309" spans="1:13" ht="18" customHeight="1">
      <c r="A309" s="300"/>
      <c r="B309" s="1213" t="s">
        <v>762</v>
      </c>
      <c r="C309" s="1213"/>
      <c r="D309" s="252" t="s">
        <v>763</v>
      </c>
      <c r="E309" s="372">
        <f t="shared" si="138"/>
        <v>0</v>
      </c>
      <c r="F309" s="372"/>
      <c r="G309" s="372"/>
      <c r="H309" s="372"/>
      <c r="I309" s="372"/>
      <c r="J309" s="372"/>
      <c r="K309" s="372"/>
      <c r="L309" s="372"/>
      <c r="M309" s="458"/>
    </row>
    <row r="310" spans="1:13" s="5" customFormat="1" ht="24.75" customHeight="1">
      <c r="A310" s="245"/>
      <c r="B310" s="1036" t="s">
        <v>375</v>
      </c>
      <c r="C310" s="1036"/>
      <c r="D310" s="248" t="s">
        <v>378</v>
      </c>
      <c r="E310" s="372">
        <f t="shared" si="138"/>
        <v>0</v>
      </c>
      <c r="F310" s="378"/>
      <c r="G310" s="366"/>
      <c r="H310" s="366"/>
      <c r="I310" s="366"/>
      <c r="J310" s="366"/>
      <c r="K310" s="378"/>
      <c r="L310" s="366"/>
      <c r="M310" s="367"/>
    </row>
    <row r="311" spans="1:13" ht="18" customHeight="1">
      <c r="A311" s="290" t="s">
        <v>1030</v>
      </c>
      <c r="B311" s="291"/>
      <c r="C311" s="299"/>
      <c r="D311" s="252" t="s">
        <v>1031</v>
      </c>
      <c r="E311" s="372">
        <f aca="true" t="shared" si="158" ref="E311:E321">G311+H311+I311+J311</f>
        <v>0</v>
      </c>
      <c r="F311" s="372">
        <f>F313</f>
        <v>0</v>
      </c>
      <c r="G311" s="372">
        <f aca="true" t="shared" si="159" ref="G311:M311">G313</f>
        <v>0</v>
      </c>
      <c r="H311" s="372">
        <f t="shared" si="159"/>
        <v>0</v>
      </c>
      <c r="I311" s="372">
        <f t="shared" si="159"/>
        <v>0</v>
      </c>
      <c r="J311" s="372">
        <f t="shared" si="159"/>
        <v>0</v>
      </c>
      <c r="K311" s="372">
        <f t="shared" si="159"/>
        <v>0</v>
      </c>
      <c r="L311" s="372">
        <f t="shared" si="159"/>
        <v>0</v>
      </c>
      <c r="M311" s="458">
        <f t="shared" si="159"/>
        <v>0</v>
      </c>
    </row>
    <row r="312" spans="1:13" ht="18" customHeight="1">
      <c r="A312" s="288" t="s">
        <v>736</v>
      </c>
      <c r="B312" s="289"/>
      <c r="C312" s="289"/>
      <c r="D312" s="252"/>
      <c r="E312" s="372"/>
      <c r="F312" s="372"/>
      <c r="G312" s="372"/>
      <c r="H312" s="372"/>
      <c r="I312" s="372"/>
      <c r="J312" s="372"/>
      <c r="K312" s="372"/>
      <c r="L312" s="372"/>
      <c r="M312" s="458"/>
    </row>
    <row r="313" spans="1:13" ht="18" customHeight="1">
      <c r="A313" s="302"/>
      <c r="B313" s="243" t="s">
        <v>778</v>
      </c>
      <c r="C313" s="303"/>
      <c r="D313" s="252" t="s">
        <v>1032</v>
      </c>
      <c r="E313" s="372">
        <f t="shared" si="158"/>
        <v>0</v>
      </c>
      <c r="F313" s="372"/>
      <c r="G313" s="372"/>
      <c r="H313" s="372"/>
      <c r="I313" s="372"/>
      <c r="J313" s="372"/>
      <c r="K313" s="372"/>
      <c r="L313" s="372"/>
      <c r="M313" s="458"/>
    </row>
    <row r="314" spans="1:13" ht="18" customHeight="1">
      <c r="A314" s="290" t="s">
        <v>59</v>
      </c>
      <c r="B314" s="291"/>
      <c r="C314" s="291"/>
      <c r="D314" s="252" t="s">
        <v>60</v>
      </c>
      <c r="E314" s="372">
        <f t="shared" si="158"/>
        <v>0</v>
      </c>
      <c r="F314" s="372">
        <f>F316</f>
        <v>0</v>
      </c>
      <c r="G314" s="372">
        <f aca="true" t="shared" si="160" ref="G314:M314">G316</f>
        <v>0</v>
      </c>
      <c r="H314" s="372">
        <f t="shared" si="160"/>
        <v>0</v>
      </c>
      <c r="I314" s="372">
        <f t="shared" si="160"/>
        <v>0</v>
      </c>
      <c r="J314" s="372">
        <f t="shared" si="160"/>
        <v>0</v>
      </c>
      <c r="K314" s="372">
        <f t="shared" si="160"/>
        <v>0</v>
      </c>
      <c r="L314" s="372">
        <f t="shared" si="160"/>
        <v>0</v>
      </c>
      <c r="M314" s="458">
        <f t="shared" si="160"/>
        <v>0</v>
      </c>
    </row>
    <row r="315" spans="1:13" ht="18" customHeight="1">
      <c r="A315" s="288" t="s">
        <v>736</v>
      </c>
      <c r="B315" s="289"/>
      <c r="C315" s="289"/>
      <c r="D315" s="252"/>
      <c r="E315" s="372"/>
      <c r="F315" s="372"/>
      <c r="G315" s="372"/>
      <c r="H315" s="372"/>
      <c r="I315" s="372"/>
      <c r="J315" s="372"/>
      <c r="K315" s="372"/>
      <c r="L315" s="372"/>
      <c r="M315" s="458"/>
    </row>
    <row r="316" spans="1:13" ht="18" customHeight="1">
      <c r="A316" s="290"/>
      <c r="B316" s="291" t="s">
        <v>552</v>
      </c>
      <c r="C316" s="291"/>
      <c r="D316" s="252" t="s">
        <v>61</v>
      </c>
      <c r="E316" s="372">
        <f t="shared" si="158"/>
        <v>0</v>
      </c>
      <c r="F316" s="372"/>
      <c r="G316" s="372"/>
      <c r="H316" s="372"/>
      <c r="I316" s="372"/>
      <c r="J316" s="372"/>
      <c r="K316" s="372"/>
      <c r="L316" s="372"/>
      <c r="M316" s="458"/>
    </row>
    <row r="317" spans="1:13" ht="18" customHeight="1">
      <c r="A317" s="250" t="s">
        <v>1086</v>
      </c>
      <c r="B317" s="251"/>
      <c r="C317" s="251"/>
      <c r="D317" s="252" t="s">
        <v>547</v>
      </c>
      <c r="E317" s="372">
        <f t="shared" si="158"/>
        <v>-168</v>
      </c>
      <c r="F317" s="372">
        <f>F318+F320</f>
        <v>0</v>
      </c>
      <c r="G317" s="372">
        <f aca="true" t="shared" si="161" ref="G317:M317">G318+G320</f>
        <v>869</v>
      </c>
      <c r="H317" s="372">
        <f t="shared" si="161"/>
        <v>696</v>
      </c>
      <c r="I317" s="372">
        <f t="shared" si="161"/>
        <v>234</v>
      </c>
      <c r="J317" s="372">
        <f t="shared" si="161"/>
        <v>-1967</v>
      </c>
      <c r="K317" s="372">
        <f t="shared" si="161"/>
        <v>-636.5760000000009</v>
      </c>
      <c r="L317" s="372">
        <f t="shared" si="161"/>
        <v>-635.3599999999933</v>
      </c>
      <c r="M317" s="458">
        <f t="shared" si="161"/>
        <v>-632.3199999999997</v>
      </c>
    </row>
    <row r="318" spans="1:13" ht="18" customHeight="1">
      <c r="A318" s="304" t="s">
        <v>1</v>
      </c>
      <c r="B318" s="305"/>
      <c r="C318" s="305"/>
      <c r="D318" s="252" t="s">
        <v>548</v>
      </c>
      <c r="E318" s="372">
        <f t="shared" si="158"/>
        <v>-168</v>
      </c>
      <c r="F318" s="372">
        <f>F319</f>
        <v>0</v>
      </c>
      <c r="G318" s="372">
        <f aca="true" t="shared" si="162" ref="G318:M318">G319</f>
        <v>869</v>
      </c>
      <c r="H318" s="372">
        <f t="shared" si="162"/>
        <v>696</v>
      </c>
      <c r="I318" s="372">
        <f t="shared" si="162"/>
        <v>234</v>
      </c>
      <c r="J318" s="372">
        <f t="shared" si="162"/>
        <v>-1967</v>
      </c>
      <c r="K318" s="372">
        <f t="shared" si="162"/>
        <v>-636.5760000000009</v>
      </c>
      <c r="L318" s="372">
        <f t="shared" si="162"/>
        <v>-635.3599999999933</v>
      </c>
      <c r="M318" s="458">
        <f t="shared" si="162"/>
        <v>-632.3199999999997</v>
      </c>
    </row>
    <row r="319" spans="1:13" s="5" customFormat="1" ht="18" customHeight="1">
      <c r="A319" s="270"/>
      <c r="B319" s="1048" t="s">
        <v>291</v>
      </c>
      <c r="C319" s="1048"/>
      <c r="D319" s="49" t="s">
        <v>1024</v>
      </c>
      <c r="E319" s="372">
        <f t="shared" si="158"/>
        <v>-168</v>
      </c>
      <c r="F319" s="459"/>
      <c r="G319" s="459">
        <f>'11-02 Venituri'!F297-'11-02 - Cheltuieli'!G220</f>
        <v>869</v>
      </c>
      <c r="H319" s="459">
        <f>'11-02 Venituri'!G297-'11-02 - Cheltuieli'!H220</f>
        <v>696</v>
      </c>
      <c r="I319" s="459">
        <f>'11-02 Venituri'!H297-'11-02 - Cheltuieli'!I220</f>
        <v>234</v>
      </c>
      <c r="J319" s="459">
        <f>'11-02 Venituri'!I297-'11-02 - Cheltuieli'!J220</f>
        <v>-1967</v>
      </c>
      <c r="K319" s="459">
        <f>'11-02 Venituri'!J297-'11-02 - Cheltuieli'!K220</f>
        <v>-636.5760000000009</v>
      </c>
      <c r="L319" s="459">
        <f>'11-02 Venituri'!K297-'11-02 - Cheltuieli'!L220</f>
        <v>-635.3599999999933</v>
      </c>
      <c r="M319" s="460">
        <f>'11-02 Venituri'!L297-'11-02 - Cheltuieli'!M220</f>
        <v>-632.3199999999997</v>
      </c>
    </row>
    <row r="320" spans="1:13" ht="18" customHeight="1">
      <c r="A320" s="306" t="s">
        <v>1716</v>
      </c>
      <c r="B320" s="37"/>
      <c r="C320" s="37"/>
      <c r="D320" s="252" t="s">
        <v>549</v>
      </c>
      <c r="E320" s="372">
        <f t="shared" si="158"/>
        <v>0</v>
      </c>
      <c r="F320" s="372">
        <f>F321</f>
        <v>0</v>
      </c>
      <c r="G320" s="372">
        <f aca="true" t="shared" si="163" ref="G320:M320">G321</f>
        <v>0</v>
      </c>
      <c r="H320" s="372">
        <f t="shared" si="163"/>
        <v>0</v>
      </c>
      <c r="I320" s="372">
        <f t="shared" si="163"/>
        <v>0</v>
      </c>
      <c r="J320" s="372">
        <f t="shared" si="163"/>
        <v>0</v>
      </c>
      <c r="K320" s="372">
        <f t="shared" si="163"/>
        <v>0</v>
      </c>
      <c r="L320" s="372">
        <f t="shared" si="163"/>
        <v>0</v>
      </c>
      <c r="M320" s="458">
        <f t="shared" si="163"/>
        <v>0</v>
      </c>
    </row>
    <row r="321" spans="1:13" s="5" customFormat="1" ht="18" customHeight="1" thickBot="1">
      <c r="A321" s="276"/>
      <c r="B321" s="1252" t="s">
        <v>1231</v>
      </c>
      <c r="C321" s="1252"/>
      <c r="D321" s="78" t="s">
        <v>1026</v>
      </c>
      <c r="E321" s="464">
        <f t="shared" si="158"/>
        <v>0</v>
      </c>
      <c r="F321" s="368"/>
      <c r="G321" s="368"/>
      <c r="H321" s="368"/>
      <c r="I321" s="368"/>
      <c r="J321" s="368"/>
      <c r="K321" s="368"/>
      <c r="L321" s="368"/>
      <c r="M321" s="369"/>
    </row>
    <row r="324" ht="15.75">
      <c r="B324" s="253" t="s">
        <v>325</v>
      </c>
    </row>
    <row r="325" spans="3:5" ht="15.75">
      <c r="C325" s="253" t="s">
        <v>517</v>
      </c>
      <c r="D325" s="309"/>
      <c r="E325" s="85"/>
    </row>
    <row r="326" spans="1:9" ht="47.25">
      <c r="A326" s="1237"/>
      <c r="B326" s="1237"/>
      <c r="C326" s="310" t="s">
        <v>1253</v>
      </c>
      <c r="D326" s="310"/>
      <c r="E326" s="310"/>
      <c r="F326" s="310"/>
      <c r="G326" s="310"/>
      <c r="H326" s="82"/>
      <c r="I326" s="82"/>
    </row>
    <row r="327" spans="1:9" ht="15.75">
      <c r="A327" s="107"/>
      <c r="C327" s="253" t="s">
        <v>1651</v>
      </c>
      <c r="D327" s="311"/>
      <c r="E327" s="164"/>
      <c r="F327" s="82"/>
      <c r="G327" s="164"/>
      <c r="H327" s="164"/>
      <c r="I327" s="82"/>
    </row>
    <row r="328" spans="1:9" ht="15.75">
      <c r="A328" s="82"/>
      <c r="B328" s="82"/>
      <c r="C328" s="108"/>
      <c r="D328" s="165"/>
      <c r="E328" s="82"/>
      <c r="F328" s="82"/>
      <c r="G328" s="81" t="s">
        <v>347</v>
      </c>
      <c r="H328" s="82"/>
      <c r="I328" s="82"/>
    </row>
    <row r="329" spans="1:9" ht="15.75">
      <c r="A329" s="82"/>
      <c r="B329" s="82"/>
      <c r="C329" s="108"/>
      <c r="D329" s="312"/>
      <c r="E329" s="82"/>
      <c r="F329" s="82"/>
      <c r="G329" s="84" t="s">
        <v>348</v>
      </c>
      <c r="H329" s="82"/>
      <c r="I329" s="85"/>
    </row>
  </sheetData>
  <sheetProtection/>
  <mergeCells count="81">
    <mergeCell ref="K1:M1"/>
    <mergeCell ref="B310:C310"/>
    <mergeCell ref="B319:C319"/>
    <mergeCell ref="B321:C321"/>
    <mergeCell ref="B290:C290"/>
    <mergeCell ref="A299:C299"/>
    <mergeCell ref="A304:C304"/>
    <mergeCell ref="B309:C309"/>
    <mergeCell ref="A300:C300"/>
    <mergeCell ref="A275:C275"/>
    <mergeCell ref="B281:C281"/>
    <mergeCell ref="A283:C283"/>
    <mergeCell ref="A284:C284"/>
    <mergeCell ref="A233:C233"/>
    <mergeCell ref="A234:C234"/>
    <mergeCell ref="B252:C252"/>
    <mergeCell ref="B260:C260"/>
    <mergeCell ref="A221:C221"/>
    <mergeCell ref="A226:C226"/>
    <mergeCell ref="A227:C227"/>
    <mergeCell ref="B231:C231"/>
    <mergeCell ref="B208:C208"/>
    <mergeCell ref="B217:C217"/>
    <mergeCell ref="B219:C219"/>
    <mergeCell ref="A220:C220"/>
    <mergeCell ref="A202:C202"/>
    <mergeCell ref="B207:C207"/>
    <mergeCell ref="A12:C12"/>
    <mergeCell ref="A13:C13"/>
    <mergeCell ref="A19:C19"/>
    <mergeCell ref="A20:C20"/>
    <mergeCell ref="B24:C24"/>
    <mergeCell ref="A26:C26"/>
    <mergeCell ref="B53:C53"/>
    <mergeCell ref="A68:C68"/>
    <mergeCell ref="B74:C74"/>
    <mergeCell ref="A76:C76"/>
    <mergeCell ref="A197:C197"/>
    <mergeCell ref="A198:C198"/>
    <mergeCell ref="A77:C77"/>
    <mergeCell ref="B83:C83"/>
    <mergeCell ref="A92:C92"/>
    <mergeCell ref="A93:C93"/>
    <mergeCell ref="A124:C124"/>
    <mergeCell ref="A125:C125"/>
    <mergeCell ref="K9:M9"/>
    <mergeCell ref="K10:K11"/>
    <mergeCell ref="L10:L11"/>
    <mergeCell ref="M10:M11"/>
    <mergeCell ref="A27:C27"/>
    <mergeCell ref="B45:C45"/>
    <mergeCell ref="B116:C116"/>
    <mergeCell ref="A117:C117"/>
    <mergeCell ref="A118:C118"/>
    <mergeCell ref="A5:I5"/>
    <mergeCell ref="A6:I6"/>
    <mergeCell ref="D9:D11"/>
    <mergeCell ref="E9:J9"/>
    <mergeCell ref="A9:C11"/>
    <mergeCell ref="E10:F10"/>
    <mergeCell ref="G10:J10"/>
    <mergeCell ref="B150:C150"/>
    <mergeCell ref="B158:C158"/>
    <mergeCell ref="A173:C173"/>
    <mergeCell ref="A326:B326"/>
    <mergeCell ref="A97:C97"/>
    <mergeCell ref="B102:C102"/>
    <mergeCell ref="B103:C103"/>
    <mergeCell ref="B112:C112"/>
    <mergeCell ref="B113:C113"/>
    <mergeCell ref="B115:C115"/>
    <mergeCell ref="B70:C70"/>
    <mergeCell ref="B175:C175"/>
    <mergeCell ref="B277:C277"/>
    <mergeCell ref="B179:C179"/>
    <mergeCell ref="A181:C181"/>
    <mergeCell ref="A182:C182"/>
    <mergeCell ref="B188:C188"/>
    <mergeCell ref="B129:C129"/>
    <mergeCell ref="A131:C131"/>
    <mergeCell ref="A132:C132"/>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K381"/>
  <sheetViews>
    <sheetView zoomScaleSheetLayoutView="100" zoomScalePageLayoutView="0" workbookViewId="0" topLeftCell="A1">
      <selection activeCell="K2" sqref="K2"/>
    </sheetView>
  </sheetViews>
  <sheetFormatPr defaultColWidth="8.8515625" defaultRowHeight="12.75"/>
  <cols>
    <col min="1" max="1" width="4.57421875" style="823" customWidth="1"/>
    <col min="2" max="2" width="5.28125" style="823" customWidth="1"/>
    <col min="3" max="3" width="60.00390625" style="823" customWidth="1"/>
    <col min="4" max="4" width="12.28125" style="823" customWidth="1"/>
    <col min="5" max="5" width="10.7109375" style="823" customWidth="1"/>
    <col min="6" max="6" width="19.7109375" style="823" customWidth="1"/>
    <col min="7" max="7" width="10.28125" style="823" customWidth="1"/>
    <col min="8" max="8" width="11.28125" style="823" customWidth="1"/>
    <col min="9" max="9" width="11.421875" style="823" customWidth="1"/>
    <col min="10" max="10" width="11.00390625" style="823" customWidth="1"/>
    <col min="11" max="11" width="10.00390625" style="823" customWidth="1"/>
    <col min="12" max="12" width="10.28125" style="823" customWidth="1"/>
    <col min="13" max="13" width="10.421875" style="823" customWidth="1"/>
    <col min="14" max="14" width="9.140625" style="823" customWidth="1"/>
    <col min="15" max="16384" width="8.8515625" style="823" customWidth="1"/>
  </cols>
  <sheetData>
    <row r="1" spans="1:13" ht="15.75">
      <c r="A1" s="739"/>
      <c r="B1" s="739"/>
      <c r="C1" s="740"/>
      <c r="D1" s="737"/>
      <c r="E1" s="737"/>
      <c r="K1" s="1033" t="s">
        <v>1758</v>
      </c>
      <c r="L1" s="1033"/>
      <c r="M1" s="1033"/>
    </row>
    <row r="2" spans="1:4" ht="15.75">
      <c r="A2" s="642" t="s">
        <v>1726</v>
      </c>
      <c r="C2" s="645"/>
      <c r="D2" s="741"/>
    </row>
    <row r="3" spans="1:5" ht="16.5" customHeight="1">
      <c r="A3" s="740" t="s">
        <v>1104</v>
      </c>
      <c r="B3" s="739"/>
      <c r="C3" s="929"/>
      <c r="D3" s="737"/>
      <c r="E3" s="737"/>
    </row>
    <row r="4" spans="1:5" ht="15.75">
      <c r="A4" s="644"/>
      <c r="B4" s="644"/>
      <c r="C4" s="643"/>
      <c r="D4" s="644"/>
      <c r="E4" s="644"/>
    </row>
    <row r="5" spans="1:10" ht="15.75">
      <c r="A5" s="1124" t="s">
        <v>2102</v>
      </c>
      <c r="B5" s="1124"/>
      <c r="C5" s="1124"/>
      <c r="D5" s="1124"/>
      <c r="E5" s="1124"/>
      <c r="F5" s="1124"/>
      <c r="G5" s="1124"/>
      <c r="H5" s="1124"/>
      <c r="I5" s="1124"/>
      <c r="J5" s="1124"/>
    </row>
    <row r="6" spans="1:10" ht="15.75">
      <c r="A6" s="1124" t="s">
        <v>1765</v>
      </c>
      <c r="B6" s="1124"/>
      <c r="C6" s="1124"/>
      <c r="D6" s="1124"/>
      <c r="E6" s="1124"/>
      <c r="F6" s="1124"/>
      <c r="G6" s="1124"/>
      <c r="H6" s="1124"/>
      <c r="I6" s="1124"/>
      <c r="J6" s="1124"/>
    </row>
    <row r="7" spans="1:10" ht="15.75">
      <c r="A7" s="736"/>
      <c r="B7" s="736"/>
      <c r="C7" s="736"/>
      <c r="D7" s="736"/>
      <c r="E7" s="736"/>
      <c r="F7" s="736"/>
      <c r="G7" s="736"/>
      <c r="H7" s="736"/>
      <c r="I7" s="736"/>
      <c r="J7" s="736"/>
    </row>
    <row r="8" spans="1:12" ht="16.5" thickBot="1">
      <c r="A8" s="644"/>
      <c r="B8" s="644"/>
      <c r="C8" s="735"/>
      <c r="D8" s="735"/>
      <c r="E8" s="735"/>
      <c r="F8" s="645"/>
      <c r="G8" s="645"/>
      <c r="H8" s="734"/>
      <c r="I8" s="733"/>
      <c r="J8" s="732"/>
      <c r="L8" s="732" t="s">
        <v>784</v>
      </c>
    </row>
    <row r="9" spans="1:13" ht="20.25" customHeight="1">
      <c r="A9" s="1125" t="s">
        <v>1158</v>
      </c>
      <c r="B9" s="1126"/>
      <c r="C9" s="1127"/>
      <c r="D9" s="1098" t="s">
        <v>349</v>
      </c>
      <c r="E9" s="1101" t="s">
        <v>1690</v>
      </c>
      <c r="F9" s="1101"/>
      <c r="G9" s="1102"/>
      <c r="H9" s="1102"/>
      <c r="I9" s="1102"/>
      <c r="J9" s="1102"/>
      <c r="K9" s="1266" t="s">
        <v>405</v>
      </c>
      <c r="L9" s="1266"/>
      <c r="M9" s="1267"/>
    </row>
    <row r="10" spans="1:13" ht="18" customHeight="1">
      <c r="A10" s="1128"/>
      <c r="B10" s="1129"/>
      <c r="C10" s="1130"/>
      <c r="D10" s="1099"/>
      <c r="E10" s="1268" t="s">
        <v>1218</v>
      </c>
      <c r="F10" s="1268"/>
      <c r="G10" s="1108" t="s">
        <v>1219</v>
      </c>
      <c r="H10" s="1108"/>
      <c r="I10" s="1108"/>
      <c r="J10" s="1109"/>
      <c r="K10" s="1268">
        <v>2024</v>
      </c>
      <c r="L10" s="1268">
        <v>2025</v>
      </c>
      <c r="M10" s="1270">
        <v>2026</v>
      </c>
    </row>
    <row r="11" spans="1:13" ht="66" customHeight="1" thickBot="1">
      <c r="A11" s="1131"/>
      <c r="B11" s="1132"/>
      <c r="C11" s="1133"/>
      <c r="D11" s="1100"/>
      <c r="E11" s="928" t="s">
        <v>1220</v>
      </c>
      <c r="F11" s="731" t="s">
        <v>1221</v>
      </c>
      <c r="G11" s="731" t="s">
        <v>1222</v>
      </c>
      <c r="H11" s="731" t="s">
        <v>1223</v>
      </c>
      <c r="I11" s="731" t="s">
        <v>1224</v>
      </c>
      <c r="J11" s="730" t="s">
        <v>1225</v>
      </c>
      <c r="K11" s="1269"/>
      <c r="L11" s="1269"/>
      <c r="M11" s="1271"/>
    </row>
    <row r="12" spans="1:13" ht="15.75">
      <c r="A12" s="1274" t="s">
        <v>2101</v>
      </c>
      <c r="B12" s="1275"/>
      <c r="C12" s="1276"/>
      <c r="D12" s="717"/>
      <c r="E12" s="927">
        <f aca="true" t="shared" si="0" ref="E12:E38">G12+H12+I12+J12</f>
        <v>73426.54000000001</v>
      </c>
      <c r="F12" s="927"/>
      <c r="G12" s="927">
        <f aca="true" t="shared" si="1" ref="G12:M14">G13</f>
        <v>1796</v>
      </c>
      <c r="H12" s="927">
        <f t="shared" si="1"/>
        <v>10025</v>
      </c>
      <c r="I12" s="927">
        <f t="shared" si="1"/>
        <v>6939</v>
      </c>
      <c r="J12" s="927">
        <f t="shared" si="1"/>
        <v>54666.54</v>
      </c>
      <c r="K12" s="927">
        <f t="shared" si="1"/>
        <v>0</v>
      </c>
      <c r="L12" s="927">
        <f t="shared" si="1"/>
        <v>0</v>
      </c>
      <c r="M12" s="926">
        <f t="shared" si="1"/>
        <v>0</v>
      </c>
    </row>
    <row r="13" spans="1:13" ht="15.75">
      <c r="A13" s="898" t="s">
        <v>2094</v>
      </c>
      <c r="B13" s="900"/>
      <c r="C13" s="899"/>
      <c r="D13" s="682" t="s">
        <v>586</v>
      </c>
      <c r="E13" s="834">
        <f t="shared" si="0"/>
        <v>73426.54000000001</v>
      </c>
      <c r="F13" s="896" t="s">
        <v>1764</v>
      </c>
      <c r="G13" s="834">
        <f t="shared" si="1"/>
        <v>1796</v>
      </c>
      <c r="H13" s="834">
        <f t="shared" si="1"/>
        <v>10025</v>
      </c>
      <c r="I13" s="834">
        <f t="shared" si="1"/>
        <v>6939</v>
      </c>
      <c r="J13" s="834">
        <f t="shared" si="1"/>
        <v>54666.54</v>
      </c>
      <c r="K13" s="834">
        <f t="shared" si="1"/>
        <v>0</v>
      </c>
      <c r="L13" s="834">
        <f t="shared" si="1"/>
        <v>0</v>
      </c>
      <c r="M13" s="833">
        <f t="shared" si="1"/>
        <v>0</v>
      </c>
    </row>
    <row r="14" spans="1:13" ht="15.75">
      <c r="A14" s="898" t="s">
        <v>2093</v>
      </c>
      <c r="B14" s="897"/>
      <c r="C14" s="897"/>
      <c r="D14" s="120" t="s">
        <v>2092</v>
      </c>
      <c r="E14" s="834">
        <f t="shared" si="0"/>
        <v>73426.54000000001</v>
      </c>
      <c r="F14" s="896" t="s">
        <v>1764</v>
      </c>
      <c r="G14" s="834">
        <f t="shared" si="1"/>
        <v>1796</v>
      </c>
      <c r="H14" s="834">
        <f t="shared" si="1"/>
        <v>10025</v>
      </c>
      <c r="I14" s="834">
        <f t="shared" si="1"/>
        <v>6939</v>
      </c>
      <c r="J14" s="834">
        <f t="shared" si="1"/>
        <v>54666.54</v>
      </c>
      <c r="K14" s="834">
        <f t="shared" si="1"/>
        <v>0</v>
      </c>
      <c r="L14" s="834">
        <f t="shared" si="1"/>
        <v>0</v>
      </c>
      <c r="M14" s="833">
        <f t="shared" si="1"/>
        <v>0</v>
      </c>
    </row>
    <row r="15" spans="1:13" ht="15.75">
      <c r="A15" s="895"/>
      <c r="B15" s="1272" t="s">
        <v>2100</v>
      </c>
      <c r="C15" s="1273"/>
      <c r="D15" s="709" t="s">
        <v>2090</v>
      </c>
      <c r="E15" s="834">
        <f t="shared" si="0"/>
        <v>73426.54000000001</v>
      </c>
      <c r="F15" s="894" t="s">
        <v>1764</v>
      </c>
      <c r="G15" s="893">
        <f aca="true" t="shared" si="2" ref="G15:M15">G16+G17</f>
        <v>1796</v>
      </c>
      <c r="H15" s="893">
        <f t="shared" si="2"/>
        <v>10025</v>
      </c>
      <c r="I15" s="893">
        <f t="shared" si="2"/>
        <v>6939</v>
      </c>
      <c r="J15" s="893">
        <f t="shared" si="2"/>
        <v>54666.54</v>
      </c>
      <c r="K15" s="893">
        <f t="shared" si="2"/>
        <v>0</v>
      </c>
      <c r="L15" s="893">
        <f t="shared" si="2"/>
        <v>0</v>
      </c>
      <c r="M15" s="892">
        <f t="shared" si="2"/>
        <v>0</v>
      </c>
    </row>
    <row r="16" spans="1:13" ht="15.75">
      <c r="A16" s="925"/>
      <c r="B16" s="924"/>
      <c r="C16" s="923" t="s">
        <v>2089</v>
      </c>
      <c r="D16" s="726" t="s">
        <v>2088</v>
      </c>
      <c r="E16" s="834">
        <f t="shared" si="0"/>
        <v>73426.54000000001</v>
      </c>
      <c r="F16" s="922" t="s">
        <v>1764</v>
      </c>
      <c r="G16" s="921">
        <f aca="true" t="shared" si="3" ref="G16:M16">G27</f>
        <v>1796</v>
      </c>
      <c r="H16" s="921">
        <f t="shared" si="3"/>
        <v>10025</v>
      </c>
      <c r="I16" s="921">
        <f t="shared" si="3"/>
        <v>6939</v>
      </c>
      <c r="J16" s="921">
        <f t="shared" si="3"/>
        <v>54666.54</v>
      </c>
      <c r="K16" s="921">
        <f t="shared" si="3"/>
        <v>0</v>
      </c>
      <c r="L16" s="921">
        <f t="shared" si="3"/>
        <v>0</v>
      </c>
      <c r="M16" s="920">
        <f t="shared" si="3"/>
        <v>0</v>
      </c>
    </row>
    <row r="17" spans="1:13" ht="16.5" thickBot="1">
      <c r="A17" s="919"/>
      <c r="B17" s="918"/>
      <c r="C17" s="917" t="s">
        <v>2097</v>
      </c>
      <c r="D17" s="720" t="s">
        <v>2096</v>
      </c>
      <c r="E17" s="834">
        <f t="shared" si="0"/>
        <v>0</v>
      </c>
      <c r="F17" s="916" t="s">
        <v>1764</v>
      </c>
      <c r="G17" s="915">
        <f aca="true" t="shared" si="4" ref="G17:M17">G22</f>
        <v>0</v>
      </c>
      <c r="H17" s="915">
        <f t="shared" si="4"/>
        <v>0</v>
      </c>
      <c r="I17" s="915">
        <f t="shared" si="4"/>
        <v>0</v>
      </c>
      <c r="J17" s="915">
        <f t="shared" si="4"/>
        <v>0</v>
      </c>
      <c r="K17" s="915">
        <f t="shared" si="4"/>
        <v>0</v>
      </c>
      <c r="L17" s="915">
        <f t="shared" si="4"/>
        <v>0</v>
      </c>
      <c r="M17" s="914">
        <f t="shared" si="4"/>
        <v>0</v>
      </c>
    </row>
    <row r="18" spans="1:13" ht="15.75">
      <c r="A18" s="905" t="s">
        <v>2099</v>
      </c>
      <c r="B18" s="904"/>
      <c r="C18" s="903"/>
      <c r="D18" s="717"/>
      <c r="E18" s="902">
        <f t="shared" si="0"/>
        <v>0</v>
      </c>
      <c r="F18" s="902"/>
      <c r="G18" s="902">
        <f aca="true" t="shared" si="5" ref="G18:M21">G19</f>
        <v>0</v>
      </c>
      <c r="H18" s="902">
        <f t="shared" si="5"/>
        <v>0</v>
      </c>
      <c r="I18" s="902">
        <f t="shared" si="5"/>
        <v>0</v>
      </c>
      <c r="J18" s="902">
        <f t="shared" si="5"/>
        <v>0</v>
      </c>
      <c r="K18" s="902">
        <f t="shared" si="5"/>
        <v>0</v>
      </c>
      <c r="L18" s="902">
        <f t="shared" si="5"/>
        <v>0</v>
      </c>
      <c r="M18" s="901">
        <f t="shared" si="5"/>
        <v>0</v>
      </c>
    </row>
    <row r="19" spans="1:13" ht="15.75">
      <c r="A19" s="898" t="s">
        <v>2094</v>
      </c>
      <c r="B19" s="900"/>
      <c r="C19" s="899"/>
      <c r="D19" s="682" t="s">
        <v>586</v>
      </c>
      <c r="E19" s="834">
        <f t="shared" si="0"/>
        <v>0</v>
      </c>
      <c r="F19" s="896" t="s">
        <v>1764</v>
      </c>
      <c r="G19" s="834">
        <f t="shared" si="5"/>
        <v>0</v>
      </c>
      <c r="H19" s="834">
        <f t="shared" si="5"/>
        <v>0</v>
      </c>
      <c r="I19" s="834">
        <f t="shared" si="5"/>
        <v>0</v>
      </c>
      <c r="J19" s="834">
        <f t="shared" si="5"/>
        <v>0</v>
      </c>
      <c r="K19" s="834">
        <f t="shared" si="5"/>
        <v>0</v>
      </c>
      <c r="L19" s="834">
        <f t="shared" si="5"/>
        <v>0</v>
      </c>
      <c r="M19" s="833">
        <f t="shared" si="5"/>
        <v>0</v>
      </c>
    </row>
    <row r="20" spans="1:13" ht="20.25" customHeight="1">
      <c r="A20" s="898" t="s">
        <v>2093</v>
      </c>
      <c r="B20" s="897"/>
      <c r="C20" s="897"/>
      <c r="D20" s="120" t="s">
        <v>2092</v>
      </c>
      <c r="E20" s="834">
        <f t="shared" si="0"/>
        <v>0</v>
      </c>
      <c r="F20" s="896" t="s">
        <v>1764</v>
      </c>
      <c r="G20" s="834">
        <f t="shared" si="5"/>
        <v>0</v>
      </c>
      <c r="H20" s="834">
        <f t="shared" si="5"/>
        <v>0</v>
      </c>
      <c r="I20" s="834">
        <f t="shared" si="5"/>
        <v>0</v>
      </c>
      <c r="J20" s="834">
        <f t="shared" si="5"/>
        <v>0</v>
      </c>
      <c r="K20" s="834">
        <f t="shared" si="5"/>
        <v>0</v>
      </c>
      <c r="L20" s="834">
        <f t="shared" si="5"/>
        <v>0</v>
      </c>
      <c r="M20" s="833">
        <f t="shared" si="5"/>
        <v>0</v>
      </c>
    </row>
    <row r="21" spans="1:13" ht="15.75">
      <c r="A21" s="895"/>
      <c r="B21" s="1272" t="s">
        <v>2098</v>
      </c>
      <c r="C21" s="1273"/>
      <c r="D21" s="709" t="s">
        <v>2090</v>
      </c>
      <c r="E21" s="834">
        <f t="shared" si="0"/>
        <v>0</v>
      </c>
      <c r="F21" s="894" t="s">
        <v>1764</v>
      </c>
      <c r="G21" s="893">
        <f t="shared" si="5"/>
        <v>0</v>
      </c>
      <c r="H21" s="893">
        <f t="shared" si="5"/>
        <v>0</v>
      </c>
      <c r="I21" s="893">
        <f t="shared" si="5"/>
        <v>0</v>
      </c>
      <c r="J21" s="893">
        <f t="shared" si="5"/>
        <v>0</v>
      </c>
      <c r="K21" s="893">
        <f t="shared" si="5"/>
        <v>0</v>
      </c>
      <c r="L21" s="893">
        <f t="shared" si="5"/>
        <v>0</v>
      </c>
      <c r="M21" s="892">
        <f t="shared" si="5"/>
        <v>0</v>
      </c>
    </row>
    <row r="22" spans="1:13" ht="16.5" thickBot="1">
      <c r="A22" s="913"/>
      <c r="B22" s="912"/>
      <c r="C22" s="911" t="s">
        <v>2097</v>
      </c>
      <c r="D22" s="910" t="s">
        <v>2096</v>
      </c>
      <c r="E22" s="834">
        <f t="shared" si="0"/>
        <v>0</v>
      </c>
      <c r="F22" s="907" t="s">
        <v>1764</v>
      </c>
      <c r="G22" s="909"/>
      <c r="H22" s="907"/>
      <c r="I22" s="909"/>
      <c r="J22" s="908"/>
      <c r="K22" s="907"/>
      <c r="L22" s="907"/>
      <c r="M22" s="906"/>
    </row>
    <row r="23" spans="1:13" ht="15.75">
      <c r="A23" s="905" t="s">
        <v>2095</v>
      </c>
      <c r="B23" s="904"/>
      <c r="C23" s="903"/>
      <c r="D23" s="717"/>
      <c r="E23" s="902">
        <f t="shared" si="0"/>
        <v>73426.54000000001</v>
      </c>
      <c r="F23" s="902"/>
      <c r="G23" s="902">
        <f aca="true" t="shared" si="6" ref="G23:M26">G24</f>
        <v>1796</v>
      </c>
      <c r="H23" s="902">
        <f t="shared" si="6"/>
        <v>10025</v>
      </c>
      <c r="I23" s="902">
        <f t="shared" si="6"/>
        <v>6939</v>
      </c>
      <c r="J23" s="902">
        <f t="shared" si="6"/>
        <v>54666.54</v>
      </c>
      <c r="K23" s="902">
        <f t="shared" si="6"/>
        <v>0</v>
      </c>
      <c r="L23" s="902">
        <f t="shared" si="6"/>
        <v>0</v>
      </c>
      <c r="M23" s="901">
        <f t="shared" si="6"/>
        <v>0</v>
      </c>
    </row>
    <row r="24" spans="1:13" ht="15.75">
      <c r="A24" s="898" t="s">
        <v>2094</v>
      </c>
      <c r="B24" s="900"/>
      <c r="C24" s="899"/>
      <c r="D24" s="682" t="s">
        <v>586</v>
      </c>
      <c r="E24" s="834">
        <f t="shared" si="0"/>
        <v>73426.54000000001</v>
      </c>
      <c r="F24" s="896" t="s">
        <v>1764</v>
      </c>
      <c r="G24" s="834">
        <f t="shared" si="6"/>
        <v>1796</v>
      </c>
      <c r="H24" s="834">
        <f t="shared" si="6"/>
        <v>10025</v>
      </c>
      <c r="I24" s="834">
        <f t="shared" si="6"/>
        <v>6939</v>
      </c>
      <c r="J24" s="834">
        <f t="shared" si="6"/>
        <v>54666.54</v>
      </c>
      <c r="K24" s="834">
        <f t="shared" si="6"/>
        <v>0</v>
      </c>
      <c r="L24" s="834">
        <f t="shared" si="6"/>
        <v>0</v>
      </c>
      <c r="M24" s="833">
        <f t="shared" si="6"/>
        <v>0</v>
      </c>
    </row>
    <row r="25" spans="1:13" ht="15.75">
      <c r="A25" s="898" t="s">
        <v>2093</v>
      </c>
      <c r="B25" s="897"/>
      <c r="C25" s="897"/>
      <c r="D25" s="120" t="s">
        <v>2092</v>
      </c>
      <c r="E25" s="834">
        <f t="shared" si="0"/>
        <v>73426.54000000001</v>
      </c>
      <c r="F25" s="896" t="s">
        <v>1764</v>
      </c>
      <c r="G25" s="834">
        <f t="shared" si="6"/>
        <v>1796</v>
      </c>
      <c r="H25" s="834">
        <f t="shared" si="6"/>
        <v>10025</v>
      </c>
      <c r="I25" s="834">
        <f t="shared" si="6"/>
        <v>6939</v>
      </c>
      <c r="J25" s="834">
        <f t="shared" si="6"/>
        <v>54666.54</v>
      </c>
      <c r="K25" s="834">
        <f t="shared" si="6"/>
        <v>0</v>
      </c>
      <c r="L25" s="834">
        <f t="shared" si="6"/>
        <v>0</v>
      </c>
      <c r="M25" s="833">
        <f t="shared" si="6"/>
        <v>0</v>
      </c>
    </row>
    <row r="26" spans="1:13" ht="15.75">
      <c r="A26" s="895"/>
      <c r="B26" s="1272" t="s">
        <v>2091</v>
      </c>
      <c r="C26" s="1273"/>
      <c r="D26" s="709" t="s">
        <v>2090</v>
      </c>
      <c r="E26" s="834">
        <f t="shared" si="0"/>
        <v>73426.54000000001</v>
      </c>
      <c r="F26" s="894" t="s">
        <v>1764</v>
      </c>
      <c r="G26" s="893">
        <f t="shared" si="6"/>
        <v>1796</v>
      </c>
      <c r="H26" s="893">
        <f t="shared" si="6"/>
        <v>10025</v>
      </c>
      <c r="I26" s="893">
        <f t="shared" si="6"/>
        <v>6939</v>
      </c>
      <c r="J26" s="893">
        <f t="shared" si="6"/>
        <v>54666.54</v>
      </c>
      <c r="K26" s="893">
        <f t="shared" si="6"/>
        <v>0</v>
      </c>
      <c r="L26" s="893">
        <f t="shared" si="6"/>
        <v>0</v>
      </c>
      <c r="M26" s="892">
        <f t="shared" si="6"/>
        <v>0</v>
      </c>
    </row>
    <row r="27" spans="1:13" ht="16.5" thickBot="1">
      <c r="A27" s="891"/>
      <c r="B27" s="890"/>
      <c r="C27" s="889" t="s">
        <v>2089</v>
      </c>
      <c r="D27" s="888" t="s">
        <v>2088</v>
      </c>
      <c r="E27" s="834">
        <f t="shared" si="0"/>
        <v>73426.54000000001</v>
      </c>
      <c r="F27" s="887" t="s">
        <v>1764</v>
      </c>
      <c r="G27" s="886">
        <v>1796</v>
      </c>
      <c r="H27" s="885">
        <v>10025</v>
      </c>
      <c r="I27" s="885">
        <v>6939</v>
      </c>
      <c r="J27" s="885">
        <v>54666.54</v>
      </c>
      <c r="K27" s="885">
        <v>0</v>
      </c>
      <c r="L27" s="885">
        <v>0</v>
      </c>
      <c r="M27" s="884">
        <v>0</v>
      </c>
    </row>
    <row r="28" spans="1:13" ht="30" customHeight="1">
      <c r="A28" s="1262" t="s">
        <v>2087</v>
      </c>
      <c r="B28" s="1263"/>
      <c r="C28" s="1263"/>
      <c r="D28" s="880"/>
      <c r="E28" s="879">
        <f t="shared" si="0"/>
        <v>73426.54000000001</v>
      </c>
      <c r="F28" s="879">
        <f aca="true" t="shared" si="7" ref="F28:M28">F29+F37+F47+F98+F117</f>
        <v>0</v>
      </c>
      <c r="G28" s="879">
        <f t="shared" si="7"/>
        <v>6595.15</v>
      </c>
      <c r="H28" s="879">
        <f t="shared" si="7"/>
        <v>8726.9</v>
      </c>
      <c r="I28" s="879">
        <f t="shared" si="7"/>
        <v>3735</v>
      </c>
      <c r="J28" s="879">
        <f t="shared" si="7"/>
        <v>54369.490000000005</v>
      </c>
      <c r="K28" s="879">
        <f t="shared" si="7"/>
        <v>0</v>
      </c>
      <c r="L28" s="879">
        <f t="shared" si="7"/>
        <v>0</v>
      </c>
      <c r="M28" s="878">
        <f t="shared" si="7"/>
        <v>0</v>
      </c>
    </row>
    <row r="29" spans="1:13" ht="15" customHeight="1">
      <c r="A29" s="1264" t="s">
        <v>2083</v>
      </c>
      <c r="B29" s="1265"/>
      <c r="C29" s="1265"/>
      <c r="D29" s="877" t="s">
        <v>2082</v>
      </c>
      <c r="E29" s="835">
        <f t="shared" si="0"/>
        <v>0</v>
      </c>
      <c r="F29" s="835">
        <f aca="true" t="shared" si="8" ref="F29:M29">F30+F34</f>
        <v>0</v>
      </c>
      <c r="G29" s="835">
        <f t="shared" si="8"/>
        <v>0</v>
      </c>
      <c r="H29" s="835">
        <f t="shared" si="8"/>
        <v>0</v>
      </c>
      <c r="I29" s="835">
        <f t="shared" si="8"/>
        <v>0</v>
      </c>
      <c r="J29" s="835">
        <f t="shared" si="8"/>
        <v>0</v>
      </c>
      <c r="K29" s="835">
        <f t="shared" si="8"/>
        <v>0</v>
      </c>
      <c r="L29" s="835">
        <f t="shared" si="8"/>
        <v>0</v>
      </c>
      <c r="M29" s="876">
        <f t="shared" si="8"/>
        <v>0</v>
      </c>
    </row>
    <row r="30" spans="1:13" ht="19.5" customHeight="1">
      <c r="A30" s="668" t="s">
        <v>2081</v>
      </c>
      <c r="B30" s="666"/>
      <c r="C30" s="667"/>
      <c r="D30" s="664" t="s">
        <v>2080</v>
      </c>
      <c r="E30" s="835">
        <f t="shared" si="0"/>
        <v>0</v>
      </c>
      <c r="F30" s="834">
        <f aca="true" t="shared" si="9" ref="F30:M30">F32</f>
        <v>0</v>
      </c>
      <c r="G30" s="834">
        <f t="shared" si="9"/>
        <v>0</v>
      </c>
      <c r="H30" s="834">
        <f t="shared" si="9"/>
        <v>0</v>
      </c>
      <c r="I30" s="834">
        <f t="shared" si="9"/>
        <v>0</v>
      </c>
      <c r="J30" s="834">
        <f t="shared" si="9"/>
        <v>0</v>
      </c>
      <c r="K30" s="834">
        <f t="shared" si="9"/>
        <v>0</v>
      </c>
      <c r="L30" s="834">
        <f t="shared" si="9"/>
        <v>0</v>
      </c>
      <c r="M30" s="833">
        <f t="shared" si="9"/>
        <v>0</v>
      </c>
    </row>
    <row r="31" spans="1:13" ht="15.75">
      <c r="A31" s="657" t="s">
        <v>736</v>
      </c>
      <c r="B31" s="666"/>
      <c r="C31" s="665"/>
      <c r="D31" s="664"/>
      <c r="E31" s="835">
        <f t="shared" si="0"/>
        <v>0</v>
      </c>
      <c r="F31" s="834"/>
      <c r="G31" s="834"/>
      <c r="H31" s="834"/>
      <c r="I31" s="834"/>
      <c r="J31" s="838"/>
      <c r="K31" s="834"/>
      <c r="L31" s="834"/>
      <c r="M31" s="833"/>
    </row>
    <row r="32" spans="1:13" ht="15.75">
      <c r="A32" s="689"/>
      <c r="B32" s="700" t="s">
        <v>2079</v>
      </c>
      <c r="C32" s="665"/>
      <c r="D32" s="664" t="s">
        <v>2078</v>
      </c>
      <c r="E32" s="835">
        <f t="shared" si="0"/>
        <v>0</v>
      </c>
      <c r="F32" s="834">
        <f aca="true" t="shared" si="10" ref="F32:M32">F33</f>
        <v>0</v>
      </c>
      <c r="G32" s="834">
        <f t="shared" si="10"/>
        <v>0</v>
      </c>
      <c r="H32" s="834">
        <f t="shared" si="10"/>
        <v>0</v>
      </c>
      <c r="I32" s="834">
        <f t="shared" si="10"/>
        <v>0</v>
      </c>
      <c r="J32" s="834">
        <f t="shared" si="10"/>
        <v>0</v>
      </c>
      <c r="K32" s="834">
        <f t="shared" si="10"/>
        <v>0</v>
      </c>
      <c r="L32" s="834">
        <f t="shared" si="10"/>
        <v>0</v>
      </c>
      <c r="M32" s="833">
        <f t="shared" si="10"/>
        <v>0</v>
      </c>
    </row>
    <row r="33" spans="1:13" ht="15.75">
      <c r="A33" s="689"/>
      <c r="B33" s="700"/>
      <c r="C33" s="665" t="s">
        <v>131</v>
      </c>
      <c r="D33" s="664" t="s">
        <v>2077</v>
      </c>
      <c r="E33" s="835">
        <f t="shared" si="0"/>
        <v>0</v>
      </c>
      <c r="F33" s="834">
        <f aca="true" t="shared" si="11" ref="F33:M33">F149+F265</f>
        <v>0</v>
      </c>
      <c r="G33" s="834">
        <f t="shared" si="11"/>
        <v>0</v>
      </c>
      <c r="H33" s="834">
        <f t="shared" si="11"/>
        <v>0</v>
      </c>
      <c r="I33" s="834">
        <f t="shared" si="11"/>
        <v>0</v>
      </c>
      <c r="J33" s="834">
        <f t="shared" si="11"/>
        <v>0</v>
      </c>
      <c r="K33" s="834">
        <f t="shared" si="11"/>
        <v>0</v>
      </c>
      <c r="L33" s="834">
        <f t="shared" si="11"/>
        <v>0</v>
      </c>
      <c r="M33" s="833">
        <f t="shared" si="11"/>
        <v>0</v>
      </c>
    </row>
    <row r="34" spans="1:13" s="847" customFormat="1" ht="18" customHeight="1">
      <c r="A34" s="854" t="s">
        <v>2076</v>
      </c>
      <c r="B34" s="875"/>
      <c r="C34" s="872"/>
      <c r="D34" s="682" t="s">
        <v>2075</v>
      </c>
      <c r="E34" s="835">
        <f t="shared" si="0"/>
        <v>0</v>
      </c>
      <c r="F34" s="671">
        <f aca="true" t="shared" si="12" ref="F34:M34">F35+F36</f>
        <v>0</v>
      </c>
      <c r="G34" s="671">
        <f t="shared" si="12"/>
        <v>0</v>
      </c>
      <c r="H34" s="671">
        <f t="shared" si="12"/>
        <v>0</v>
      </c>
      <c r="I34" s="671">
        <f t="shared" si="12"/>
        <v>0</v>
      </c>
      <c r="J34" s="671">
        <f t="shared" si="12"/>
        <v>0</v>
      </c>
      <c r="K34" s="671">
        <f t="shared" si="12"/>
        <v>0</v>
      </c>
      <c r="L34" s="671">
        <f t="shared" si="12"/>
        <v>0</v>
      </c>
      <c r="M34" s="670">
        <f t="shared" si="12"/>
        <v>0</v>
      </c>
    </row>
    <row r="35" spans="1:13" s="847" customFormat="1" ht="18" customHeight="1">
      <c r="A35" s="874"/>
      <c r="B35" s="850" t="s">
        <v>753</v>
      </c>
      <c r="C35" s="872"/>
      <c r="D35" s="664" t="s">
        <v>2074</v>
      </c>
      <c r="E35" s="835">
        <f t="shared" si="0"/>
        <v>0</v>
      </c>
      <c r="F35" s="671">
        <f aca="true" t="shared" si="13" ref="F35:M36">F151+F267</f>
        <v>0</v>
      </c>
      <c r="G35" s="671">
        <f t="shared" si="13"/>
        <v>0</v>
      </c>
      <c r="H35" s="671">
        <f t="shared" si="13"/>
        <v>0</v>
      </c>
      <c r="I35" s="671">
        <f t="shared" si="13"/>
        <v>0</v>
      </c>
      <c r="J35" s="671">
        <f t="shared" si="13"/>
        <v>0</v>
      </c>
      <c r="K35" s="671">
        <f t="shared" si="13"/>
        <v>0</v>
      </c>
      <c r="L35" s="671">
        <f t="shared" si="13"/>
        <v>0</v>
      </c>
      <c r="M35" s="670">
        <f t="shared" si="13"/>
        <v>0</v>
      </c>
    </row>
    <row r="36" spans="1:13" s="847" customFormat="1" ht="18" customHeight="1">
      <c r="A36" s="870"/>
      <c r="B36" s="868" t="s">
        <v>785</v>
      </c>
      <c r="C36" s="873"/>
      <c r="D36" s="664" t="s">
        <v>2073</v>
      </c>
      <c r="E36" s="835">
        <f t="shared" si="0"/>
        <v>0</v>
      </c>
      <c r="F36" s="671">
        <f t="shared" si="13"/>
        <v>0</v>
      </c>
      <c r="G36" s="671">
        <f t="shared" si="13"/>
        <v>0</v>
      </c>
      <c r="H36" s="671">
        <f t="shared" si="13"/>
        <v>0</v>
      </c>
      <c r="I36" s="671">
        <f t="shared" si="13"/>
        <v>0</v>
      </c>
      <c r="J36" s="671">
        <f t="shared" si="13"/>
        <v>0</v>
      </c>
      <c r="K36" s="671">
        <f t="shared" si="13"/>
        <v>0</v>
      </c>
      <c r="L36" s="671">
        <f t="shared" si="13"/>
        <v>0</v>
      </c>
      <c r="M36" s="670">
        <f t="shared" si="13"/>
        <v>0</v>
      </c>
    </row>
    <row r="37" spans="1:13" ht="30" customHeight="1">
      <c r="A37" s="1255" t="s">
        <v>2072</v>
      </c>
      <c r="B37" s="1256"/>
      <c r="C37" s="1256"/>
      <c r="D37" s="682" t="s">
        <v>2071</v>
      </c>
      <c r="E37" s="835">
        <f t="shared" si="0"/>
        <v>0</v>
      </c>
      <c r="F37" s="834">
        <f aca="true" t="shared" si="14" ref="F37:M37">F38+F41</f>
        <v>0</v>
      </c>
      <c r="G37" s="834">
        <f t="shared" si="14"/>
        <v>0</v>
      </c>
      <c r="H37" s="834">
        <f t="shared" si="14"/>
        <v>0</v>
      </c>
      <c r="I37" s="834">
        <f t="shared" si="14"/>
        <v>0</v>
      </c>
      <c r="J37" s="834">
        <f t="shared" si="14"/>
        <v>0</v>
      </c>
      <c r="K37" s="834">
        <f t="shared" si="14"/>
        <v>0</v>
      </c>
      <c r="L37" s="834">
        <f t="shared" si="14"/>
        <v>0</v>
      </c>
      <c r="M37" s="833">
        <f t="shared" si="14"/>
        <v>0</v>
      </c>
    </row>
    <row r="38" spans="1:13" ht="15.75">
      <c r="A38" s="668" t="s">
        <v>2070</v>
      </c>
      <c r="B38" s="666"/>
      <c r="C38" s="667"/>
      <c r="D38" s="664" t="s">
        <v>2069</v>
      </c>
      <c r="E38" s="835">
        <f t="shared" si="0"/>
        <v>0</v>
      </c>
      <c r="F38" s="834">
        <f aca="true" t="shared" si="15" ref="F38:M38">F40</f>
        <v>0</v>
      </c>
      <c r="G38" s="834">
        <f t="shared" si="15"/>
        <v>0</v>
      </c>
      <c r="H38" s="834">
        <f t="shared" si="15"/>
        <v>0</v>
      </c>
      <c r="I38" s="834">
        <f t="shared" si="15"/>
        <v>0</v>
      </c>
      <c r="J38" s="834">
        <f t="shared" si="15"/>
        <v>0</v>
      </c>
      <c r="K38" s="834">
        <f t="shared" si="15"/>
        <v>0</v>
      </c>
      <c r="L38" s="834">
        <f t="shared" si="15"/>
        <v>0</v>
      </c>
      <c r="M38" s="833">
        <f t="shared" si="15"/>
        <v>0</v>
      </c>
    </row>
    <row r="39" spans="1:13" ht="15.75">
      <c r="A39" s="657" t="s">
        <v>736</v>
      </c>
      <c r="B39" s="666"/>
      <c r="C39" s="665"/>
      <c r="D39" s="664"/>
      <c r="E39" s="835"/>
      <c r="F39" s="834"/>
      <c r="G39" s="834"/>
      <c r="H39" s="834"/>
      <c r="I39" s="834"/>
      <c r="J39" s="838"/>
      <c r="K39" s="834"/>
      <c r="L39" s="834"/>
      <c r="M39" s="833"/>
    </row>
    <row r="40" spans="1:13" ht="15.75">
      <c r="A40" s="657"/>
      <c r="B40" s="840" t="s">
        <v>786</v>
      </c>
      <c r="C40" s="863"/>
      <c r="D40" s="655" t="s">
        <v>2068</v>
      </c>
      <c r="E40" s="835">
        <f>G40+H40+I40+J40</f>
        <v>0</v>
      </c>
      <c r="F40" s="834">
        <f aca="true" t="shared" si="16" ref="F40:M40">F156+F272</f>
        <v>0</v>
      </c>
      <c r="G40" s="834">
        <f t="shared" si="16"/>
        <v>0</v>
      </c>
      <c r="H40" s="834">
        <f t="shared" si="16"/>
        <v>0</v>
      </c>
      <c r="I40" s="834">
        <f t="shared" si="16"/>
        <v>0</v>
      </c>
      <c r="J40" s="834">
        <f t="shared" si="16"/>
        <v>0</v>
      </c>
      <c r="K40" s="834">
        <f t="shared" si="16"/>
        <v>0</v>
      </c>
      <c r="L40" s="834">
        <f t="shared" si="16"/>
        <v>0</v>
      </c>
      <c r="M40" s="833">
        <f t="shared" si="16"/>
        <v>0</v>
      </c>
    </row>
    <row r="41" spans="1:13" ht="28.5" customHeight="1">
      <c r="A41" s="1255" t="s">
        <v>2067</v>
      </c>
      <c r="B41" s="1256"/>
      <c r="C41" s="1256"/>
      <c r="D41" s="664" t="s">
        <v>2066</v>
      </c>
      <c r="E41" s="835">
        <f>G41+H41+I41+J41</f>
        <v>0</v>
      </c>
      <c r="F41" s="834">
        <f aca="true" t="shared" si="17" ref="F41:M41">F43+F45+F46</f>
        <v>0</v>
      </c>
      <c r="G41" s="834">
        <f t="shared" si="17"/>
        <v>0</v>
      </c>
      <c r="H41" s="834">
        <f t="shared" si="17"/>
        <v>0</v>
      </c>
      <c r="I41" s="834">
        <f t="shared" si="17"/>
        <v>0</v>
      </c>
      <c r="J41" s="834">
        <f t="shared" si="17"/>
        <v>0</v>
      </c>
      <c r="K41" s="834">
        <f t="shared" si="17"/>
        <v>0</v>
      </c>
      <c r="L41" s="834">
        <f t="shared" si="17"/>
        <v>0</v>
      </c>
      <c r="M41" s="833">
        <f t="shared" si="17"/>
        <v>0</v>
      </c>
    </row>
    <row r="42" spans="1:13" ht="15.75">
      <c r="A42" s="657" t="s">
        <v>736</v>
      </c>
      <c r="B42" s="666"/>
      <c r="C42" s="665"/>
      <c r="D42" s="664"/>
      <c r="E42" s="835"/>
      <c r="F42" s="834"/>
      <c r="G42" s="834"/>
      <c r="H42" s="834"/>
      <c r="I42" s="834"/>
      <c r="J42" s="838"/>
      <c r="K42" s="834"/>
      <c r="L42" s="834"/>
      <c r="M42" s="833"/>
    </row>
    <row r="43" spans="1:13" s="847" customFormat="1" ht="18" customHeight="1">
      <c r="A43" s="870"/>
      <c r="B43" s="871" t="s">
        <v>2065</v>
      </c>
      <c r="C43" s="872"/>
      <c r="D43" s="664" t="s">
        <v>2064</v>
      </c>
      <c r="E43" s="835">
        <f aca="true" t="shared" si="18" ref="E43:E48">G43+H43+I43+J43</f>
        <v>0</v>
      </c>
      <c r="F43" s="671">
        <f aca="true" t="shared" si="19" ref="F43:M43">F44</f>
        <v>0</v>
      </c>
      <c r="G43" s="671">
        <f t="shared" si="19"/>
        <v>0</v>
      </c>
      <c r="H43" s="671">
        <f t="shared" si="19"/>
        <v>0</v>
      </c>
      <c r="I43" s="671">
        <f t="shared" si="19"/>
        <v>0</v>
      </c>
      <c r="J43" s="671">
        <f t="shared" si="19"/>
        <v>0</v>
      </c>
      <c r="K43" s="671">
        <f t="shared" si="19"/>
        <v>0</v>
      </c>
      <c r="L43" s="671">
        <f t="shared" si="19"/>
        <v>0</v>
      </c>
      <c r="M43" s="670">
        <f t="shared" si="19"/>
        <v>0</v>
      </c>
    </row>
    <row r="44" spans="1:13" s="847" customFormat="1" ht="14.25" customHeight="1">
      <c r="A44" s="870"/>
      <c r="B44" s="871"/>
      <c r="C44" s="852" t="s">
        <v>485</v>
      </c>
      <c r="D44" s="664" t="s">
        <v>2063</v>
      </c>
      <c r="E44" s="835">
        <f t="shared" si="18"/>
        <v>0</v>
      </c>
      <c r="F44" s="671">
        <f aca="true" t="shared" si="20" ref="F44:M46">F160+F276</f>
        <v>0</v>
      </c>
      <c r="G44" s="671">
        <f t="shared" si="20"/>
        <v>0</v>
      </c>
      <c r="H44" s="671">
        <f t="shared" si="20"/>
        <v>0</v>
      </c>
      <c r="I44" s="671">
        <f t="shared" si="20"/>
        <v>0</v>
      </c>
      <c r="J44" s="671">
        <f t="shared" si="20"/>
        <v>0</v>
      </c>
      <c r="K44" s="671">
        <f t="shared" si="20"/>
        <v>0</v>
      </c>
      <c r="L44" s="671">
        <f t="shared" si="20"/>
        <v>0</v>
      </c>
      <c r="M44" s="670">
        <f t="shared" si="20"/>
        <v>0</v>
      </c>
    </row>
    <row r="45" spans="1:13" ht="15.75">
      <c r="A45" s="689"/>
      <c r="B45" s="1257" t="s">
        <v>2062</v>
      </c>
      <c r="C45" s="1257"/>
      <c r="D45" s="655" t="s">
        <v>2061</v>
      </c>
      <c r="E45" s="835">
        <f t="shared" si="18"/>
        <v>0</v>
      </c>
      <c r="F45" s="834">
        <f t="shared" si="20"/>
        <v>0</v>
      </c>
      <c r="G45" s="834">
        <f t="shared" si="20"/>
        <v>0</v>
      </c>
      <c r="H45" s="834">
        <f t="shared" si="20"/>
        <v>0</v>
      </c>
      <c r="I45" s="834">
        <f t="shared" si="20"/>
        <v>0</v>
      </c>
      <c r="J45" s="834">
        <f t="shared" si="20"/>
        <v>0</v>
      </c>
      <c r="K45" s="834">
        <f t="shared" si="20"/>
        <v>0</v>
      </c>
      <c r="L45" s="834">
        <f t="shared" si="20"/>
        <v>0</v>
      </c>
      <c r="M45" s="833">
        <f t="shared" si="20"/>
        <v>0</v>
      </c>
    </row>
    <row r="46" spans="1:13" ht="15.75">
      <c r="A46" s="689"/>
      <c r="B46" s="700" t="s">
        <v>979</v>
      </c>
      <c r="C46" s="665"/>
      <c r="D46" s="655" t="s">
        <v>2060</v>
      </c>
      <c r="E46" s="835">
        <f t="shared" si="18"/>
        <v>0</v>
      </c>
      <c r="F46" s="834">
        <f t="shared" si="20"/>
        <v>0</v>
      </c>
      <c r="G46" s="834">
        <f t="shared" si="20"/>
        <v>0</v>
      </c>
      <c r="H46" s="834">
        <f t="shared" si="20"/>
        <v>0</v>
      </c>
      <c r="I46" s="834">
        <f t="shared" si="20"/>
        <v>0</v>
      </c>
      <c r="J46" s="834">
        <f t="shared" si="20"/>
        <v>0</v>
      </c>
      <c r="K46" s="834">
        <f t="shared" si="20"/>
        <v>0</v>
      </c>
      <c r="L46" s="834">
        <f t="shared" si="20"/>
        <v>0</v>
      </c>
      <c r="M46" s="833">
        <f t="shared" si="20"/>
        <v>0</v>
      </c>
    </row>
    <row r="47" spans="1:13" ht="31.5" customHeight="1">
      <c r="A47" s="1255" t="s">
        <v>2059</v>
      </c>
      <c r="B47" s="1256"/>
      <c r="C47" s="1256"/>
      <c r="D47" s="699" t="s">
        <v>2058</v>
      </c>
      <c r="E47" s="835">
        <f t="shared" si="18"/>
        <v>37021.75</v>
      </c>
      <c r="F47" s="834">
        <f aca="true" t="shared" si="21" ref="F47:M47">F48+F64+F72+F89</f>
        <v>0</v>
      </c>
      <c r="G47" s="834">
        <f t="shared" si="21"/>
        <v>6595.15</v>
      </c>
      <c r="H47" s="834">
        <f t="shared" si="21"/>
        <v>8726.9</v>
      </c>
      <c r="I47" s="834">
        <f t="shared" si="21"/>
        <v>3735</v>
      </c>
      <c r="J47" s="834">
        <f t="shared" si="21"/>
        <v>17964.7</v>
      </c>
      <c r="K47" s="834">
        <f t="shared" si="21"/>
        <v>0</v>
      </c>
      <c r="L47" s="834">
        <f t="shared" si="21"/>
        <v>0</v>
      </c>
      <c r="M47" s="833">
        <f t="shared" si="21"/>
        <v>0</v>
      </c>
    </row>
    <row r="48" spans="1:13" ht="31.5" customHeight="1">
      <c r="A48" s="1255" t="s">
        <v>2057</v>
      </c>
      <c r="B48" s="1256"/>
      <c r="C48" s="1256"/>
      <c r="D48" s="664" t="s">
        <v>2056</v>
      </c>
      <c r="E48" s="835">
        <f t="shared" si="18"/>
        <v>37021.75</v>
      </c>
      <c r="F48" s="834">
        <f aca="true" t="shared" si="22" ref="F48:M48">F50+F53+F57+F58+F60+F63</f>
        <v>0</v>
      </c>
      <c r="G48" s="834">
        <f t="shared" si="22"/>
        <v>6595.15</v>
      </c>
      <c r="H48" s="834">
        <f t="shared" si="22"/>
        <v>8726.9</v>
      </c>
      <c r="I48" s="834">
        <f t="shared" si="22"/>
        <v>3735</v>
      </c>
      <c r="J48" s="834">
        <f t="shared" si="22"/>
        <v>17964.7</v>
      </c>
      <c r="K48" s="834">
        <f t="shared" si="22"/>
        <v>0</v>
      </c>
      <c r="L48" s="834">
        <f t="shared" si="22"/>
        <v>0</v>
      </c>
      <c r="M48" s="833">
        <f t="shared" si="22"/>
        <v>0</v>
      </c>
    </row>
    <row r="49" spans="1:13" ht="15.75">
      <c r="A49" s="657" t="s">
        <v>736</v>
      </c>
      <c r="B49" s="666"/>
      <c r="C49" s="665"/>
      <c r="D49" s="664"/>
      <c r="E49" s="835"/>
      <c r="F49" s="834"/>
      <c r="G49" s="834"/>
      <c r="H49" s="834"/>
      <c r="I49" s="834"/>
      <c r="J49" s="838"/>
      <c r="K49" s="834"/>
      <c r="L49" s="834"/>
      <c r="M49" s="833"/>
    </row>
    <row r="50" spans="1:13" ht="15.75">
      <c r="A50" s="657"/>
      <c r="B50" s="840" t="s">
        <v>2055</v>
      </c>
      <c r="C50" s="863"/>
      <c r="D50" s="655" t="s">
        <v>2054</v>
      </c>
      <c r="E50" s="835">
        <f aca="true" t="shared" si="23" ref="E50:E64">G50+H50+I50+J50</f>
        <v>37021.75</v>
      </c>
      <c r="F50" s="834">
        <f aca="true" t="shared" si="24" ref="F50:M50">F51+F52</f>
        <v>0</v>
      </c>
      <c r="G50" s="834">
        <f t="shared" si="24"/>
        <v>6595.15</v>
      </c>
      <c r="H50" s="834">
        <f t="shared" si="24"/>
        <v>8726.9</v>
      </c>
      <c r="I50" s="834">
        <f t="shared" si="24"/>
        <v>3735</v>
      </c>
      <c r="J50" s="834">
        <f t="shared" si="24"/>
        <v>17964.7</v>
      </c>
      <c r="K50" s="834">
        <f t="shared" si="24"/>
        <v>0</v>
      </c>
      <c r="L50" s="834">
        <f t="shared" si="24"/>
        <v>0</v>
      </c>
      <c r="M50" s="833">
        <f t="shared" si="24"/>
        <v>0</v>
      </c>
    </row>
    <row r="51" spans="1:13" ht="15.75">
      <c r="A51" s="657"/>
      <c r="B51" s="840"/>
      <c r="C51" s="841" t="s">
        <v>439</v>
      </c>
      <c r="D51" s="655" t="s">
        <v>2053</v>
      </c>
      <c r="E51" s="835">
        <f t="shared" si="23"/>
        <v>11208.599999999999</v>
      </c>
      <c r="F51" s="834">
        <f aca="true" t="shared" si="25" ref="F51:M52">F167+F283</f>
        <v>0</v>
      </c>
      <c r="G51" s="834">
        <f t="shared" si="25"/>
        <v>243</v>
      </c>
      <c r="H51" s="834">
        <f t="shared" si="25"/>
        <v>4070.9</v>
      </c>
      <c r="I51" s="834">
        <f t="shared" si="25"/>
        <v>1662</v>
      </c>
      <c r="J51" s="834">
        <f t="shared" si="25"/>
        <v>5232.7</v>
      </c>
      <c r="K51" s="834">
        <f t="shared" si="25"/>
        <v>0</v>
      </c>
      <c r="L51" s="834">
        <f t="shared" si="25"/>
        <v>0</v>
      </c>
      <c r="M51" s="833">
        <f t="shared" si="25"/>
        <v>0</v>
      </c>
    </row>
    <row r="52" spans="1:13" ht="15.75">
      <c r="A52" s="657"/>
      <c r="B52" s="840"/>
      <c r="C52" s="841" t="s">
        <v>440</v>
      </c>
      <c r="D52" s="655" t="s">
        <v>2052</v>
      </c>
      <c r="E52" s="835">
        <f t="shared" si="23"/>
        <v>25813.15</v>
      </c>
      <c r="F52" s="834">
        <f t="shared" si="25"/>
        <v>0</v>
      </c>
      <c r="G52" s="834">
        <f t="shared" si="25"/>
        <v>6352.15</v>
      </c>
      <c r="H52" s="834">
        <f t="shared" si="25"/>
        <v>4656</v>
      </c>
      <c r="I52" s="834">
        <f t="shared" si="25"/>
        <v>2073</v>
      </c>
      <c r="J52" s="834">
        <f t="shared" si="25"/>
        <v>12732</v>
      </c>
      <c r="K52" s="834">
        <f t="shared" si="25"/>
        <v>0</v>
      </c>
      <c r="L52" s="834">
        <f t="shared" si="25"/>
        <v>0</v>
      </c>
      <c r="M52" s="833">
        <f t="shared" si="25"/>
        <v>0</v>
      </c>
    </row>
    <row r="53" spans="1:13" ht="15.75">
      <c r="A53" s="657"/>
      <c r="B53" s="840" t="s">
        <v>2051</v>
      </c>
      <c r="C53" s="846"/>
      <c r="D53" s="655" t="s">
        <v>2050</v>
      </c>
      <c r="E53" s="835">
        <f t="shared" si="23"/>
        <v>0</v>
      </c>
      <c r="F53" s="834">
        <f aca="true" t="shared" si="26" ref="F53:M53">SUM(F54:F56)</f>
        <v>0</v>
      </c>
      <c r="G53" s="834">
        <f t="shared" si="26"/>
        <v>0</v>
      </c>
      <c r="H53" s="834">
        <f t="shared" si="26"/>
        <v>0</v>
      </c>
      <c r="I53" s="834">
        <f t="shared" si="26"/>
        <v>0</v>
      </c>
      <c r="J53" s="834">
        <f t="shared" si="26"/>
        <v>0</v>
      </c>
      <c r="K53" s="834">
        <f t="shared" si="26"/>
        <v>0</v>
      </c>
      <c r="L53" s="834">
        <f t="shared" si="26"/>
        <v>0</v>
      </c>
      <c r="M53" s="833">
        <f t="shared" si="26"/>
        <v>0</v>
      </c>
    </row>
    <row r="54" spans="1:13" ht="15.75">
      <c r="A54" s="657"/>
      <c r="B54" s="840"/>
      <c r="C54" s="841" t="s">
        <v>449</v>
      </c>
      <c r="D54" s="655" t="s">
        <v>2049</v>
      </c>
      <c r="E54" s="835">
        <f t="shared" si="23"/>
        <v>0</v>
      </c>
      <c r="F54" s="834">
        <f aca="true" t="shared" si="27" ref="F54:M57">F170+F286</f>
        <v>0</v>
      </c>
      <c r="G54" s="834">
        <f t="shared" si="27"/>
        <v>0</v>
      </c>
      <c r="H54" s="834">
        <f t="shared" si="27"/>
        <v>0</v>
      </c>
      <c r="I54" s="834">
        <f t="shared" si="27"/>
        <v>0</v>
      </c>
      <c r="J54" s="834">
        <f t="shared" si="27"/>
        <v>0</v>
      </c>
      <c r="K54" s="834">
        <f t="shared" si="27"/>
        <v>0</v>
      </c>
      <c r="L54" s="834">
        <f t="shared" si="27"/>
        <v>0</v>
      </c>
      <c r="M54" s="833">
        <f t="shared" si="27"/>
        <v>0</v>
      </c>
    </row>
    <row r="55" spans="1:13" ht="15.75">
      <c r="A55" s="657"/>
      <c r="B55" s="840"/>
      <c r="C55" s="841" t="s">
        <v>1217</v>
      </c>
      <c r="D55" s="655" t="s">
        <v>2048</v>
      </c>
      <c r="E55" s="835">
        <f t="shared" si="23"/>
        <v>0</v>
      </c>
      <c r="F55" s="834">
        <f t="shared" si="27"/>
        <v>0</v>
      </c>
      <c r="G55" s="834">
        <f t="shared" si="27"/>
        <v>0</v>
      </c>
      <c r="H55" s="834">
        <f t="shared" si="27"/>
        <v>0</v>
      </c>
      <c r="I55" s="834">
        <f t="shared" si="27"/>
        <v>0</v>
      </c>
      <c r="J55" s="834">
        <f t="shared" si="27"/>
        <v>0</v>
      </c>
      <c r="K55" s="834">
        <f t="shared" si="27"/>
        <v>0</v>
      </c>
      <c r="L55" s="834">
        <f t="shared" si="27"/>
        <v>0</v>
      </c>
      <c r="M55" s="833">
        <f t="shared" si="27"/>
        <v>0</v>
      </c>
    </row>
    <row r="56" spans="1:13" ht="15.75">
      <c r="A56" s="657"/>
      <c r="B56" s="840"/>
      <c r="C56" s="845" t="s">
        <v>959</v>
      </c>
      <c r="D56" s="655" t="s">
        <v>2047</v>
      </c>
      <c r="E56" s="835">
        <f t="shared" si="23"/>
        <v>0</v>
      </c>
      <c r="F56" s="834">
        <f t="shared" si="27"/>
        <v>0</v>
      </c>
      <c r="G56" s="834">
        <f t="shared" si="27"/>
        <v>0</v>
      </c>
      <c r="H56" s="834">
        <f t="shared" si="27"/>
        <v>0</v>
      </c>
      <c r="I56" s="834">
        <f t="shared" si="27"/>
        <v>0</v>
      </c>
      <c r="J56" s="834">
        <f t="shared" si="27"/>
        <v>0</v>
      </c>
      <c r="K56" s="834">
        <f t="shared" si="27"/>
        <v>0</v>
      </c>
      <c r="L56" s="834">
        <f t="shared" si="27"/>
        <v>0</v>
      </c>
      <c r="M56" s="833">
        <f t="shared" si="27"/>
        <v>0</v>
      </c>
    </row>
    <row r="57" spans="1:13" s="847" customFormat="1" ht="18" customHeight="1">
      <c r="A57" s="870"/>
      <c r="B57" s="868" t="s">
        <v>787</v>
      </c>
      <c r="C57" s="852"/>
      <c r="D57" s="664" t="s">
        <v>2046</v>
      </c>
      <c r="E57" s="835">
        <f t="shared" si="23"/>
        <v>0</v>
      </c>
      <c r="F57" s="834">
        <f t="shared" si="27"/>
        <v>0</v>
      </c>
      <c r="G57" s="834">
        <f t="shared" si="27"/>
        <v>0</v>
      </c>
      <c r="H57" s="834">
        <f t="shared" si="27"/>
        <v>0</v>
      </c>
      <c r="I57" s="834">
        <f t="shared" si="27"/>
        <v>0</v>
      </c>
      <c r="J57" s="834">
        <f t="shared" si="27"/>
        <v>0</v>
      </c>
      <c r="K57" s="834">
        <f t="shared" si="27"/>
        <v>0</v>
      </c>
      <c r="L57" s="834">
        <f t="shared" si="27"/>
        <v>0</v>
      </c>
      <c r="M57" s="833">
        <f t="shared" si="27"/>
        <v>0</v>
      </c>
    </row>
    <row r="58" spans="1:13" ht="15.75">
      <c r="A58" s="657"/>
      <c r="B58" s="840" t="s">
        <v>2045</v>
      </c>
      <c r="C58" s="863"/>
      <c r="D58" s="655" t="s">
        <v>2044</v>
      </c>
      <c r="E58" s="835">
        <f t="shared" si="23"/>
        <v>0</v>
      </c>
      <c r="F58" s="834">
        <f aca="true" t="shared" si="28" ref="F58:M58">F59</f>
        <v>0</v>
      </c>
      <c r="G58" s="834">
        <f t="shared" si="28"/>
        <v>0</v>
      </c>
      <c r="H58" s="834">
        <f t="shared" si="28"/>
        <v>0</v>
      </c>
      <c r="I58" s="834">
        <f t="shared" si="28"/>
        <v>0</v>
      </c>
      <c r="J58" s="834">
        <f t="shared" si="28"/>
        <v>0</v>
      </c>
      <c r="K58" s="834">
        <f t="shared" si="28"/>
        <v>0</v>
      </c>
      <c r="L58" s="834">
        <f t="shared" si="28"/>
        <v>0</v>
      </c>
      <c r="M58" s="833">
        <f t="shared" si="28"/>
        <v>0</v>
      </c>
    </row>
    <row r="59" spans="1:13" ht="14.25" customHeight="1">
      <c r="A59" s="657"/>
      <c r="B59" s="840"/>
      <c r="C59" s="841" t="s">
        <v>41</v>
      </c>
      <c r="D59" s="655" t="s">
        <v>2043</v>
      </c>
      <c r="E59" s="835">
        <f t="shared" si="23"/>
        <v>0</v>
      </c>
      <c r="F59" s="834">
        <f aca="true" t="shared" si="29" ref="F59:M59">F175+F291</f>
        <v>0</v>
      </c>
      <c r="G59" s="834">
        <f t="shared" si="29"/>
        <v>0</v>
      </c>
      <c r="H59" s="834">
        <f t="shared" si="29"/>
        <v>0</v>
      </c>
      <c r="I59" s="834">
        <f t="shared" si="29"/>
        <v>0</v>
      </c>
      <c r="J59" s="834">
        <f t="shared" si="29"/>
        <v>0</v>
      </c>
      <c r="K59" s="834">
        <f t="shared" si="29"/>
        <v>0</v>
      </c>
      <c r="L59" s="834">
        <f t="shared" si="29"/>
        <v>0</v>
      </c>
      <c r="M59" s="833">
        <f t="shared" si="29"/>
        <v>0</v>
      </c>
    </row>
    <row r="60" spans="1:13" s="847" customFormat="1" ht="15" customHeight="1">
      <c r="A60" s="870"/>
      <c r="B60" s="868" t="s">
        <v>2042</v>
      </c>
      <c r="C60" s="852"/>
      <c r="D60" s="664" t="s">
        <v>2041</v>
      </c>
      <c r="E60" s="835">
        <f t="shared" si="23"/>
        <v>0</v>
      </c>
      <c r="F60" s="671">
        <f aca="true" t="shared" si="30" ref="F60:M60">SUM(F61:F62)</f>
        <v>0</v>
      </c>
      <c r="G60" s="671">
        <f t="shared" si="30"/>
        <v>0</v>
      </c>
      <c r="H60" s="671">
        <f t="shared" si="30"/>
        <v>0</v>
      </c>
      <c r="I60" s="671">
        <f t="shared" si="30"/>
        <v>0</v>
      </c>
      <c r="J60" s="671">
        <f t="shared" si="30"/>
        <v>0</v>
      </c>
      <c r="K60" s="671">
        <f t="shared" si="30"/>
        <v>0</v>
      </c>
      <c r="L60" s="671">
        <f t="shared" si="30"/>
        <v>0</v>
      </c>
      <c r="M60" s="670">
        <f t="shared" si="30"/>
        <v>0</v>
      </c>
    </row>
    <row r="61" spans="1:13" s="847" customFormat="1" ht="14.25" customHeight="1">
      <c r="A61" s="870"/>
      <c r="B61" s="868"/>
      <c r="C61" s="852" t="s">
        <v>42</v>
      </c>
      <c r="D61" s="664" t="s">
        <v>2040</v>
      </c>
      <c r="E61" s="835">
        <f t="shared" si="23"/>
        <v>0</v>
      </c>
      <c r="F61" s="671">
        <f aca="true" t="shared" si="31" ref="F61:M63">F177+F293</f>
        <v>0</v>
      </c>
      <c r="G61" s="671">
        <f t="shared" si="31"/>
        <v>0</v>
      </c>
      <c r="H61" s="671">
        <f t="shared" si="31"/>
        <v>0</v>
      </c>
      <c r="I61" s="671">
        <f t="shared" si="31"/>
        <v>0</v>
      </c>
      <c r="J61" s="671">
        <f t="shared" si="31"/>
        <v>0</v>
      </c>
      <c r="K61" s="671">
        <f t="shared" si="31"/>
        <v>0</v>
      </c>
      <c r="L61" s="671">
        <f t="shared" si="31"/>
        <v>0</v>
      </c>
      <c r="M61" s="670">
        <f t="shared" si="31"/>
        <v>0</v>
      </c>
    </row>
    <row r="62" spans="1:13" s="847" customFormat="1" ht="15" customHeight="1">
      <c r="A62" s="870"/>
      <c r="B62" s="868"/>
      <c r="C62" s="852" t="s">
        <v>450</v>
      </c>
      <c r="D62" s="664" t="s">
        <v>2039</v>
      </c>
      <c r="E62" s="835">
        <f t="shared" si="23"/>
        <v>0</v>
      </c>
      <c r="F62" s="671">
        <f t="shared" si="31"/>
        <v>0</v>
      </c>
      <c r="G62" s="671">
        <f t="shared" si="31"/>
        <v>0</v>
      </c>
      <c r="H62" s="671">
        <f t="shared" si="31"/>
        <v>0</v>
      </c>
      <c r="I62" s="671">
        <f t="shared" si="31"/>
        <v>0</v>
      </c>
      <c r="J62" s="671">
        <f t="shared" si="31"/>
        <v>0</v>
      </c>
      <c r="K62" s="671">
        <f t="shared" si="31"/>
        <v>0</v>
      </c>
      <c r="L62" s="671">
        <f t="shared" si="31"/>
        <v>0</v>
      </c>
      <c r="M62" s="670">
        <f t="shared" si="31"/>
        <v>0</v>
      </c>
    </row>
    <row r="63" spans="1:13" ht="15.75">
      <c r="A63" s="657"/>
      <c r="B63" s="862" t="s">
        <v>788</v>
      </c>
      <c r="C63" s="845"/>
      <c r="D63" s="655" t="s">
        <v>2038</v>
      </c>
      <c r="E63" s="835">
        <f t="shared" si="23"/>
        <v>0</v>
      </c>
      <c r="F63" s="671">
        <f t="shared" si="31"/>
        <v>0</v>
      </c>
      <c r="G63" s="671">
        <f t="shared" si="31"/>
        <v>0</v>
      </c>
      <c r="H63" s="671">
        <f t="shared" si="31"/>
        <v>0</v>
      </c>
      <c r="I63" s="671">
        <f t="shared" si="31"/>
        <v>0</v>
      </c>
      <c r="J63" s="671">
        <f t="shared" si="31"/>
        <v>0</v>
      </c>
      <c r="K63" s="671">
        <f t="shared" si="31"/>
        <v>0</v>
      </c>
      <c r="L63" s="671">
        <f t="shared" si="31"/>
        <v>0</v>
      </c>
      <c r="M63" s="670">
        <f t="shared" si="31"/>
        <v>0</v>
      </c>
    </row>
    <row r="64" spans="1:13" ht="15.75">
      <c r="A64" s="653" t="s">
        <v>2037</v>
      </c>
      <c r="B64" s="862"/>
      <c r="C64" s="845"/>
      <c r="D64" s="655" t="s">
        <v>2036</v>
      </c>
      <c r="E64" s="835">
        <f t="shared" si="23"/>
        <v>0</v>
      </c>
      <c r="F64" s="834">
        <f aca="true" t="shared" si="32" ref="F64:M64">F66+F69+F70</f>
        <v>0</v>
      </c>
      <c r="G64" s="834">
        <f t="shared" si="32"/>
        <v>0</v>
      </c>
      <c r="H64" s="834">
        <f t="shared" si="32"/>
        <v>0</v>
      </c>
      <c r="I64" s="834">
        <f t="shared" si="32"/>
        <v>0</v>
      </c>
      <c r="J64" s="834">
        <f t="shared" si="32"/>
        <v>0</v>
      </c>
      <c r="K64" s="834">
        <f t="shared" si="32"/>
        <v>0</v>
      </c>
      <c r="L64" s="834">
        <f t="shared" si="32"/>
        <v>0</v>
      </c>
      <c r="M64" s="833">
        <f t="shared" si="32"/>
        <v>0</v>
      </c>
    </row>
    <row r="65" spans="1:13" ht="15.75">
      <c r="A65" s="657" t="s">
        <v>736</v>
      </c>
      <c r="B65" s="862"/>
      <c r="C65" s="845"/>
      <c r="D65" s="655"/>
      <c r="E65" s="835"/>
      <c r="F65" s="834"/>
      <c r="G65" s="834"/>
      <c r="H65" s="834"/>
      <c r="I65" s="834"/>
      <c r="J65" s="838"/>
      <c r="K65" s="834"/>
      <c r="L65" s="834"/>
      <c r="M65" s="833"/>
    </row>
    <row r="66" spans="1:13" ht="37.5" customHeight="1">
      <c r="A66" s="657"/>
      <c r="B66" s="1258" t="s">
        <v>2035</v>
      </c>
      <c r="C66" s="1258"/>
      <c r="D66" s="655" t="s">
        <v>2034</v>
      </c>
      <c r="E66" s="835">
        <f aca="true" t="shared" si="33" ref="E66:E72">G66+H66+I66+J66</f>
        <v>0</v>
      </c>
      <c r="F66" s="834">
        <f aca="true" t="shared" si="34" ref="F66:M66">F67+F68</f>
        <v>0</v>
      </c>
      <c r="G66" s="834">
        <f t="shared" si="34"/>
        <v>0</v>
      </c>
      <c r="H66" s="834">
        <f t="shared" si="34"/>
        <v>0</v>
      </c>
      <c r="I66" s="834">
        <f t="shared" si="34"/>
        <v>0</v>
      </c>
      <c r="J66" s="834">
        <f t="shared" si="34"/>
        <v>0</v>
      </c>
      <c r="K66" s="834">
        <f t="shared" si="34"/>
        <v>0</v>
      </c>
      <c r="L66" s="834">
        <f t="shared" si="34"/>
        <v>0</v>
      </c>
      <c r="M66" s="833">
        <f t="shared" si="34"/>
        <v>0</v>
      </c>
    </row>
    <row r="67" spans="1:13" ht="15.75">
      <c r="A67" s="657"/>
      <c r="B67" s="862"/>
      <c r="C67" s="845" t="s">
        <v>1266</v>
      </c>
      <c r="D67" s="664" t="s">
        <v>2033</v>
      </c>
      <c r="E67" s="835">
        <f t="shared" si="33"/>
        <v>0</v>
      </c>
      <c r="F67" s="834">
        <f aca="true" t="shared" si="35" ref="F67:M69">F183+F299</f>
        <v>0</v>
      </c>
      <c r="G67" s="834">
        <f t="shared" si="35"/>
        <v>0</v>
      </c>
      <c r="H67" s="834">
        <f t="shared" si="35"/>
        <v>0</v>
      </c>
      <c r="I67" s="834">
        <f t="shared" si="35"/>
        <v>0</v>
      </c>
      <c r="J67" s="834">
        <f t="shared" si="35"/>
        <v>0</v>
      </c>
      <c r="K67" s="834">
        <f t="shared" si="35"/>
        <v>0</v>
      </c>
      <c r="L67" s="834">
        <f t="shared" si="35"/>
        <v>0</v>
      </c>
      <c r="M67" s="833">
        <f t="shared" si="35"/>
        <v>0</v>
      </c>
    </row>
    <row r="68" spans="1:13" s="847" customFormat="1" ht="14.25" customHeight="1">
      <c r="A68" s="851"/>
      <c r="B68" s="850"/>
      <c r="C68" s="849" t="s">
        <v>566</v>
      </c>
      <c r="D68" s="869" t="s">
        <v>2032</v>
      </c>
      <c r="E68" s="835">
        <f t="shared" si="33"/>
        <v>0</v>
      </c>
      <c r="F68" s="834">
        <f t="shared" si="35"/>
        <v>0</v>
      </c>
      <c r="G68" s="834">
        <f t="shared" si="35"/>
        <v>0</v>
      </c>
      <c r="H68" s="834">
        <f t="shared" si="35"/>
        <v>0</v>
      </c>
      <c r="I68" s="834">
        <f t="shared" si="35"/>
        <v>0</v>
      </c>
      <c r="J68" s="834">
        <f t="shared" si="35"/>
        <v>0</v>
      </c>
      <c r="K68" s="834">
        <f t="shared" si="35"/>
        <v>0</v>
      </c>
      <c r="L68" s="834">
        <f t="shared" si="35"/>
        <v>0</v>
      </c>
      <c r="M68" s="833">
        <f t="shared" si="35"/>
        <v>0</v>
      </c>
    </row>
    <row r="69" spans="1:13" s="847" customFormat="1" ht="13.5" customHeight="1">
      <c r="A69" s="851"/>
      <c r="B69" s="850" t="s">
        <v>1061</v>
      </c>
      <c r="C69" s="849"/>
      <c r="D69" s="664" t="s">
        <v>2031</v>
      </c>
      <c r="E69" s="835">
        <f t="shared" si="33"/>
        <v>0</v>
      </c>
      <c r="F69" s="834">
        <f t="shared" si="35"/>
        <v>0</v>
      </c>
      <c r="G69" s="834">
        <f t="shared" si="35"/>
        <v>0</v>
      </c>
      <c r="H69" s="834">
        <f t="shared" si="35"/>
        <v>0</v>
      </c>
      <c r="I69" s="834">
        <f t="shared" si="35"/>
        <v>0</v>
      </c>
      <c r="J69" s="834">
        <f t="shared" si="35"/>
        <v>0</v>
      </c>
      <c r="K69" s="834">
        <f t="shared" si="35"/>
        <v>0</v>
      </c>
      <c r="L69" s="834">
        <f t="shared" si="35"/>
        <v>0</v>
      </c>
      <c r="M69" s="833">
        <f t="shared" si="35"/>
        <v>0</v>
      </c>
    </row>
    <row r="70" spans="1:13" ht="15.75">
      <c r="A70" s="657"/>
      <c r="B70" s="862" t="s">
        <v>2030</v>
      </c>
      <c r="C70" s="845"/>
      <c r="D70" s="655" t="s">
        <v>2029</v>
      </c>
      <c r="E70" s="835">
        <f t="shared" si="33"/>
        <v>0</v>
      </c>
      <c r="F70" s="834">
        <f aca="true" t="shared" si="36" ref="F70:M70">F71</f>
        <v>0</v>
      </c>
      <c r="G70" s="834">
        <f t="shared" si="36"/>
        <v>0</v>
      </c>
      <c r="H70" s="834">
        <f t="shared" si="36"/>
        <v>0</v>
      </c>
      <c r="I70" s="834">
        <f t="shared" si="36"/>
        <v>0</v>
      </c>
      <c r="J70" s="834">
        <f t="shared" si="36"/>
        <v>0</v>
      </c>
      <c r="K70" s="834">
        <f t="shared" si="36"/>
        <v>0</v>
      </c>
      <c r="L70" s="834">
        <f t="shared" si="36"/>
        <v>0</v>
      </c>
      <c r="M70" s="833">
        <f t="shared" si="36"/>
        <v>0</v>
      </c>
    </row>
    <row r="71" spans="1:13" ht="15.75">
      <c r="A71" s="657"/>
      <c r="B71" s="862"/>
      <c r="C71" s="845" t="s">
        <v>910</v>
      </c>
      <c r="D71" s="655" t="s">
        <v>2028</v>
      </c>
      <c r="E71" s="835">
        <f t="shared" si="33"/>
        <v>0</v>
      </c>
      <c r="F71" s="834">
        <f aca="true" t="shared" si="37" ref="F71:M71">F187+F303</f>
        <v>0</v>
      </c>
      <c r="G71" s="834">
        <f t="shared" si="37"/>
        <v>0</v>
      </c>
      <c r="H71" s="834">
        <f t="shared" si="37"/>
        <v>0</v>
      </c>
      <c r="I71" s="834">
        <f t="shared" si="37"/>
        <v>0</v>
      </c>
      <c r="J71" s="834">
        <f t="shared" si="37"/>
        <v>0</v>
      </c>
      <c r="K71" s="834">
        <f t="shared" si="37"/>
        <v>0</v>
      </c>
      <c r="L71" s="834">
        <f t="shared" si="37"/>
        <v>0</v>
      </c>
      <c r="M71" s="833">
        <f t="shared" si="37"/>
        <v>0</v>
      </c>
    </row>
    <row r="72" spans="1:13" ht="15.75">
      <c r="A72" s="1255" t="s">
        <v>2027</v>
      </c>
      <c r="B72" s="1256"/>
      <c r="C72" s="1256"/>
      <c r="D72" s="655" t="s">
        <v>2026</v>
      </c>
      <c r="E72" s="835">
        <f t="shared" si="33"/>
        <v>0</v>
      </c>
      <c r="F72" s="834">
        <f aca="true" t="shared" si="38" ref="F72:M72">F74+F84+F88</f>
        <v>0</v>
      </c>
      <c r="G72" s="834">
        <f t="shared" si="38"/>
        <v>0</v>
      </c>
      <c r="H72" s="834">
        <f t="shared" si="38"/>
        <v>0</v>
      </c>
      <c r="I72" s="834">
        <f t="shared" si="38"/>
        <v>0</v>
      </c>
      <c r="J72" s="834">
        <f t="shared" si="38"/>
        <v>0</v>
      </c>
      <c r="K72" s="834">
        <f t="shared" si="38"/>
        <v>0</v>
      </c>
      <c r="L72" s="834">
        <f t="shared" si="38"/>
        <v>0</v>
      </c>
      <c r="M72" s="833">
        <f t="shared" si="38"/>
        <v>0</v>
      </c>
    </row>
    <row r="73" spans="1:13" ht="15.75">
      <c r="A73" s="657" t="s">
        <v>736</v>
      </c>
      <c r="B73" s="666"/>
      <c r="C73" s="665"/>
      <c r="D73" s="664"/>
      <c r="E73" s="835"/>
      <c r="F73" s="834"/>
      <c r="G73" s="834"/>
      <c r="H73" s="834"/>
      <c r="I73" s="834"/>
      <c r="J73" s="838"/>
      <c r="K73" s="834"/>
      <c r="L73" s="834"/>
      <c r="M73" s="833"/>
    </row>
    <row r="74" spans="1:13" ht="31.5" customHeight="1">
      <c r="A74" s="657"/>
      <c r="B74" s="1254" t="s">
        <v>2025</v>
      </c>
      <c r="C74" s="1254"/>
      <c r="D74" s="664" t="s">
        <v>2024</v>
      </c>
      <c r="E74" s="835">
        <f aca="true" t="shared" si="39" ref="E74:E89">G74+H74+I74+J74</f>
        <v>0</v>
      </c>
      <c r="F74" s="834">
        <f aca="true" t="shared" si="40" ref="F74:M74">SUM(F75:F83)</f>
        <v>0</v>
      </c>
      <c r="G74" s="834">
        <f t="shared" si="40"/>
        <v>0</v>
      </c>
      <c r="H74" s="834">
        <f t="shared" si="40"/>
        <v>0</v>
      </c>
      <c r="I74" s="834">
        <f t="shared" si="40"/>
        <v>0</v>
      </c>
      <c r="J74" s="834">
        <f t="shared" si="40"/>
        <v>0</v>
      </c>
      <c r="K74" s="834">
        <f t="shared" si="40"/>
        <v>0</v>
      </c>
      <c r="L74" s="834">
        <f t="shared" si="40"/>
        <v>0</v>
      </c>
      <c r="M74" s="833">
        <f t="shared" si="40"/>
        <v>0</v>
      </c>
    </row>
    <row r="75" spans="1:13" ht="15.75">
      <c r="A75" s="657"/>
      <c r="B75" s="666"/>
      <c r="C75" s="665" t="s">
        <v>912</v>
      </c>
      <c r="D75" s="664" t="s">
        <v>2023</v>
      </c>
      <c r="E75" s="835">
        <f t="shared" si="39"/>
        <v>0</v>
      </c>
      <c r="F75" s="834">
        <f aca="true" t="shared" si="41" ref="F75:M83">F191+F307</f>
        <v>0</v>
      </c>
      <c r="G75" s="834">
        <f t="shared" si="41"/>
        <v>0</v>
      </c>
      <c r="H75" s="834">
        <f t="shared" si="41"/>
        <v>0</v>
      </c>
      <c r="I75" s="834">
        <f t="shared" si="41"/>
        <v>0</v>
      </c>
      <c r="J75" s="834">
        <f t="shared" si="41"/>
        <v>0</v>
      </c>
      <c r="K75" s="834">
        <f t="shared" si="41"/>
        <v>0</v>
      </c>
      <c r="L75" s="834">
        <f t="shared" si="41"/>
        <v>0</v>
      </c>
      <c r="M75" s="833">
        <f t="shared" si="41"/>
        <v>0</v>
      </c>
    </row>
    <row r="76" spans="1:13" ht="15.75">
      <c r="A76" s="657"/>
      <c r="B76" s="666"/>
      <c r="C76" s="665" t="s">
        <v>913</v>
      </c>
      <c r="D76" s="664" t="s">
        <v>2022</v>
      </c>
      <c r="E76" s="835">
        <f t="shared" si="39"/>
        <v>0</v>
      </c>
      <c r="F76" s="834">
        <f t="shared" si="41"/>
        <v>0</v>
      </c>
      <c r="G76" s="834">
        <f t="shared" si="41"/>
        <v>0</v>
      </c>
      <c r="H76" s="834">
        <f t="shared" si="41"/>
        <v>0</v>
      </c>
      <c r="I76" s="834">
        <f t="shared" si="41"/>
        <v>0</v>
      </c>
      <c r="J76" s="834">
        <f t="shared" si="41"/>
        <v>0</v>
      </c>
      <c r="K76" s="834">
        <f t="shared" si="41"/>
        <v>0</v>
      </c>
      <c r="L76" s="834">
        <f t="shared" si="41"/>
        <v>0</v>
      </c>
      <c r="M76" s="833">
        <f t="shared" si="41"/>
        <v>0</v>
      </c>
    </row>
    <row r="77" spans="1:13" ht="15.75">
      <c r="A77" s="657"/>
      <c r="B77" s="666"/>
      <c r="C77" s="665" t="s">
        <v>1042</v>
      </c>
      <c r="D77" s="664" t="s">
        <v>2021</v>
      </c>
      <c r="E77" s="835">
        <f t="shared" si="39"/>
        <v>0</v>
      </c>
      <c r="F77" s="834">
        <f t="shared" si="41"/>
        <v>0</v>
      </c>
      <c r="G77" s="834">
        <f t="shared" si="41"/>
        <v>0</v>
      </c>
      <c r="H77" s="834">
        <f t="shared" si="41"/>
        <v>0</v>
      </c>
      <c r="I77" s="834">
        <f t="shared" si="41"/>
        <v>0</v>
      </c>
      <c r="J77" s="834">
        <f t="shared" si="41"/>
        <v>0</v>
      </c>
      <c r="K77" s="834">
        <f t="shared" si="41"/>
        <v>0</v>
      </c>
      <c r="L77" s="834">
        <f t="shared" si="41"/>
        <v>0</v>
      </c>
      <c r="M77" s="833">
        <f t="shared" si="41"/>
        <v>0</v>
      </c>
    </row>
    <row r="78" spans="1:13" ht="15.75">
      <c r="A78" s="657"/>
      <c r="B78" s="666"/>
      <c r="C78" s="665" t="s">
        <v>1043</v>
      </c>
      <c r="D78" s="664" t="s">
        <v>2020</v>
      </c>
      <c r="E78" s="835">
        <f t="shared" si="39"/>
        <v>0</v>
      </c>
      <c r="F78" s="834">
        <f t="shared" si="41"/>
        <v>0</v>
      </c>
      <c r="G78" s="834">
        <f t="shared" si="41"/>
        <v>0</v>
      </c>
      <c r="H78" s="834">
        <f t="shared" si="41"/>
        <v>0</v>
      </c>
      <c r="I78" s="834">
        <f t="shared" si="41"/>
        <v>0</v>
      </c>
      <c r="J78" s="834">
        <f t="shared" si="41"/>
        <v>0</v>
      </c>
      <c r="K78" s="834">
        <f t="shared" si="41"/>
        <v>0</v>
      </c>
      <c r="L78" s="834">
        <f t="shared" si="41"/>
        <v>0</v>
      </c>
      <c r="M78" s="833">
        <f t="shared" si="41"/>
        <v>0</v>
      </c>
    </row>
    <row r="79" spans="1:13" ht="15.75">
      <c r="A79" s="657"/>
      <c r="B79" s="666"/>
      <c r="C79" s="665" t="s">
        <v>1044</v>
      </c>
      <c r="D79" s="664" t="s">
        <v>2019</v>
      </c>
      <c r="E79" s="835">
        <f t="shared" si="39"/>
        <v>0</v>
      </c>
      <c r="F79" s="834">
        <f t="shared" si="41"/>
        <v>0</v>
      </c>
      <c r="G79" s="834">
        <f t="shared" si="41"/>
        <v>0</v>
      </c>
      <c r="H79" s="834">
        <f t="shared" si="41"/>
        <v>0</v>
      </c>
      <c r="I79" s="834">
        <f t="shared" si="41"/>
        <v>0</v>
      </c>
      <c r="J79" s="834">
        <f t="shared" si="41"/>
        <v>0</v>
      </c>
      <c r="K79" s="834">
        <f t="shared" si="41"/>
        <v>0</v>
      </c>
      <c r="L79" s="834">
        <f t="shared" si="41"/>
        <v>0</v>
      </c>
      <c r="M79" s="833">
        <f t="shared" si="41"/>
        <v>0</v>
      </c>
    </row>
    <row r="80" spans="1:13" ht="15.75">
      <c r="A80" s="661"/>
      <c r="B80" s="697"/>
      <c r="C80" s="696" t="s">
        <v>1045</v>
      </c>
      <c r="D80" s="664" t="s">
        <v>2018</v>
      </c>
      <c r="E80" s="835">
        <f t="shared" si="39"/>
        <v>0</v>
      </c>
      <c r="F80" s="834">
        <f t="shared" si="41"/>
        <v>0</v>
      </c>
      <c r="G80" s="834">
        <f t="shared" si="41"/>
        <v>0</v>
      </c>
      <c r="H80" s="834">
        <f t="shared" si="41"/>
        <v>0</v>
      </c>
      <c r="I80" s="834">
        <f t="shared" si="41"/>
        <v>0</v>
      </c>
      <c r="J80" s="834">
        <f t="shared" si="41"/>
        <v>0</v>
      </c>
      <c r="K80" s="834">
        <f t="shared" si="41"/>
        <v>0</v>
      </c>
      <c r="L80" s="834">
        <f t="shared" si="41"/>
        <v>0</v>
      </c>
      <c r="M80" s="833">
        <f t="shared" si="41"/>
        <v>0</v>
      </c>
    </row>
    <row r="81" spans="1:13" ht="13.5" customHeight="1">
      <c r="A81" s="657"/>
      <c r="B81" s="666"/>
      <c r="C81" s="665" t="s">
        <v>1763</v>
      </c>
      <c r="D81" s="664" t="s">
        <v>2017</v>
      </c>
      <c r="E81" s="835">
        <f t="shared" si="39"/>
        <v>0</v>
      </c>
      <c r="F81" s="834">
        <f t="shared" si="41"/>
        <v>0</v>
      </c>
      <c r="G81" s="834">
        <f t="shared" si="41"/>
        <v>0</v>
      </c>
      <c r="H81" s="834">
        <f t="shared" si="41"/>
        <v>0</v>
      </c>
      <c r="I81" s="834">
        <f t="shared" si="41"/>
        <v>0</v>
      </c>
      <c r="J81" s="834">
        <f t="shared" si="41"/>
        <v>0</v>
      </c>
      <c r="K81" s="834">
        <f t="shared" si="41"/>
        <v>0</v>
      </c>
      <c r="L81" s="834">
        <f t="shared" si="41"/>
        <v>0</v>
      </c>
      <c r="M81" s="833">
        <f t="shared" si="41"/>
        <v>0</v>
      </c>
    </row>
    <row r="82" spans="1:13" ht="15.75">
      <c r="A82" s="657"/>
      <c r="B82" s="666"/>
      <c r="C82" s="665" t="s">
        <v>296</v>
      </c>
      <c r="D82" s="664" t="s">
        <v>2016</v>
      </c>
      <c r="E82" s="835">
        <f t="shared" si="39"/>
        <v>0</v>
      </c>
      <c r="F82" s="834">
        <f t="shared" si="41"/>
        <v>0</v>
      </c>
      <c r="G82" s="834">
        <f t="shared" si="41"/>
        <v>0</v>
      </c>
      <c r="H82" s="834">
        <f t="shared" si="41"/>
        <v>0</v>
      </c>
      <c r="I82" s="834">
        <f t="shared" si="41"/>
        <v>0</v>
      </c>
      <c r="J82" s="834">
        <f t="shared" si="41"/>
        <v>0</v>
      </c>
      <c r="K82" s="834">
        <f t="shared" si="41"/>
        <v>0</v>
      </c>
      <c r="L82" s="834">
        <f t="shared" si="41"/>
        <v>0</v>
      </c>
      <c r="M82" s="833">
        <f t="shared" si="41"/>
        <v>0</v>
      </c>
    </row>
    <row r="83" spans="1:13" ht="15.75">
      <c r="A83" s="657"/>
      <c r="B83" s="666"/>
      <c r="C83" s="665" t="s">
        <v>297</v>
      </c>
      <c r="D83" s="664" t="s">
        <v>2015</v>
      </c>
      <c r="E83" s="835">
        <f t="shared" si="39"/>
        <v>0</v>
      </c>
      <c r="F83" s="834">
        <f t="shared" si="41"/>
        <v>0</v>
      </c>
      <c r="G83" s="834">
        <f t="shared" si="41"/>
        <v>0</v>
      </c>
      <c r="H83" s="834">
        <f t="shared" si="41"/>
        <v>0</v>
      </c>
      <c r="I83" s="834">
        <f t="shared" si="41"/>
        <v>0</v>
      </c>
      <c r="J83" s="834">
        <f t="shared" si="41"/>
        <v>0</v>
      </c>
      <c r="K83" s="834">
        <f t="shared" si="41"/>
        <v>0</v>
      </c>
      <c r="L83" s="834">
        <f t="shared" si="41"/>
        <v>0</v>
      </c>
      <c r="M83" s="833">
        <f t="shared" si="41"/>
        <v>0</v>
      </c>
    </row>
    <row r="84" spans="1:13" s="847" customFormat="1" ht="33" customHeight="1">
      <c r="A84" s="851"/>
      <c r="B84" s="1258" t="s">
        <v>2014</v>
      </c>
      <c r="C84" s="1258"/>
      <c r="D84" s="664" t="s">
        <v>2013</v>
      </c>
      <c r="E84" s="835">
        <f t="shared" si="39"/>
        <v>0</v>
      </c>
      <c r="F84" s="671">
        <f aca="true" t="shared" si="42" ref="F84:M84">F85+F86+F87</f>
        <v>0</v>
      </c>
      <c r="G84" s="671">
        <f t="shared" si="42"/>
        <v>0</v>
      </c>
      <c r="H84" s="671">
        <f t="shared" si="42"/>
        <v>0</v>
      </c>
      <c r="I84" s="671">
        <f t="shared" si="42"/>
        <v>0</v>
      </c>
      <c r="J84" s="671">
        <f t="shared" si="42"/>
        <v>0</v>
      </c>
      <c r="K84" s="671">
        <f t="shared" si="42"/>
        <v>0</v>
      </c>
      <c r="L84" s="671">
        <f t="shared" si="42"/>
        <v>0</v>
      </c>
      <c r="M84" s="670">
        <f t="shared" si="42"/>
        <v>0</v>
      </c>
    </row>
    <row r="85" spans="1:13" s="847" customFormat="1" ht="14.25" customHeight="1">
      <c r="A85" s="851"/>
      <c r="B85" s="868"/>
      <c r="C85" s="849" t="s">
        <v>64</v>
      </c>
      <c r="D85" s="848" t="s">
        <v>2012</v>
      </c>
      <c r="E85" s="835">
        <f t="shared" si="39"/>
        <v>0</v>
      </c>
      <c r="F85" s="671">
        <f aca="true" t="shared" si="43" ref="F85:M88">F201+F317</f>
        <v>0</v>
      </c>
      <c r="G85" s="671">
        <f t="shared" si="43"/>
        <v>0</v>
      </c>
      <c r="H85" s="671">
        <f t="shared" si="43"/>
        <v>0</v>
      </c>
      <c r="I85" s="671">
        <f t="shared" si="43"/>
        <v>0</v>
      </c>
      <c r="J85" s="671">
        <f t="shared" si="43"/>
        <v>0</v>
      </c>
      <c r="K85" s="671">
        <f t="shared" si="43"/>
        <v>0</v>
      </c>
      <c r="L85" s="671">
        <f t="shared" si="43"/>
        <v>0</v>
      </c>
      <c r="M85" s="670">
        <f t="shared" si="43"/>
        <v>0</v>
      </c>
    </row>
    <row r="86" spans="1:13" s="847" customFormat="1" ht="15" customHeight="1">
      <c r="A86" s="851"/>
      <c r="B86" s="868"/>
      <c r="C86" s="849" t="s">
        <v>65</v>
      </c>
      <c r="D86" s="848" t="s">
        <v>2011</v>
      </c>
      <c r="E86" s="835">
        <f t="shared" si="39"/>
        <v>0</v>
      </c>
      <c r="F86" s="671">
        <f t="shared" si="43"/>
        <v>0</v>
      </c>
      <c r="G86" s="671">
        <f t="shared" si="43"/>
        <v>0</v>
      </c>
      <c r="H86" s="671">
        <f t="shared" si="43"/>
        <v>0</v>
      </c>
      <c r="I86" s="671">
        <f t="shared" si="43"/>
        <v>0</v>
      </c>
      <c r="J86" s="671">
        <f t="shared" si="43"/>
        <v>0</v>
      </c>
      <c r="K86" s="671">
        <f t="shared" si="43"/>
        <v>0</v>
      </c>
      <c r="L86" s="671">
        <f t="shared" si="43"/>
        <v>0</v>
      </c>
      <c r="M86" s="670">
        <f t="shared" si="43"/>
        <v>0</v>
      </c>
    </row>
    <row r="87" spans="1:13" s="847" customFormat="1" ht="31.5">
      <c r="A87" s="851"/>
      <c r="B87" s="868"/>
      <c r="C87" s="867" t="s">
        <v>66</v>
      </c>
      <c r="D87" s="848" t="s">
        <v>2010</v>
      </c>
      <c r="E87" s="835">
        <f t="shared" si="39"/>
        <v>0</v>
      </c>
      <c r="F87" s="671">
        <f t="shared" si="43"/>
        <v>0</v>
      </c>
      <c r="G87" s="671">
        <f t="shared" si="43"/>
        <v>0</v>
      </c>
      <c r="H87" s="671">
        <f t="shared" si="43"/>
        <v>0</v>
      </c>
      <c r="I87" s="671">
        <f t="shared" si="43"/>
        <v>0</v>
      </c>
      <c r="J87" s="671">
        <f t="shared" si="43"/>
        <v>0</v>
      </c>
      <c r="K87" s="671">
        <f t="shared" si="43"/>
        <v>0</v>
      </c>
      <c r="L87" s="671">
        <f t="shared" si="43"/>
        <v>0</v>
      </c>
      <c r="M87" s="670">
        <f t="shared" si="43"/>
        <v>0</v>
      </c>
    </row>
    <row r="88" spans="1:13" ht="15.75">
      <c r="A88" s="689"/>
      <c r="B88" s="840" t="s">
        <v>155</v>
      </c>
      <c r="C88" s="846"/>
      <c r="D88" s="655" t="s">
        <v>2009</v>
      </c>
      <c r="E88" s="835">
        <f t="shared" si="39"/>
        <v>0</v>
      </c>
      <c r="F88" s="671">
        <f t="shared" si="43"/>
        <v>0</v>
      </c>
      <c r="G88" s="671">
        <f t="shared" si="43"/>
        <v>0</v>
      </c>
      <c r="H88" s="671">
        <f t="shared" si="43"/>
        <v>0</v>
      </c>
      <c r="I88" s="671">
        <f t="shared" si="43"/>
        <v>0</v>
      </c>
      <c r="J88" s="671">
        <f t="shared" si="43"/>
        <v>0</v>
      </c>
      <c r="K88" s="671">
        <f t="shared" si="43"/>
        <v>0</v>
      </c>
      <c r="L88" s="671">
        <f t="shared" si="43"/>
        <v>0</v>
      </c>
      <c r="M88" s="670">
        <f t="shared" si="43"/>
        <v>0</v>
      </c>
    </row>
    <row r="89" spans="1:13" ht="33" customHeight="1">
      <c r="A89" s="1255" t="s">
        <v>2008</v>
      </c>
      <c r="B89" s="1256"/>
      <c r="C89" s="1256"/>
      <c r="D89" s="652" t="s">
        <v>2007</v>
      </c>
      <c r="E89" s="835">
        <f t="shared" si="39"/>
        <v>0</v>
      </c>
      <c r="F89" s="834">
        <f aca="true" t="shared" si="44" ref="F89:M89">F91+F92+F93+F94+F95</f>
        <v>0</v>
      </c>
      <c r="G89" s="834">
        <f t="shared" si="44"/>
        <v>0</v>
      </c>
      <c r="H89" s="834">
        <f t="shared" si="44"/>
        <v>0</v>
      </c>
      <c r="I89" s="834">
        <f t="shared" si="44"/>
        <v>0</v>
      </c>
      <c r="J89" s="834">
        <f t="shared" si="44"/>
        <v>0</v>
      </c>
      <c r="K89" s="834">
        <f t="shared" si="44"/>
        <v>0</v>
      </c>
      <c r="L89" s="834">
        <f t="shared" si="44"/>
        <v>0</v>
      </c>
      <c r="M89" s="833">
        <f t="shared" si="44"/>
        <v>0</v>
      </c>
    </row>
    <row r="90" spans="1:13" ht="15.75">
      <c r="A90" s="657" t="s">
        <v>736</v>
      </c>
      <c r="B90" s="666"/>
      <c r="C90" s="665"/>
      <c r="D90" s="652"/>
      <c r="E90" s="835"/>
      <c r="F90" s="834"/>
      <c r="G90" s="834"/>
      <c r="H90" s="834"/>
      <c r="I90" s="834"/>
      <c r="J90" s="838"/>
      <c r="K90" s="834"/>
      <c r="L90" s="834"/>
      <c r="M90" s="833"/>
    </row>
    <row r="91" spans="1:13" ht="15.75">
      <c r="A91" s="689"/>
      <c r="B91" s="666" t="s">
        <v>1126</v>
      </c>
      <c r="C91" s="690"/>
      <c r="D91" s="652" t="s">
        <v>2006</v>
      </c>
      <c r="E91" s="835">
        <f aca="true" t="shared" si="45" ref="E91:E99">G91+H91+I91+J91</f>
        <v>0</v>
      </c>
      <c r="F91" s="834">
        <f aca="true" t="shared" si="46" ref="F91:M94">F207+F323</f>
        <v>0</v>
      </c>
      <c r="G91" s="834">
        <f t="shared" si="46"/>
        <v>0</v>
      </c>
      <c r="H91" s="834">
        <f t="shared" si="46"/>
        <v>0</v>
      </c>
      <c r="I91" s="834">
        <f t="shared" si="46"/>
        <v>0</v>
      </c>
      <c r="J91" s="834">
        <f t="shared" si="46"/>
        <v>0</v>
      </c>
      <c r="K91" s="834">
        <f t="shared" si="46"/>
        <v>0</v>
      </c>
      <c r="L91" s="834">
        <f t="shared" si="46"/>
        <v>0</v>
      </c>
      <c r="M91" s="833">
        <f t="shared" si="46"/>
        <v>0</v>
      </c>
    </row>
    <row r="92" spans="1:13" ht="15.75">
      <c r="A92" s="689"/>
      <c r="B92" s="666" t="s">
        <v>430</v>
      </c>
      <c r="C92" s="690"/>
      <c r="D92" s="652" t="s">
        <v>2005</v>
      </c>
      <c r="E92" s="835">
        <f t="shared" si="45"/>
        <v>0</v>
      </c>
      <c r="F92" s="834">
        <f t="shared" si="46"/>
        <v>0</v>
      </c>
      <c r="G92" s="834">
        <f t="shared" si="46"/>
        <v>0</v>
      </c>
      <c r="H92" s="834">
        <f t="shared" si="46"/>
        <v>0</v>
      </c>
      <c r="I92" s="834">
        <f t="shared" si="46"/>
        <v>0</v>
      </c>
      <c r="J92" s="834">
        <f t="shared" si="46"/>
        <v>0</v>
      </c>
      <c r="K92" s="834">
        <f t="shared" si="46"/>
        <v>0</v>
      </c>
      <c r="L92" s="834">
        <f t="shared" si="46"/>
        <v>0</v>
      </c>
      <c r="M92" s="833">
        <f t="shared" si="46"/>
        <v>0</v>
      </c>
    </row>
    <row r="93" spans="1:13" s="847" customFormat="1" ht="18" customHeight="1">
      <c r="A93" s="851"/>
      <c r="B93" s="850" t="s">
        <v>1762</v>
      </c>
      <c r="C93" s="849"/>
      <c r="D93" s="664" t="s">
        <v>2004</v>
      </c>
      <c r="E93" s="835">
        <f t="shared" si="45"/>
        <v>0</v>
      </c>
      <c r="F93" s="834">
        <f t="shared" si="46"/>
        <v>0</v>
      </c>
      <c r="G93" s="834">
        <f t="shared" si="46"/>
        <v>0</v>
      </c>
      <c r="H93" s="834">
        <f t="shared" si="46"/>
        <v>0</v>
      </c>
      <c r="I93" s="834">
        <f t="shared" si="46"/>
        <v>0</v>
      </c>
      <c r="J93" s="834">
        <f t="shared" si="46"/>
        <v>0</v>
      </c>
      <c r="K93" s="834">
        <f t="shared" si="46"/>
        <v>0</v>
      </c>
      <c r="L93" s="834">
        <f t="shared" si="46"/>
        <v>0</v>
      </c>
      <c r="M93" s="833">
        <f t="shared" si="46"/>
        <v>0</v>
      </c>
    </row>
    <row r="94" spans="1:13" s="847" customFormat="1" ht="18" customHeight="1">
      <c r="A94" s="851"/>
      <c r="B94" s="850" t="s">
        <v>1226</v>
      </c>
      <c r="C94" s="850"/>
      <c r="D94" s="664" t="s">
        <v>2003</v>
      </c>
      <c r="E94" s="835">
        <f t="shared" si="45"/>
        <v>0</v>
      </c>
      <c r="F94" s="834">
        <f t="shared" si="46"/>
        <v>0</v>
      </c>
      <c r="G94" s="834">
        <f t="shared" si="46"/>
        <v>0</v>
      </c>
      <c r="H94" s="834">
        <f t="shared" si="46"/>
        <v>0</v>
      </c>
      <c r="I94" s="834">
        <f t="shared" si="46"/>
        <v>0</v>
      </c>
      <c r="J94" s="834">
        <f t="shared" si="46"/>
        <v>0</v>
      </c>
      <c r="K94" s="834">
        <f t="shared" si="46"/>
        <v>0</v>
      </c>
      <c r="L94" s="834">
        <f t="shared" si="46"/>
        <v>0</v>
      </c>
      <c r="M94" s="833">
        <f t="shared" si="46"/>
        <v>0</v>
      </c>
    </row>
    <row r="95" spans="1:13" ht="15.75">
      <c r="A95" s="689"/>
      <c r="B95" s="666" t="s">
        <v>2002</v>
      </c>
      <c r="C95" s="690"/>
      <c r="D95" s="652" t="s">
        <v>2001</v>
      </c>
      <c r="E95" s="835">
        <f t="shared" si="45"/>
        <v>0</v>
      </c>
      <c r="F95" s="834">
        <f aca="true" t="shared" si="47" ref="F95:M95">F96+F97</f>
        <v>0</v>
      </c>
      <c r="G95" s="834">
        <f t="shared" si="47"/>
        <v>0</v>
      </c>
      <c r="H95" s="834">
        <f t="shared" si="47"/>
        <v>0</v>
      </c>
      <c r="I95" s="834">
        <f t="shared" si="47"/>
        <v>0</v>
      </c>
      <c r="J95" s="834">
        <f t="shared" si="47"/>
        <v>0</v>
      </c>
      <c r="K95" s="834">
        <f t="shared" si="47"/>
        <v>0</v>
      </c>
      <c r="L95" s="834">
        <f t="shared" si="47"/>
        <v>0</v>
      </c>
      <c r="M95" s="833">
        <f t="shared" si="47"/>
        <v>0</v>
      </c>
    </row>
    <row r="96" spans="1:13" ht="15.75">
      <c r="A96" s="689"/>
      <c r="B96" s="666"/>
      <c r="C96" s="665" t="s">
        <v>369</v>
      </c>
      <c r="D96" s="652" t="s">
        <v>2000</v>
      </c>
      <c r="E96" s="835">
        <f t="shared" si="45"/>
        <v>0</v>
      </c>
      <c r="F96" s="834">
        <f aca="true" t="shared" si="48" ref="F96:M97">F212+F328</f>
        <v>0</v>
      </c>
      <c r="G96" s="834">
        <f t="shared" si="48"/>
        <v>0</v>
      </c>
      <c r="H96" s="834">
        <f t="shared" si="48"/>
        <v>0</v>
      </c>
      <c r="I96" s="834">
        <f t="shared" si="48"/>
        <v>0</v>
      </c>
      <c r="J96" s="834">
        <f t="shared" si="48"/>
        <v>0</v>
      </c>
      <c r="K96" s="834">
        <f t="shared" si="48"/>
        <v>0</v>
      </c>
      <c r="L96" s="834">
        <f t="shared" si="48"/>
        <v>0</v>
      </c>
      <c r="M96" s="833">
        <f t="shared" si="48"/>
        <v>0</v>
      </c>
    </row>
    <row r="97" spans="1:13" ht="15.75">
      <c r="A97" s="689"/>
      <c r="B97" s="666"/>
      <c r="C97" s="665" t="s">
        <v>1761</v>
      </c>
      <c r="D97" s="652" t="s">
        <v>1999</v>
      </c>
      <c r="E97" s="835">
        <f t="shared" si="45"/>
        <v>0</v>
      </c>
      <c r="F97" s="834">
        <f t="shared" si="48"/>
        <v>0</v>
      </c>
      <c r="G97" s="834">
        <f t="shared" si="48"/>
        <v>0</v>
      </c>
      <c r="H97" s="834">
        <f t="shared" si="48"/>
        <v>0</v>
      </c>
      <c r="I97" s="834">
        <f t="shared" si="48"/>
        <v>0</v>
      </c>
      <c r="J97" s="834">
        <f t="shared" si="48"/>
        <v>0</v>
      </c>
      <c r="K97" s="834">
        <f t="shared" si="48"/>
        <v>0</v>
      </c>
      <c r="L97" s="834">
        <f t="shared" si="48"/>
        <v>0</v>
      </c>
      <c r="M97" s="833">
        <f t="shared" si="48"/>
        <v>0</v>
      </c>
    </row>
    <row r="98" spans="1:13" s="824" customFormat="1" ht="32.25" customHeight="1">
      <c r="A98" s="1260" t="s">
        <v>1998</v>
      </c>
      <c r="B98" s="1261"/>
      <c r="C98" s="1261"/>
      <c r="D98" s="866"/>
      <c r="E98" s="835">
        <f t="shared" si="45"/>
        <v>36404.79</v>
      </c>
      <c r="F98" s="865">
        <f aca="true" t="shared" si="49" ref="F98:M98">F99+F110</f>
        <v>0</v>
      </c>
      <c r="G98" s="865">
        <f t="shared" si="49"/>
        <v>0</v>
      </c>
      <c r="H98" s="865">
        <f t="shared" si="49"/>
        <v>0</v>
      </c>
      <c r="I98" s="865">
        <f t="shared" si="49"/>
        <v>0</v>
      </c>
      <c r="J98" s="865">
        <f t="shared" si="49"/>
        <v>36404.79</v>
      </c>
      <c r="K98" s="865">
        <f t="shared" si="49"/>
        <v>0</v>
      </c>
      <c r="L98" s="865">
        <f t="shared" si="49"/>
        <v>0</v>
      </c>
      <c r="M98" s="864">
        <f t="shared" si="49"/>
        <v>0</v>
      </c>
    </row>
    <row r="99" spans="1:13" ht="30" customHeight="1">
      <c r="A99" s="1260" t="s">
        <v>1997</v>
      </c>
      <c r="B99" s="1261"/>
      <c r="C99" s="1261"/>
      <c r="D99" s="664" t="s">
        <v>1996</v>
      </c>
      <c r="E99" s="835">
        <f t="shared" si="45"/>
        <v>36404.79</v>
      </c>
      <c r="F99" s="834">
        <f aca="true" t="shared" si="50" ref="F99:M99">F101+F104+F107+F108+F109</f>
        <v>0</v>
      </c>
      <c r="G99" s="834">
        <f t="shared" si="50"/>
        <v>0</v>
      </c>
      <c r="H99" s="834">
        <f t="shared" si="50"/>
        <v>0</v>
      </c>
      <c r="I99" s="834">
        <f t="shared" si="50"/>
        <v>0</v>
      </c>
      <c r="J99" s="834">
        <f t="shared" si="50"/>
        <v>36404.79</v>
      </c>
      <c r="K99" s="834">
        <f t="shared" si="50"/>
        <v>0</v>
      </c>
      <c r="L99" s="834">
        <f t="shared" si="50"/>
        <v>0</v>
      </c>
      <c r="M99" s="833">
        <f t="shared" si="50"/>
        <v>0</v>
      </c>
    </row>
    <row r="100" spans="1:13" ht="15.75">
      <c r="A100" s="657" t="s">
        <v>736</v>
      </c>
      <c r="B100" s="666"/>
      <c r="C100" s="665"/>
      <c r="D100" s="664"/>
      <c r="E100" s="835"/>
      <c r="F100" s="834"/>
      <c r="G100" s="834"/>
      <c r="H100" s="834"/>
      <c r="I100" s="834"/>
      <c r="J100" s="838"/>
      <c r="K100" s="834"/>
      <c r="L100" s="834"/>
      <c r="M100" s="833"/>
    </row>
    <row r="101" spans="1:37" ht="15.75">
      <c r="A101" s="657"/>
      <c r="B101" s="1277" t="s">
        <v>1995</v>
      </c>
      <c r="C101" s="1277"/>
      <c r="D101" s="655" t="s">
        <v>1994</v>
      </c>
      <c r="E101" s="835">
        <f aca="true" t="shared" si="51" ref="E101:E110">G101+H101+I101+J101</f>
        <v>36404.79</v>
      </c>
      <c r="F101" s="834">
        <f aca="true" t="shared" si="52" ref="F101:M101">SUM(F102:F103)</f>
        <v>0</v>
      </c>
      <c r="G101" s="834">
        <f t="shared" si="52"/>
        <v>0</v>
      </c>
      <c r="H101" s="834">
        <f t="shared" si="52"/>
        <v>0</v>
      </c>
      <c r="I101" s="834">
        <f t="shared" si="52"/>
        <v>0</v>
      </c>
      <c r="J101" s="834">
        <f t="shared" si="52"/>
        <v>36404.79</v>
      </c>
      <c r="K101" s="834">
        <f t="shared" si="52"/>
        <v>0</v>
      </c>
      <c r="L101" s="834">
        <f t="shared" si="52"/>
        <v>0</v>
      </c>
      <c r="M101" s="833">
        <f t="shared" si="52"/>
        <v>0</v>
      </c>
      <c r="AH101" s="824"/>
      <c r="AI101" s="824"/>
      <c r="AJ101" s="824"/>
      <c r="AK101" s="824"/>
    </row>
    <row r="102" spans="1:13" ht="21" customHeight="1">
      <c r="A102" s="657"/>
      <c r="B102" s="840"/>
      <c r="C102" s="845" t="s">
        <v>237</v>
      </c>
      <c r="D102" s="655" t="s">
        <v>1993</v>
      </c>
      <c r="E102" s="835">
        <f t="shared" si="51"/>
        <v>0</v>
      </c>
      <c r="F102" s="834">
        <f aca="true" t="shared" si="53" ref="F102:M103">F218+F334</f>
        <v>0</v>
      </c>
      <c r="G102" s="834">
        <f t="shared" si="53"/>
        <v>0</v>
      </c>
      <c r="H102" s="834">
        <f t="shared" si="53"/>
        <v>0</v>
      </c>
      <c r="I102" s="834">
        <f t="shared" si="53"/>
        <v>0</v>
      </c>
      <c r="J102" s="834">
        <f t="shared" si="53"/>
        <v>0</v>
      </c>
      <c r="K102" s="834">
        <f t="shared" si="53"/>
        <v>0</v>
      </c>
      <c r="L102" s="834">
        <f t="shared" si="53"/>
        <v>0</v>
      </c>
      <c r="M102" s="833">
        <f t="shared" si="53"/>
        <v>0</v>
      </c>
    </row>
    <row r="103" spans="1:13" ht="21" customHeight="1">
      <c r="A103" s="657"/>
      <c r="B103" s="840"/>
      <c r="C103" s="863" t="s">
        <v>689</v>
      </c>
      <c r="D103" s="655" t="s">
        <v>1992</v>
      </c>
      <c r="E103" s="835">
        <f t="shared" si="51"/>
        <v>36404.79</v>
      </c>
      <c r="F103" s="834">
        <f t="shared" si="53"/>
        <v>0</v>
      </c>
      <c r="G103" s="834">
        <f t="shared" si="53"/>
        <v>0</v>
      </c>
      <c r="H103" s="834">
        <f t="shared" si="53"/>
        <v>0</v>
      </c>
      <c r="I103" s="834">
        <f t="shared" si="53"/>
        <v>0</v>
      </c>
      <c r="J103" s="834">
        <f t="shared" si="53"/>
        <v>36404.79</v>
      </c>
      <c r="K103" s="834">
        <f t="shared" si="53"/>
        <v>0</v>
      </c>
      <c r="L103" s="834">
        <f t="shared" si="53"/>
        <v>0</v>
      </c>
      <c r="M103" s="833">
        <f t="shared" si="53"/>
        <v>0</v>
      </c>
    </row>
    <row r="104" spans="1:13" ht="33.75" customHeight="1">
      <c r="A104" s="657"/>
      <c r="B104" s="1258" t="s">
        <v>1991</v>
      </c>
      <c r="C104" s="1258"/>
      <c r="D104" s="655" t="s">
        <v>1990</v>
      </c>
      <c r="E104" s="835">
        <f t="shared" si="51"/>
        <v>0</v>
      </c>
      <c r="F104" s="834">
        <f aca="true" t="shared" si="54" ref="F104:M104">SUM(F105:F106)</f>
        <v>0</v>
      </c>
      <c r="G104" s="834">
        <f t="shared" si="54"/>
        <v>0</v>
      </c>
      <c r="H104" s="834">
        <f t="shared" si="54"/>
        <v>0</v>
      </c>
      <c r="I104" s="834">
        <f t="shared" si="54"/>
        <v>0</v>
      </c>
      <c r="J104" s="834">
        <f t="shared" si="54"/>
        <v>0</v>
      </c>
      <c r="K104" s="834">
        <f t="shared" si="54"/>
        <v>0</v>
      </c>
      <c r="L104" s="834">
        <f t="shared" si="54"/>
        <v>0</v>
      </c>
      <c r="M104" s="833">
        <f t="shared" si="54"/>
        <v>0</v>
      </c>
    </row>
    <row r="105" spans="1:13" ht="15.75">
      <c r="A105" s="657"/>
      <c r="B105" s="862"/>
      <c r="C105" s="841" t="s">
        <v>690</v>
      </c>
      <c r="D105" s="655" t="s">
        <v>1989</v>
      </c>
      <c r="E105" s="835">
        <f t="shared" si="51"/>
        <v>0</v>
      </c>
      <c r="F105" s="834">
        <f aca="true" t="shared" si="55" ref="F105:M109">F221+F337</f>
        <v>0</v>
      </c>
      <c r="G105" s="834">
        <f t="shared" si="55"/>
        <v>0</v>
      </c>
      <c r="H105" s="834">
        <f t="shared" si="55"/>
        <v>0</v>
      </c>
      <c r="I105" s="834">
        <f t="shared" si="55"/>
        <v>0</v>
      </c>
      <c r="J105" s="834">
        <f t="shared" si="55"/>
        <v>0</v>
      </c>
      <c r="K105" s="834">
        <f t="shared" si="55"/>
        <v>0</v>
      </c>
      <c r="L105" s="834">
        <f t="shared" si="55"/>
        <v>0</v>
      </c>
      <c r="M105" s="833">
        <f t="shared" si="55"/>
        <v>0</v>
      </c>
    </row>
    <row r="106" spans="1:13" ht="15.75">
      <c r="A106" s="657"/>
      <c r="B106" s="862"/>
      <c r="C106" s="841" t="s">
        <v>691</v>
      </c>
      <c r="D106" s="655" t="s">
        <v>1988</v>
      </c>
      <c r="E106" s="835">
        <f t="shared" si="51"/>
        <v>0</v>
      </c>
      <c r="F106" s="834">
        <f t="shared" si="55"/>
        <v>0</v>
      </c>
      <c r="G106" s="834">
        <f t="shared" si="55"/>
        <v>0</v>
      </c>
      <c r="H106" s="834">
        <f t="shared" si="55"/>
        <v>0</v>
      </c>
      <c r="I106" s="834">
        <f t="shared" si="55"/>
        <v>0</v>
      </c>
      <c r="J106" s="834">
        <f t="shared" si="55"/>
        <v>0</v>
      </c>
      <c r="K106" s="834">
        <f t="shared" si="55"/>
        <v>0</v>
      </c>
      <c r="L106" s="834">
        <f t="shared" si="55"/>
        <v>0</v>
      </c>
      <c r="M106" s="833">
        <f t="shared" si="55"/>
        <v>0</v>
      </c>
    </row>
    <row r="107" spans="1:13" ht="15.75">
      <c r="A107" s="657"/>
      <c r="B107" s="840" t="s">
        <v>1076</v>
      </c>
      <c r="C107" s="841"/>
      <c r="D107" s="655" t="s">
        <v>1987</v>
      </c>
      <c r="E107" s="835">
        <f t="shared" si="51"/>
        <v>0</v>
      </c>
      <c r="F107" s="834">
        <f t="shared" si="55"/>
        <v>0</v>
      </c>
      <c r="G107" s="834">
        <f t="shared" si="55"/>
        <v>0</v>
      </c>
      <c r="H107" s="834">
        <f t="shared" si="55"/>
        <v>0</v>
      </c>
      <c r="I107" s="834">
        <f t="shared" si="55"/>
        <v>0</v>
      </c>
      <c r="J107" s="834">
        <f t="shared" si="55"/>
        <v>0</v>
      </c>
      <c r="K107" s="834">
        <f t="shared" si="55"/>
        <v>0</v>
      </c>
      <c r="L107" s="834">
        <f t="shared" si="55"/>
        <v>0</v>
      </c>
      <c r="M107" s="833">
        <f t="shared" si="55"/>
        <v>0</v>
      </c>
    </row>
    <row r="108" spans="1:13" ht="15" customHeight="1">
      <c r="A108" s="657"/>
      <c r="B108" s="840" t="s">
        <v>783</v>
      </c>
      <c r="C108" s="841"/>
      <c r="D108" s="655" t="s">
        <v>1986</v>
      </c>
      <c r="E108" s="835">
        <f t="shared" si="51"/>
        <v>0</v>
      </c>
      <c r="F108" s="834">
        <f t="shared" si="55"/>
        <v>0</v>
      </c>
      <c r="G108" s="834">
        <f t="shared" si="55"/>
        <v>0</v>
      </c>
      <c r="H108" s="834">
        <f t="shared" si="55"/>
        <v>0</v>
      </c>
      <c r="I108" s="834">
        <f t="shared" si="55"/>
        <v>0</v>
      </c>
      <c r="J108" s="834">
        <f t="shared" si="55"/>
        <v>0</v>
      </c>
      <c r="K108" s="834">
        <f t="shared" si="55"/>
        <v>0</v>
      </c>
      <c r="L108" s="834">
        <f t="shared" si="55"/>
        <v>0</v>
      </c>
      <c r="M108" s="833">
        <f t="shared" si="55"/>
        <v>0</v>
      </c>
    </row>
    <row r="109" spans="1:13" ht="27.75" customHeight="1">
      <c r="A109" s="657"/>
      <c r="B109" s="1258" t="s">
        <v>406</v>
      </c>
      <c r="C109" s="1258"/>
      <c r="D109" s="655" t="s">
        <v>1985</v>
      </c>
      <c r="E109" s="835">
        <f t="shared" si="51"/>
        <v>0</v>
      </c>
      <c r="F109" s="834">
        <f t="shared" si="55"/>
        <v>0</v>
      </c>
      <c r="G109" s="834">
        <f t="shared" si="55"/>
        <v>0</v>
      </c>
      <c r="H109" s="834">
        <f t="shared" si="55"/>
        <v>0</v>
      </c>
      <c r="I109" s="834">
        <f t="shared" si="55"/>
        <v>0</v>
      </c>
      <c r="J109" s="834">
        <f t="shared" si="55"/>
        <v>0</v>
      </c>
      <c r="K109" s="834">
        <f t="shared" si="55"/>
        <v>0</v>
      </c>
      <c r="L109" s="834">
        <f t="shared" si="55"/>
        <v>0</v>
      </c>
      <c r="M109" s="833">
        <f t="shared" si="55"/>
        <v>0</v>
      </c>
    </row>
    <row r="110" spans="1:13" ht="15.75">
      <c r="A110" s="668" t="s">
        <v>1984</v>
      </c>
      <c r="B110" s="666"/>
      <c r="C110" s="667"/>
      <c r="D110" s="664" t="s">
        <v>1983</v>
      </c>
      <c r="E110" s="835">
        <f t="shared" si="51"/>
        <v>0</v>
      </c>
      <c r="F110" s="834">
        <f aca="true" t="shared" si="56" ref="F110:M110">F112+F113+F116</f>
        <v>0</v>
      </c>
      <c r="G110" s="834">
        <f t="shared" si="56"/>
        <v>0</v>
      </c>
      <c r="H110" s="834">
        <f t="shared" si="56"/>
        <v>0</v>
      </c>
      <c r="I110" s="834">
        <f t="shared" si="56"/>
        <v>0</v>
      </c>
      <c r="J110" s="834">
        <f t="shared" si="56"/>
        <v>0</v>
      </c>
      <c r="K110" s="834">
        <f t="shared" si="56"/>
        <v>0</v>
      </c>
      <c r="L110" s="834">
        <f t="shared" si="56"/>
        <v>0</v>
      </c>
      <c r="M110" s="833">
        <f t="shared" si="56"/>
        <v>0</v>
      </c>
    </row>
    <row r="111" spans="1:13" ht="12.75" customHeight="1">
      <c r="A111" s="657" t="s">
        <v>736</v>
      </c>
      <c r="B111" s="666"/>
      <c r="C111" s="665"/>
      <c r="D111" s="664"/>
      <c r="E111" s="835"/>
      <c r="F111" s="834"/>
      <c r="G111" s="834"/>
      <c r="H111" s="834"/>
      <c r="I111" s="834"/>
      <c r="J111" s="838"/>
      <c r="K111" s="834"/>
      <c r="L111" s="834"/>
      <c r="M111" s="833"/>
    </row>
    <row r="112" spans="1:13" s="847" customFormat="1" ht="14.25" customHeight="1">
      <c r="A112" s="681"/>
      <c r="B112" s="685" t="s">
        <v>372</v>
      </c>
      <c r="C112" s="679"/>
      <c r="D112" s="664" t="s">
        <v>1982</v>
      </c>
      <c r="E112" s="835">
        <f aca="true" t="shared" si="57" ref="E112:E118">G112+H112+I112+J112</f>
        <v>0</v>
      </c>
      <c r="F112" s="671">
        <f aca="true" t="shared" si="58" ref="F112:M112">F228+F344</f>
        <v>0</v>
      </c>
      <c r="G112" s="671">
        <f t="shared" si="58"/>
        <v>0</v>
      </c>
      <c r="H112" s="671">
        <f t="shared" si="58"/>
        <v>0</v>
      </c>
      <c r="I112" s="671">
        <f t="shared" si="58"/>
        <v>0</v>
      </c>
      <c r="J112" s="671">
        <f t="shared" si="58"/>
        <v>0</v>
      </c>
      <c r="K112" s="671">
        <f t="shared" si="58"/>
        <v>0</v>
      </c>
      <c r="L112" s="671">
        <f t="shared" si="58"/>
        <v>0</v>
      </c>
      <c r="M112" s="670">
        <f t="shared" si="58"/>
        <v>0</v>
      </c>
    </row>
    <row r="113" spans="1:13" ht="24.75" customHeight="1">
      <c r="A113" s="657"/>
      <c r="B113" s="1258" t="s">
        <v>1981</v>
      </c>
      <c r="C113" s="1258"/>
      <c r="D113" s="655" t="s">
        <v>1980</v>
      </c>
      <c r="E113" s="835">
        <f t="shared" si="57"/>
        <v>0</v>
      </c>
      <c r="F113" s="834">
        <f aca="true" t="shared" si="59" ref="F113:M113">F114+F115</f>
        <v>0</v>
      </c>
      <c r="G113" s="834">
        <f t="shared" si="59"/>
        <v>0</v>
      </c>
      <c r="H113" s="834">
        <f t="shared" si="59"/>
        <v>0</v>
      </c>
      <c r="I113" s="834">
        <f t="shared" si="59"/>
        <v>0</v>
      </c>
      <c r="J113" s="834">
        <f t="shared" si="59"/>
        <v>0</v>
      </c>
      <c r="K113" s="834">
        <f t="shared" si="59"/>
        <v>0</v>
      </c>
      <c r="L113" s="834">
        <f t="shared" si="59"/>
        <v>0</v>
      </c>
      <c r="M113" s="833">
        <f t="shared" si="59"/>
        <v>0</v>
      </c>
    </row>
    <row r="114" spans="1:13" ht="15.75">
      <c r="A114" s="657"/>
      <c r="B114" s="840"/>
      <c r="C114" s="841" t="s">
        <v>692</v>
      </c>
      <c r="D114" s="655" t="s">
        <v>1979</v>
      </c>
      <c r="E114" s="835">
        <f t="shared" si="57"/>
        <v>0</v>
      </c>
      <c r="F114" s="834">
        <f aca="true" t="shared" si="60" ref="F114:M116">F230+F346</f>
        <v>0</v>
      </c>
      <c r="G114" s="834">
        <f t="shared" si="60"/>
        <v>0</v>
      </c>
      <c r="H114" s="834">
        <f t="shared" si="60"/>
        <v>0</v>
      </c>
      <c r="I114" s="834">
        <f t="shared" si="60"/>
        <v>0</v>
      </c>
      <c r="J114" s="834">
        <f t="shared" si="60"/>
        <v>0</v>
      </c>
      <c r="K114" s="834">
        <f t="shared" si="60"/>
        <v>0</v>
      </c>
      <c r="L114" s="834">
        <f t="shared" si="60"/>
        <v>0</v>
      </c>
      <c r="M114" s="833">
        <f t="shared" si="60"/>
        <v>0</v>
      </c>
    </row>
    <row r="115" spans="1:13" ht="15.75">
      <c r="A115" s="657"/>
      <c r="B115" s="840"/>
      <c r="C115" s="841" t="s">
        <v>1166</v>
      </c>
      <c r="D115" s="655" t="s">
        <v>1978</v>
      </c>
      <c r="E115" s="835">
        <f t="shared" si="57"/>
        <v>0</v>
      </c>
      <c r="F115" s="834">
        <f t="shared" si="60"/>
        <v>0</v>
      </c>
      <c r="G115" s="834">
        <f t="shared" si="60"/>
        <v>0</v>
      </c>
      <c r="H115" s="834">
        <f t="shared" si="60"/>
        <v>0</v>
      </c>
      <c r="I115" s="834">
        <f t="shared" si="60"/>
        <v>0</v>
      </c>
      <c r="J115" s="834">
        <f t="shared" si="60"/>
        <v>0</v>
      </c>
      <c r="K115" s="834">
        <f t="shared" si="60"/>
        <v>0</v>
      </c>
      <c r="L115" s="834">
        <f t="shared" si="60"/>
        <v>0</v>
      </c>
      <c r="M115" s="833">
        <f t="shared" si="60"/>
        <v>0</v>
      </c>
    </row>
    <row r="116" spans="1:13" ht="15.75">
      <c r="A116" s="657"/>
      <c r="B116" s="840" t="s">
        <v>229</v>
      </c>
      <c r="C116" s="841"/>
      <c r="D116" s="655" t="s">
        <v>1977</v>
      </c>
      <c r="E116" s="835">
        <f t="shared" si="57"/>
        <v>0</v>
      </c>
      <c r="F116" s="834">
        <f t="shared" si="60"/>
        <v>0</v>
      </c>
      <c r="G116" s="834">
        <f t="shared" si="60"/>
        <v>0</v>
      </c>
      <c r="H116" s="834">
        <f t="shared" si="60"/>
        <v>0</v>
      </c>
      <c r="I116" s="834">
        <f t="shared" si="60"/>
        <v>0</v>
      </c>
      <c r="J116" s="834">
        <f t="shared" si="60"/>
        <v>0</v>
      </c>
      <c r="K116" s="834">
        <f t="shared" si="60"/>
        <v>0</v>
      </c>
      <c r="L116" s="834">
        <f t="shared" si="60"/>
        <v>0</v>
      </c>
      <c r="M116" s="833">
        <f t="shared" si="60"/>
        <v>0</v>
      </c>
    </row>
    <row r="117" spans="1:13" ht="20.25" customHeight="1">
      <c r="A117" s="684" t="s">
        <v>1976</v>
      </c>
      <c r="B117" s="861"/>
      <c r="C117" s="858"/>
      <c r="D117" s="682" t="s">
        <v>1975</v>
      </c>
      <c r="E117" s="835">
        <f t="shared" si="57"/>
        <v>0</v>
      </c>
      <c r="F117" s="834">
        <f aca="true" t="shared" si="61" ref="F117:M117">F118+F123+F127+F133</f>
        <v>0</v>
      </c>
      <c r="G117" s="834">
        <f t="shared" si="61"/>
        <v>0</v>
      </c>
      <c r="H117" s="834">
        <f t="shared" si="61"/>
        <v>0</v>
      </c>
      <c r="I117" s="834">
        <f t="shared" si="61"/>
        <v>0</v>
      </c>
      <c r="J117" s="834">
        <f t="shared" si="61"/>
        <v>0</v>
      </c>
      <c r="K117" s="834">
        <f t="shared" si="61"/>
        <v>0</v>
      </c>
      <c r="L117" s="834">
        <f t="shared" si="61"/>
        <v>0</v>
      </c>
      <c r="M117" s="833">
        <f t="shared" si="61"/>
        <v>0</v>
      </c>
    </row>
    <row r="118" spans="1:13" ht="19.5" customHeight="1">
      <c r="A118" s="860" t="s">
        <v>1974</v>
      </c>
      <c r="B118" s="859"/>
      <c r="C118" s="858"/>
      <c r="D118" s="664" t="s">
        <v>1973</v>
      </c>
      <c r="E118" s="835">
        <f t="shared" si="57"/>
        <v>0</v>
      </c>
      <c r="F118" s="834">
        <f aca="true" t="shared" si="62" ref="F118:M118">F120</f>
        <v>0</v>
      </c>
      <c r="G118" s="834">
        <f t="shared" si="62"/>
        <v>0</v>
      </c>
      <c r="H118" s="834">
        <f t="shared" si="62"/>
        <v>0</v>
      </c>
      <c r="I118" s="834">
        <f t="shared" si="62"/>
        <v>0</v>
      </c>
      <c r="J118" s="834">
        <f t="shared" si="62"/>
        <v>0</v>
      </c>
      <c r="K118" s="834">
        <f t="shared" si="62"/>
        <v>0</v>
      </c>
      <c r="L118" s="834">
        <f t="shared" si="62"/>
        <v>0</v>
      </c>
      <c r="M118" s="833">
        <f t="shared" si="62"/>
        <v>0</v>
      </c>
    </row>
    <row r="119" spans="1:13" ht="15.75">
      <c r="A119" s="857" t="s">
        <v>736</v>
      </c>
      <c r="B119" s="856"/>
      <c r="C119" s="855"/>
      <c r="D119" s="664"/>
      <c r="E119" s="835"/>
      <c r="F119" s="834"/>
      <c r="G119" s="834"/>
      <c r="H119" s="834"/>
      <c r="I119" s="834"/>
      <c r="J119" s="838"/>
      <c r="K119" s="834"/>
      <c r="L119" s="834"/>
      <c r="M119" s="833"/>
    </row>
    <row r="120" spans="1:13" ht="24" customHeight="1">
      <c r="A120" s="857"/>
      <c r="B120" s="1259" t="s">
        <v>1972</v>
      </c>
      <c r="C120" s="1259"/>
      <c r="D120" s="664" t="s">
        <v>1971</v>
      </c>
      <c r="E120" s="835">
        <f>G120+H120+I120+J120</f>
        <v>0</v>
      </c>
      <c r="F120" s="834">
        <f aca="true" t="shared" si="63" ref="F120:M120">F121+F122</f>
        <v>0</v>
      </c>
      <c r="G120" s="834">
        <f t="shared" si="63"/>
        <v>0</v>
      </c>
      <c r="H120" s="834">
        <f t="shared" si="63"/>
        <v>0</v>
      </c>
      <c r="I120" s="834">
        <f t="shared" si="63"/>
        <v>0</v>
      </c>
      <c r="J120" s="834">
        <f t="shared" si="63"/>
        <v>0</v>
      </c>
      <c r="K120" s="834">
        <f t="shared" si="63"/>
        <v>0</v>
      </c>
      <c r="L120" s="834">
        <f t="shared" si="63"/>
        <v>0</v>
      </c>
      <c r="M120" s="833">
        <f t="shared" si="63"/>
        <v>0</v>
      </c>
    </row>
    <row r="121" spans="1:13" ht="15.75">
      <c r="A121" s="857"/>
      <c r="B121" s="856"/>
      <c r="C121" s="855" t="s">
        <v>593</v>
      </c>
      <c r="D121" s="664" t="s">
        <v>1970</v>
      </c>
      <c r="E121" s="835">
        <f>G121+H121+I121+J121</f>
        <v>0</v>
      </c>
      <c r="F121" s="834">
        <f aca="true" t="shared" si="64" ref="F121:M122">F237+F353</f>
        <v>0</v>
      </c>
      <c r="G121" s="834">
        <f t="shared" si="64"/>
        <v>0</v>
      </c>
      <c r="H121" s="834">
        <f t="shared" si="64"/>
        <v>0</v>
      </c>
      <c r="I121" s="834">
        <f t="shared" si="64"/>
        <v>0</v>
      </c>
      <c r="J121" s="834">
        <f t="shared" si="64"/>
        <v>0</v>
      </c>
      <c r="K121" s="834">
        <f t="shared" si="64"/>
        <v>0</v>
      </c>
      <c r="L121" s="834">
        <f t="shared" si="64"/>
        <v>0</v>
      </c>
      <c r="M121" s="833">
        <f t="shared" si="64"/>
        <v>0</v>
      </c>
    </row>
    <row r="122" spans="1:13" ht="15.75">
      <c r="A122" s="857"/>
      <c r="B122" s="856"/>
      <c r="C122" s="855" t="s">
        <v>1969</v>
      </c>
      <c r="D122" s="664" t="s">
        <v>1968</v>
      </c>
      <c r="E122" s="835">
        <f>G122+H122+I122+J122</f>
        <v>0</v>
      </c>
      <c r="F122" s="834">
        <f t="shared" si="64"/>
        <v>0</v>
      </c>
      <c r="G122" s="834">
        <f t="shared" si="64"/>
        <v>0</v>
      </c>
      <c r="H122" s="834">
        <f t="shared" si="64"/>
        <v>0</v>
      </c>
      <c r="I122" s="834">
        <f t="shared" si="64"/>
        <v>0</v>
      </c>
      <c r="J122" s="834">
        <f t="shared" si="64"/>
        <v>0</v>
      </c>
      <c r="K122" s="834">
        <f t="shared" si="64"/>
        <v>0</v>
      </c>
      <c r="L122" s="834">
        <f t="shared" si="64"/>
        <v>0</v>
      </c>
      <c r="M122" s="833">
        <f t="shared" si="64"/>
        <v>0</v>
      </c>
    </row>
    <row r="123" spans="1:13" ht="15.75" customHeight="1">
      <c r="A123" s="684" t="s">
        <v>1967</v>
      </c>
      <c r="B123" s="856"/>
      <c r="C123" s="855"/>
      <c r="D123" s="664" t="s">
        <v>1966</v>
      </c>
      <c r="E123" s="835">
        <f>G123+H123+I123+J123</f>
        <v>0</v>
      </c>
      <c r="F123" s="834">
        <f aca="true" t="shared" si="65" ref="F123:M123">F125+F126</f>
        <v>0</v>
      </c>
      <c r="G123" s="834">
        <f t="shared" si="65"/>
        <v>0</v>
      </c>
      <c r="H123" s="834">
        <f t="shared" si="65"/>
        <v>0</v>
      </c>
      <c r="I123" s="834">
        <f t="shared" si="65"/>
        <v>0</v>
      </c>
      <c r="J123" s="834">
        <f t="shared" si="65"/>
        <v>0</v>
      </c>
      <c r="K123" s="834">
        <f t="shared" si="65"/>
        <v>0</v>
      </c>
      <c r="L123" s="834">
        <f t="shared" si="65"/>
        <v>0</v>
      </c>
      <c r="M123" s="833">
        <f t="shared" si="65"/>
        <v>0</v>
      </c>
    </row>
    <row r="124" spans="1:13" ht="15.75">
      <c r="A124" s="657" t="s">
        <v>736</v>
      </c>
      <c r="B124" s="666"/>
      <c r="C124" s="665"/>
      <c r="D124" s="664"/>
      <c r="E124" s="835"/>
      <c r="F124" s="834"/>
      <c r="G124" s="834"/>
      <c r="H124" s="834"/>
      <c r="I124" s="834"/>
      <c r="J124" s="838"/>
      <c r="K124" s="834"/>
      <c r="L124" s="834"/>
      <c r="M124" s="833"/>
    </row>
    <row r="125" spans="1:13" ht="15.75">
      <c r="A125" s="653"/>
      <c r="B125" s="666" t="s">
        <v>835</v>
      </c>
      <c r="C125" s="665"/>
      <c r="D125" s="664" t="s">
        <v>1965</v>
      </c>
      <c r="E125" s="835">
        <f>G125+H125+I125+J125</f>
        <v>0</v>
      </c>
      <c r="F125" s="834">
        <f aca="true" t="shared" si="66" ref="F125:M126">F241+F357</f>
        <v>0</v>
      </c>
      <c r="G125" s="834">
        <f t="shared" si="66"/>
        <v>0</v>
      </c>
      <c r="H125" s="834">
        <f t="shared" si="66"/>
        <v>0</v>
      </c>
      <c r="I125" s="834">
        <f t="shared" si="66"/>
        <v>0</v>
      </c>
      <c r="J125" s="834">
        <f t="shared" si="66"/>
        <v>0</v>
      </c>
      <c r="K125" s="834">
        <f t="shared" si="66"/>
        <v>0</v>
      </c>
      <c r="L125" s="834">
        <f t="shared" si="66"/>
        <v>0</v>
      </c>
      <c r="M125" s="833">
        <f t="shared" si="66"/>
        <v>0</v>
      </c>
    </row>
    <row r="126" spans="1:13" ht="15.75">
      <c r="A126" s="653"/>
      <c r="B126" s="666" t="s">
        <v>1964</v>
      </c>
      <c r="C126" s="665"/>
      <c r="D126" s="664" t="s">
        <v>1963</v>
      </c>
      <c r="E126" s="835">
        <f>G126+H126+I126+J126</f>
        <v>0</v>
      </c>
      <c r="F126" s="834">
        <f t="shared" si="66"/>
        <v>0</v>
      </c>
      <c r="G126" s="834">
        <f t="shared" si="66"/>
        <v>0</v>
      </c>
      <c r="H126" s="834">
        <f t="shared" si="66"/>
        <v>0</v>
      </c>
      <c r="I126" s="834">
        <f t="shared" si="66"/>
        <v>0</v>
      </c>
      <c r="J126" s="834">
        <f t="shared" si="66"/>
        <v>0</v>
      </c>
      <c r="K126" s="834">
        <f t="shared" si="66"/>
        <v>0</v>
      </c>
      <c r="L126" s="834">
        <f t="shared" si="66"/>
        <v>0</v>
      </c>
      <c r="M126" s="833">
        <f t="shared" si="66"/>
        <v>0</v>
      </c>
    </row>
    <row r="127" spans="1:13" s="847" customFormat="1" ht="15" customHeight="1">
      <c r="A127" s="854" t="s">
        <v>1962</v>
      </c>
      <c r="B127" s="850"/>
      <c r="C127" s="853"/>
      <c r="D127" s="682">
        <v>83.06</v>
      </c>
      <c r="E127" s="835">
        <f>G127+H127+I127+J127</f>
        <v>0</v>
      </c>
      <c r="F127" s="671">
        <f aca="true" t="shared" si="67" ref="F127:M127">F129</f>
        <v>0</v>
      </c>
      <c r="G127" s="671">
        <f t="shared" si="67"/>
        <v>0</v>
      </c>
      <c r="H127" s="671">
        <f t="shared" si="67"/>
        <v>0</v>
      </c>
      <c r="I127" s="671">
        <f t="shared" si="67"/>
        <v>0</v>
      </c>
      <c r="J127" s="671">
        <f t="shared" si="67"/>
        <v>0</v>
      </c>
      <c r="K127" s="671">
        <f t="shared" si="67"/>
        <v>0</v>
      </c>
      <c r="L127" s="671">
        <f t="shared" si="67"/>
        <v>0</v>
      </c>
      <c r="M127" s="670">
        <f t="shared" si="67"/>
        <v>0</v>
      </c>
    </row>
    <row r="128" spans="1:13" s="847" customFormat="1" ht="12" customHeight="1">
      <c r="A128" s="681" t="s">
        <v>736</v>
      </c>
      <c r="B128" s="680"/>
      <c r="C128" s="679"/>
      <c r="D128" s="664"/>
      <c r="E128" s="835"/>
      <c r="F128" s="671"/>
      <c r="G128" s="671"/>
      <c r="H128" s="671"/>
      <c r="I128" s="671"/>
      <c r="J128" s="672"/>
      <c r="K128" s="671"/>
      <c r="L128" s="671"/>
      <c r="M128" s="670"/>
    </row>
    <row r="129" spans="1:13" s="847" customFormat="1" ht="15" customHeight="1">
      <c r="A129" s="851"/>
      <c r="B129" s="850" t="s">
        <v>1961</v>
      </c>
      <c r="C129" s="853"/>
      <c r="D129" s="664" t="s">
        <v>1960</v>
      </c>
      <c r="E129" s="835">
        <f>G129+H129+I129+J129</f>
        <v>0</v>
      </c>
      <c r="F129" s="671">
        <f aca="true" t="shared" si="68" ref="F129:M129">SUM(F130:F132)</f>
        <v>0</v>
      </c>
      <c r="G129" s="671">
        <f t="shared" si="68"/>
        <v>0</v>
      </c>
      <c r="H129" s="671">
        <f t="shared" si="68"/>
        <v>0</v>
      </c>
      <c r="I129" s="671">
        <f t="shared" si="68"/>
        <v>0</v>
      </c>
      <c r="J129" s="671">
        <f t="shared" si="68"/>
        <v>0</v>
      </c>
      <c r="K129" s="671">
        <f t="shared" si="68"/>
        <v>0</v>
      </c>
      <c r="L129" s="671">
        <f t="shared" si="68"/>
        <v>0</v>
      </c>
      <c r="M129" s="670">
        <f t="shared" si="68"/>
        <v>0</v>
      </c>
    </row>
    <row r="130" spans="1:13" s="847" customFormat="1" ht="15.75">
      <c r="A130" s="851"/>
      <c r="B130" s="850"/>
      <c r="C130" s="852" t="s">
        <v>341</v>
      </c>
      <c r="D130" s="664" t="s">
        <v>1959</v>
      </c>
      <c r="E130" s="835">
        <f>G130+H130+I130+J130</f>
        <v>0</v>
      </c>
      <c r="F130" s="671">
        <f aca="true" t="shared" si="69" ref="F130:M132">F246+F362</f>
        <v>0</v>
      </c>
      <c r="G130" s="671">
        <f t="shared" si="69"/>
        <v>0</v>
      </c>
      <c r="H130" s="671">
        <f t="shared" si="69"/>
        <v>0</v>
      </c>
      <c r="I130" s="671">
        <f t="shared" si="69"/>
        <v>0</v>
      </c>
      <c r="J130" s="671">
        <f t="shared" si="69"/>
        <v>0</v>
      </c>
      <c r="K130" s="671">
        <f t="shared" si="69"/>
        <v>0</v>
      </c>
      <c r="L130" s="671">
        <f t="shared" si="69"/>
        <v>0</v>
      </c>
      <c r="M130" s="670">
        <f t="shared" si="69"/>
        <v>0</v>
      </c>
    </row>
    <row r="131" spans="1:13" s="847" customFormat="1" ht="15.75">
      <c r="A131" s="851"/>
      <c r="B131" s="850"/>
      <c r="C131" s="852" t="s">
        <v>15</v>
      </c>
      <c r="D131" s="664" t="s">
        <v>1958</v>
      </c>
      <c r="E131" s="835">
        <f>G131+H131+I131+J131</f>
        <v>0</v>
      </c>
      <c r="F131" s="671">
        <f t="shared" si="69"/>
        <v>0</v>
      </c>
      <c r="G131" s="671">
        <f t="shared" si="69"/>
        <v>0</v>
      </c>
      <c r="H131" s="671">
        <f t="shared" si="69"/>
        <v>0</v>
      </c>
      <c r="I131" s="671">
        <f t="shared" si="69"/>
        <v>0</v>
      </c>
      <c r="J131" s="671">
        <f t="shared" si="69"/>
        <v>0</v>
      </c>
      <c r="K131" s="671">
        <f t="shared" si="69"/>
        <v>0</v>
      </c>
      <c r="L131" s="671">
        <f t="shared" si="69"/>
        <v>0</v>
      </c>
      <c r="M131" s="670">
        <f t="shared" si="69"/>
        <v>0</v>
      </c>
    </row>
    <row r="132" spans="1:13" s="847" customFormat="1" ht="18" customHeight="1">
      <c r="A132" s="851"/>
      <c r="B132" s="850"/>
      <c r="C132" s="849" t="s">
        <v>988</v>
      </c>
      <c r="D132" s="848" t="s">
        <v>1957</v>
      </c>
      <c r="E132" s="835">
        <f>G132+H132+I132+J132</f>
        <v>0</v>
      </c>
      <c r="F132" s="671">
        <f t="shared" si="69"/>
        <v>0</v>
      </c>
      <c r="G132" s="671">
        <f t="shared" si="69"/>
        <v>0</v>
      </c>
      <c r="H132" s="671">
        <f t="shared" si="69"/>
        <v>0</v>
      </c>
      <c r="I132" s="671">
        <f t="shared" si="69"/>
        <v>0</v>
      </c>
      <c r="J132" s="671">
        <f t="shared" si="69"/>
        <v>0</v>
      </c>
      <c r="K132" s="671">
        <f t="shared" si="69"/>
        <v>0</v>
      </c>
      <c r="L132" s="671">
        <f t="shared" si="69"/>
        <v>0</v>
      </c>
      <c r="M132" s="670">
        <f t="shared" si="69"/>
        <v>0</v>
      </c>
    </row>
    <row r="133" spans="1:13" ht="15.75">
      <c r="A133" s="668" t="s">
        <v>1956</v>
      </c>
      <c r="B133" s="666"/>
      <c r="C133" s="667"/>
      <c r="D133" s="664" t="s">
        <v>1955</v>
      </c>
      <c r="E133" s="835">
        <f>G133+H133+I133+J133</f>
        <v>0</v>
      </c>
      <c r="F133" s="834">
        <f aca="true" t="shared" si="70" ref="F133:M133">F135+F139</f>
        <v>0</v>
      </c>
      <c r="G133" s="834">
        <f t="shared" si="70"/>
        <v>0</v>
      </c>
      <c r="H133" s="834">
        <f t="shared" si="70"/>
        <v>0</v>
      </c>
      <c r="I133" s="834">
        <f t="shared" si="70"/>
        <v>0</v>
      </c>
      <c r="J133" s="834">
        <f t="shared" si="70"/>
        <v>0</v>
      </c>
      <c r="K133" s="834">
        <f t="shared" si="70"/>
        <v>0</v>
      </c>
      <c r="L133" s="834">
        <f t="shared" si="70"/>
        <v>0</v>
      </c>
      <c r="M133" s="833">
        <f t="shared" si="70"/>
        <v>0</v>
      </c>
    </row>
    <row r="134" spans="1:13" ht="15.75">
      <c r="A134" s="657" t="s">
        <v>736</v>
      </c>
      <c r="B134" s="666"/>
      <c r="C134" s="665"/>
      <c r="D134" s="664"/>
      <c r="E134" s="835"/>
      <c r="F134" s="834"/>
      <c r="G134" s="834"/>
      <c r="H134" s="834"/>
      <c r="I134" s="834"/>
      <c r="J134" s="838"/>
      <c r="K134" s="834"/>
      <c r="L134" s="834"/>
      <c r="M134" s="833"/>
    </row>
    <row r="135" spans="1:13" ht="15.75">
      <c r="A135" s="657"/>
      <c r="B135" s="840" t="s">
        <v>1954</v>
      </c>
      <c r="C135" s="846"/>
      <c r="D135" s="655" t="s">
        <v>1953</v>
      </c>
      <c r="E135" s="835">
        <f aca="true" t="shared" si="71" ref="E135:E146">G135+H135+I135+J135</f>
        <v>0</v>
      </c>
      <c r="F135" s="834">
        <f aca="true" t="shared" si="72" ref="F135:M135">SUM(F136:F138)</f>
        <v>0</v>
      </c>
      <c r="G135" s="834">
        <f t="shared" si="72"/>
        <v>0</v>
      </c>
      <c r="H135" s="834">
        <f t="shared" si="72"/>
        <v>0</v>
      </c>
      <c r="I135" s="834">
        <f t="shared" si="72"/>
        <v>0</v>
      </c>
      <c r="J135" s="834">
        <f t="shared" si="72"/>
        <v>0</v>
      </c>
      <c r="K135" s="834">
        <f t="shared" si="72"/>
        <v>0</v>
      </c>
      <c r="L135" s="834">
        <f t="shared" si="72"/>
        <v>0</v>
      </c>
      <c r="M135" s="833">
        <f t="shared" si="72"/>
        <v>0</v>
      </c>
    </row>
    <row r="136" spans="1:13" ht="15.75">
      <c r="A136" s="657"/>
      <c r="B136" s="840"/>
      <c r="C136" s="845" t="s">
        <v>846</v>
      </c>
      <c r="D136" s="842" t="s">
        <v>1952</v>
      </c>
      <c r="E136" s="835">
        <f t="shared" si="71"/>
        <v>0</v>
      </c>
      <c r="F136" s="834">
        <f aca="true" t="shared" si="73" ref="F136:M138">F252+F368</f>
        <v>0</v>
      </c>
      <c r="G136" s="834">
        <f t="shared" si="73"/>
        <v>0</v>
      </c>
      <c r="H136" s="834">
        <f t="shared" si="73"/>
        <v>0</v>
      </c>
      <c r="I136" s="834">
        <f t="shared" si="73"/>
        <v>0</v>
      </c>
      <c r="J136" s="834">
        <f t="shared" si="73"/>
        <v>0</v>
      </c>
      <c r="K136" s="834">
        <f t="shared" si="73"/>
        <v>0</v>
      </c>
      <c r="L136" s="834">
        <f t="shared" si="73"/>
        <v>0</v>
      </c>
      <c r="M136" s="833">
        <f t="shared" si="73"/>
        <v>0</v>
      </c>
    </row>
    <row r="137" spans="1:13" ht="15.75">
      <c r="A137" s="661"/>
      <c r="B137" s="844"/>
      <c r="C137" s="843" t="s">
        <v>847</v>
      </c>
      <c r="D137" s="842" t="s">
        <v>1951</v>
      </c>
      <c r="E137" s="835">
        <f t="shared" si="71"/>
        <v>0</v>
      </c>
      <c r="F137" s="834">
        <f t="shared" si="73"/>
        <v>0</v>
      </c>
      <c r="G137" s="834">
        <f t="shared" si="73"/>
        <v>0</v>
      </c>
      <c r="H137" s="834">
        <f t="shared" si="73"/>
        <v>0</v>
      </c>
      <c r="I137" s="834">
        <f t="shared" si="73"/>
        <v>0</v>
      </c>
      <c r="J137" s="834">
        <f t="shared" si="73"/>
        <v>0</v>
      </c>
      <c r="K137" s="834">
        <f t="shared" si="73"/>
        <v>0</v>
      </c>
      <c r="L137" s="834">
        <f t="shared" si="73"/>
        <v>0</v>
      </c>
      <c r="M137" s="833">
        <f t="shared" si="73"/>
        <v>0</v>
      </c>
    </row>
    <row r="138" spans="1:13" ht="15.75">
      <c r="A138" s="657"/>
      <c r="B138" s="840"/>
      <c r="C138" s="841" t="s">
        <v>848</v>
      </c>
      <c r="D138" s="842" t="s">
        <v>1950</v>
      </c>
      <c r="E138" s="835">
        <f t="shared" si="71"/>
        <v>0</v>
      </c>
      <c r="F138" s="834">
        <f t="shared" si="73"/>
        <v>0</v>
      </c>
      <c r="G138" s="834">
        <f t="shared" si="73"/>
        <v>0</v>
      </c>
      <c r="H138" s="834">
        <f t="shared" si="73"/>
        <v>0</v>
      </c>
      <c r="I138" s="834">
        <f t="shared" si="73"/>
        <v>0</v>
      </c>
      <c r="J138" s="834">
        <f t="shared" si="73"/>
        <v>0</v>
      </c>
      <c r="K138" s="834">
        <f t="shared" si="73"/>
        <v>0</v>
      </c>
      <c r="L138" s="834">
        <f t="shared" si="73"/>
        <v>0</v>
      </c>
      <c r="M138" s="833">
        <f t="shared" si="73"/>
        <v>0</v>
      </c>
    </row>
    <row r="139" spans="1:13" ht="15.75">
      <c r="A139" s="657"/>
      <c r="B139" s="840" t="s">
        <v>1949</v>
      </c>
      <c r="C139" s="841"/>
      <c r="D139" s="655" t="s">
        <v>1948</v>
      </c>
      <c r="E139" s="835">
        <f t="shared" si="71"/>
        <v>0</v>
      </c>
      <c r="F139" s="834">
        <f aca="true" t="shared" si="74" ref="F139:M139">F140</f>
        <v>0</v>
      </c>
      <c r="G139" s="834">
        <f t="shared" si="74"/>
        <v>0</v>
      </c>
      <c r="H139" s="834">
        <f t="shared" si="74"/>
        <v>0</v>
      </c>
      <c r="I139" s="834">
        <f t="shared" si="74"/>
        <v>0</v>
      </c>
      <c r="J139" s="834">
        <f t="shared" si="74"/>
        <v>0</v>
      </c>
      <c r="K139" s="834">
        <f t="shared" si="74"/>
        <v>0</v>
      </c>
      <c r="L139" s="834">
        <f t="shared" si="74"/>
        <v>0</v>
      </c>
      <c r="M139" s="833">
        <f t="shared" si="74"/>
        <v>0</v>
      </c>
    </row>
    <row r="140" spans="1:13" ht="15.75">
      <c r="A140" s="657"/>
      <c r="B140" s="840"/>
      <c r="C140" s="841" t="s">
        <v>435</v>
      </c>
      <c r="D140" s="655" t="s">
        <v>1947</v>
      </c>
      <c r="E140" s="835">
        <f t="shared" si="71"/>
        <v>0</v>
      </c>
      <c r="F140" s="834">
        <f aca="true" t="shared" si="75" ref="F140:M143">F256+F372</f>
        <v>0</v>
      </c>
      <c r="G140" s="834">
        <f t="shared" si="75"/>
        <v>0</v>
      </c>
      <c r="H140" s="834">
        <f t="shared" si="75"/>
        <v>0</v>
      </c>
      <c r="I140" s="834">
        <f t="shared" si="75"/>
        <v>0</v>
      </c>
      <c r="J140" s="834">
        <f t="shared" si="75"/>
        <v>0</v>
      </c>
      <c r="K140" s="834">
        <f t="shared" si="75"/>
        <v>0</v>
      </c>
      <c r="L140" s="834">
        <f t="shared" si="75"/>
        <v>0</v>
      </c>
      <c r="M140" s="833">
        <f t="shared" si="75"/>
        <v>0</v>
      </c>
    </row>
    <row r="141" spans="1:13" ht="15.75">
      <c r="A141" s="657"/>
      <c r="B141" s="840" t="s">
        <v>778</v>
      </c>
      <c r="C141" s="839"/>
      <c r="D141" s="655" t="s">
        <v>1946</v>
      </c>
      <c r="E141" s="835">
        <f t="shared" si="71"/>
        <v>0</v>
      </c>
      <c r="F141" s="834">
        <f t="shared" si="75"/>
        <v>0</v>
      </c>
      <c r="G141" s="834">
        <f t="shared" si="75"/>
        <v>0</v>
      </c>
      <c r="H141" s="834">
        <f t="shared" si="75"/>
        <v>0</v>
      </c>
      <c r="I141" s="834">
        <f t="shared" si="75"/>
        <v>0</v>
      </c>
      <c r="J141" s="834">
        <f t="shared" si="75"/>
        <v>0</v>
      </c>
      <c r="K141" s="834">
        <f t="shared" si="75"/>
        <v>0</v>
      </c>
      <c r="L141" s="834">
        <f t="shared" si="75"/>
        <v>0</v>
      </c>
      <c r="M141" s="833">
        <f t="shared" si="75"/>
        <v>0</v>
      </c>
    </row>
    <row r="142" spans="1:13" ht="15.75">
      <c r="A142" s="653" t="s">
        <v>1945</v>
      </c>
      <c r="B142" s="837"/>
      <c r="C142" s="836"/>
      <c r="D142" s="652" t="s">
        <v>1944</v>
      </c>
      <c r="E142" s="835">
        <f t="shared" si="71"/>
        <v>-3.637978807091713E-12</v>
      </c>
      <c r="F142" s="834">
        <f t="shared" si="75"/>
        <v>0</v>
      </c>
      <c r="G142" s="834">
        <f t="shared" si="75"/>
        <v>-4799.15</v>
      </c>
      <c r="H142" s="834">
        <f t="shared" si="75"/>
        <v>1298.1000000000004</v>
      </c>
      <c r="I142" s="834">
        <f t="shared" si="75"/>
        <v>3204</v>
      </c>
      <c r="J142" s="834">
        <f t="shared" si="75"/>
        <v>297.04999999999563</v>
      </c>
      <c r="K142" s="834">
        <f t="shared" si="75"/>
        <v>0</v>
      </c>
      <c r="L142" s="834">
        <f t="shared" si="75"/>
        <v>0</v>
      </c>
      <c r="M142" s="833">
        <f t="shared" si="75"/>
        <v>0</v>
      </c>
    </row>
    <row r="143" spans="1:13" ht="16.5" thickBot="1">
      <c r="A143" s="832" t="s">
        <v>1760</v>
      </c>
      <c r="B143" s="831"/>
      <c r="C143" s="830"/>
      <c r="D143" s="649" t="s">
        <v>1943</v>
      </c>
      <c r="E143" s="835">
        <f t="shared" si="71"/>
        <v>0</v>
      </c>
      <c r="F143" s="834">
        <f t="shared" si="75"/>
        <v>0</v>
      </c>
      <c r="G143" s="834">
        <f t="shared" si="75"/>
        <v>0</v>
      </c>
      <c r="H143" s="834">
        <f t="shared" si="75"/>
        <v>0</v>
      </c>
      <c r="I143" s="834">
        <f t="shared" si="75"/>
        <v>0</v>
      </c>
      <c r="J143" s="834">
        <f t="shared" si="75"/>
        <v>0</v>
      </c>
      <c r="K143" s="834">
        <f t="shared" si="75"/>
        <v>0</v>
      </c>
      <c r="L143" s="834">
        <f t="shared" si="75"/>
        <v>0</v>
      </c>
      <c r="M143" s="833">
        <f t="shared" si="75"/>
        <v>0</v>
      </c>
    </row>
    <row r="144" spans="1:13" ht="36" customHeight="1">
      <c r="A144" s="1278" t="s">
        <v>2086</v>
      </c>
      <c r="B144" s="1279"/>
      <c r="C144" s="1279"/>
      <c r="D144" s="880"/>
      <c r="E144" s="879">
        <f t="shared" si="71"/>
        <v>0</v>
      </c>
      <c r="F144" s="879">
        <f aca="true" t="shared" si="76" ref="F144:M144">F145+F153+F163+F214+F233</f>
        <v>0</v>
      </c>
      <c r="G144" s="879">
        <f t="shared" si="76"/>
        <v>0</v>
      </c>
      <c r="H144" s="879">
        <f t="shared" si="76"/>
        <v>0</v>
      </c>
      <c r="I144" s="879">
        <f t="shared" si="76"/>
        <v>0</v>
      </c>
      <c r="J144" s="879">
        <f t="shared" si="76"/>
        <v>0</v>
      </c>
      <c r="K144" s="879">
        <f t="shared" si="76"/>
        <v>0</v>
      </c>
      <c r="L144" s="879">
        <f t="shared" si="76"/>
        <v>0</v>
      </c>
      <c r="M144" s="878">
        <f t="shared" si="76"/>
        <v>0</v>
      </c>
    </row>
    <row r="145" spans="1:13" ht="15" customHeight="1">
      <c r="A145" s="1264" t="s">
        <v>2085</v>
      </c>
      <c r="B145" s="1265"/>
      <c r="C145" s="1265"/>
      <c r="D145" s="877" t="s">
        <v>2082</v>
      </c>
      <c r="E145" s="835">
        <f t="shared" si="71"/>
        <v>0</v>
      </c>
      <c r="F145" s="835">
        <f aca="true" t="shared" si="77" ref="F145:M145">F146+F150</f>
        <v>0</v>
      </c>
      <c r="G145" s="835">
        <f t="shared" si="77"/>
        <v>0</v>
      </c>
      <c r="H145" s="835">
        <f t="shared" si="77"/>
        <v>0</v>
      </c>
      <c r="I145" s="835">
        <f t="shared" si="77"/>
        <v>0</v>
      </c>
      <c r="J145" s="835">
        <f t="shared" si="77"/>
        <v>0</v>
      </c>
      <c r="K145" s="835">
        <f t="shared" si="77"/>
        <v>0</v>
      </c>
      <c r="L145" s="835">
        <f t="shared" si="77"/>
        <v>0</v>
      </c>
      <c r="M145" s="876">
        <f t="shared" si="77"/>
        <v>0</v>
      </c>
    </row>
    <row r="146" spans="1:13" ht="19.5" customHeight="1">
      <c r="A146" s="668" t="s">
        <v>2081</v>
      </c>
      <c r="B146" s="666"/>
      <c r="C146" s="667"/>
      <c r="D146" s="664" t="s">
        <v>2080</v>
      </c>
      <c r="E146" s="835">
        <f t="shared" si="71"/>
        <v>0</v>
      </c>
      <c r="F146" s="834">
        <f aca="true" t="shared" si="78" ref="F146:M146">F148</f>
        <v>0</v>
      </c>
      <c r="G146" s="834">
        <f t="shared" si="78"/>
        <v>0</v>
      </c>
      <c r="H146" s="834">
        <f t="shared" si="78"/>
        <v>0</v>
      </c>
      <c r="I146" s="834">
        <f t="shared" si="78"/>
        <v>0</v>
      </c>
      <c r="J146" s="834">
        <f t="shared" si="78"/>
        <v>0</v>
      </c>
      <c r="K146" s="834">
        <f t="shared" si="78"/>
        <v>0</v>
      </c>
      <c r="L146" s="834">
        <f t="shared" si="78"/>
        <v>0</v>
      </c>
      <c r="M146" s="833">
        <f t="shared" si="78"/>
        <v>0</v>
      </c>
    </row>
    <row r="147" spans="1:13" ht="15.75">
      <c r="A147" s="657" t="s">
        <v>736</v>
      </c>
      <c r="B147" s="666"/>
      <c r="C147" s="665"/>
      <c r="D147" s="664"/>
      <c r="E147" s="835"/>
      <c r="F147" s="834"/>
      <c r="G147" s="834"/>
      <c r="H147" s="834"/>
      <c r="I147" s="834"/>
      <c r="J147" s="838"/>
      <c r="K147" s="834"/>
      <c r="L147" s="834"/>
      <c r="M147" s="833"/>
    </row>
    <row r="148" spans="1:13" ht="15.75">
      <c r="A148" s="689"/>
      <c r="B148" s="700" t="s">
        <v>2079</v>
      </c>
      <c r="C148" s="665"/>
      <c r="D148" s="664" t="s">
        <v>2078</v>
      </c>
      <c r="E148" s="835">
        <f aca="true" t="shared" si="79" ref="E148:E154">G148+H148+I148+J148</f>
        <v>0</v>
      </c>
      <c r="F148" s="834">
        <f aca="true" t="shared" si="80" ref="F148:M148">F149</f>
        <v>0</v>
      </c>
      <c r="G148" s="834">
        <f t="shared" si="80"/>
        <v>0</v>
      </c>
      <c r="H148" s="834">
        <f t="shared" si="80"/>
        <v>0</v>
      </c>
      <c r="I148" s="834">
        <f t="shared" si="80"/>
        <v>0</v>
      </c>
      <c r="J148" s="834">
        <f t="shared" si="80"/>
        <v>0</v>
      </c>
      <c r="K148" s="834">
        <f t="shared" si="80"/>
        <v>0</v>
      </c>
      <c r="L148" s="834">
        <f t="shared" si="80"/>
        <v>0</v>
      </c>
      <c r="M148" s="833">
        <f t="shared" si="80"/>
        <v>0</v>
      </c>
    </row>
    <row r="149" spans="1:13" ht="15.75">
      <c r="A149" s="689"/>
      <c r="B149" s="700"/>
      <c r="C149" s="665" t="s">
        <v>131</v>
      </c>
      <c r="D149" s="664" t="s">
        <v>2077</v>
      </c>
      <c r="E149" s="835">
        <f t="shared" si="79"/>
        <v>0</v>
      </c>
      <c r="F149" s="834"/>
      <c r="G149" s="834"/>
      <c r="H149" s="834"/>
      <c r="I149" s="834"/>
      <c r="J149" s="838"/>
      <c r="K149" s="834"/>
      <c r="L149" s="834"/>
      <c r="M149" s="833"/>
    </row>
    <row r="150" spans="1:13" s="847" customFormat="1" ht="18" customHeight="1">
      <c r="A150" s="854" t="s">
        <v>2076</v>
      </c>
      <c r="B150" s="875"/>
      <c r="C150" s="872"/>
      <c r="D150" s="682" t="s">
        <v>2075</v>
      </c>
      <c r="E150" s="835">
        <f t="shared" si="79"/>
        <v>0</v>
      </c>
      <c r="F150" s="671">
        <f aca="true" t="shared" si="81" ref="F150:M150">F151+F152</f>
        <v>0</v>
      </c>
      <c r="G150" s="671">
        <f t="shared" si="81"/>
        <v>0</v>
      </c>
      <c r="H150" s="671">
        <f t="shared" si="81"/>
        <v>0</v>
      </c>
      <c r="I150" s="671">
        <f t="shared" si="81"/>
        <v>0</v>
      </c>
      <c r="J150" s="671">
        <f t="shared" si="81"/>
        <v>0</v>
      </c>
      <c r="K150" s="671">
        <f t="shared" si="81"/>
        <v>0</v>
      </c>
      <c r="L150" s="671">
        <f t="shared" si="81"/>
        <v>0</v>
      </c>
      <c r="M150" s="670">
        <f t="shared" si="81"/>
        <v>0</v>
      </c>
    </row>
    <row r="151" spans="1:13" s="847" customFormat="1" ht="18" customHeight="1">
      <c r="A151" s="874"/>
      <c r="B151" s="850" t="s">
        <v>753</v>
      </c>
      <c r="C151" s="872"/>
      <c r="D151" s="664" t="s">
        <v>2074</v>
      </c>
      <c r="E151" s="835">
        <f t="shared" si="79"/>
        <v>0</v>
      </c>
      <c r="F151" s="671"/>
      <c r="G151" s="671"/>
      <c r="H151" s="671"/>
      <c r="I151" s="671"/>
      <c r="J151" s="672"/>
      <c r="K151" s="671"/>
      <c r="L151" s="671"/>
      <c r="M151" s="670"/>
    </row>
    <row r="152" spans="1:13" s="847" customFormat="1" ht="18" customHeight="1">
      <c r="A152" s="870"/>
      <c r="B152" s="868" t="s">
        <v>785</v>
      </c>
      <c r="C152" s="873"/>
      <c r="D152" s="664" t="s">
        <v>2073</v>
      </c>
      <c r="E152" s="835">
        <f t="shared" si="79"/>
        <v>0</v>
      </c>
      <c r="F152" s="671"/>
      <c r="G152" s="671"/>
      <c r="H152" s="671"/>
      <c r="I152" s="671"/>
      <c r="J152" s="672"/>
      <c r="K152" s="671"/>
      <c r="L152" s="671"/>
      <c r="M152" s="670"/>
    </row>
    <row r="153" spans="1:13" ht="31.5" customHeight="1">
      <c r="A153" s="1255" t="s">
        <v>2072</v>
      </c>
      <c r="B153" s="1256"/>
      <c r="C153" s="1256"/>
      <c r="D153" s="682" t="s">
        <v>2071</v>
      </c>
      <c r="E153" s="835">
        <f t="shared" si="79"/>
        <v>0</v>
      </c>
      <c r="F153" s="834">
        <f aca="true" t="shared" si="82" ref="F153:M153">F154+F157</f>
        <v>0</v>
      </c>
      <c r="G153" s="834">
        <f t="shared" si="82"/>
        <v>0</v>
      </c>
      <c r="H153" s="834">
        <f t="shared" si="82"/>
        <v>0</v>
      </c>
      <c r="I153" s="834">
        <f t="shared" si="82"/>
        <v>0</v>
      </c>
      <c r="J153" s="834">
        <f t="shared" si="82"/>
        <v>0</v>
      </c>
      <c r="K153" s="834">
        <f t="shared" si="82"/>
        <v>0</v>
      </c>
      <c r="L153" s="834">
        <f t="shared" si="82"/>
        <v>0</v>
      </c>
      <c r="M153" s="833">
        <f t="shared" si="82"/>
        <v>0</v>
      </c>
    </row>
    <row r="154" spans="1:13" ht="15.75">
      <c r="A154" s="668" t="s">
        <v>2070</v>
      </c>
      <c r="B154" s="666"/>
      <c r="C154" s="667"/>
      <c r="D154" s="664" t="s">
        <v>2069</v>
      </c>
      <c r="E154" s="835">
        <f t="shared" si="79"/>
        <v>0</v>
      </c>
      <c r="F154" s="834">
        <f aca="true" t="shared" si="83" ref="F154:M154">F156</f>
        <v>0</v>
      </c>
      <c r="G154" s="834">
        <f t="shared" si="83"/>
        <v>0</v>
      </c>
      <c r="H154" s="834">
        <f t="shared" si="83"/>
        <v>0</v>
      </c>
      <c r="I154" s="834">
        <f t="shared" si="83"/>
        <v>0</v>
      </c>
      <c r="J154" s="834">
        <f t="shared" si="83"/>
        <v>0</v>
      </c>
      <c r="K154" s="834">
        <f t="shared" si="83"/>
        <v>0</v>
      </c>
      <c r="L154" s="834">
        <f t="shared" si="83"/>
        <v>0</v>
      </c>
      <c r="M154" s="833">
        <f t="shared" si="83"/>
        <v>0</v>
      </c>
    </row>
    <row r="155" spans="1:13" ht="15.75">
      <c r="A155" s="657" t="s">
        <v>736</v>
      </c>
      <c r="B155" s="666"/>
      <c r="C155" s="665"/>
      <c r="D155" s="664"/>
      <c r="E155" s="835"/>
      <c r="F155" s="834"/>
      <c r="G155" s="834"/>
      <c r="H155" s="834"/>
      <c r="I155" s="834"/>
      <c r="J155" s="838"/>
      <c r="K155" s="834"/>
      <c r="L155" s="834"/>
      <c r="M155" s="833"/>
    </row>
    <row r="156" spans="1:13" ht="15.75">
      <c r="A156" s="657"/>
      <c r="B156" s="840" t="s">
        <v>786</v>
      </c>
      <c r="C156" s="863"/>
      <c r="D156" s="655" t="s">
        <v>2068</v>
      </c>
      <c r="E156" s="835">
        <f>G156+H156+I156+J156</f>
        <v>0</v>
      </c>
      <c r="F156" s="834"/>
      <c r="G156" s="834"/>
      <c r="H156" s="834"/>
      <c r="I156" s="834"/>
      <c r="J156" s="838"/>
      <c r="K156" s="834"/>
      <c r="L156" s="834"/>
      <c r="M156" s="833"/>
    </row>
    <row r="157" spans="1:13" ht="23.25" customHeight="1">
      <c r="A157" s="1255" t="s">
        <v>2067</v>
      </c>
      <c r="B157" s="1256"/>
      <c r="C157" s="1256"/>
      <c r="D157" s="664" t="s">
        <v>2066</v>
      </c>
      <c r="E157" s="835">
        <f>G157+H157+I157+J157</f>
        <v>0</v>
      </c>
      <c r="F157" s="834">
        <f aca="true" t="shared" si="84" ref="F157:M157">F159+F161+F162</f>
        <v>0</v>
      </c>
      <c r="G157" s="834">
        <f t="shared" si="84"/>
        <v>0</v>
      </c>
      <c r="H157" s="834">
        <f t="shared" si="84"/>
        <v>0</v>
      </c>
      <c r="I157" s="834">
        <f t="shared" si="84"/>
        <v>0</v>
      </c>
      <c r="J157" s="834">
        <f t="shared" si="84"/>
        <v>0</v>
      </c>
      <c r="K157" s="834">
        <f t="shared" si="84"/>
        <v>0</v>
      </c>
      <c r="L157" s="834">
        <f t="shared" si="84"/>
        <v>0</v>
      </c>
      <c r="M157" s="833">
        <f t="shared" si="84"/>
        <v>0</v>
      </c>
    </row>
    <row r="158" spans="1:13" ht="15.75">
      <c r="A158" s="657" t="s">
        <v>736</v>
      </c>
      <c r="B158" s="666"/>
      <c r="C158" s="665"/>
      <c r="D158" s="664"/>
      <c r="E158" s="835"/>
      <c r="F158" s="834"/>
      <c r="G158" s="834"/>
      <c r="H158" s="834"/>
      <c r="I158" s="834"/>
      <c r="J158" s="838"/>
      <c r="K158" s="834"/>
      <c r="L158" s="834"/>
      <c r="M158" s="833"/>
    </row>
    <row r="159" spans="1:13" s="847" customFormat="1" ht="18" customHeight="1">
      <c r="A159" s="870"/>
      <c r="B159" s="871" t="s">
        <v>2065</v>
      </c>
      <c r="C159" s="872"/>
      <c r="D159" s="664" t="s">
        <v>2064</v>
      </c>
      <c r="E159" s="835">
        <f aca="true" t="shared" si="85" ref="E159:E164">G159+H159+I159+J159</f>
        <v>0</v>
      </c>
      <c r="F159" s="671">
        <f aca="true" t="shared" si="86" ref="F159:M159">F160</f>
        <v>0</v>
      </c>
      <c r="G159" s="671">
        <f t="shared" si="86"/>
        <v>0</v>
      </c>
      <c r="H159" s="671">
        <f t="shared" si="86"/>
        <v>0</v>
      </c>
      <c r="I159" s="671">
        <f t="shared" si="86"/>
        <v>0</v>
      </c>
      <c r="J159" s="671">
        <f t="shared" si="86"/>
        <v>0</v>
      </c>
      <c r="K159" s="671">
        <f t="shared" si="86"/>
        <v>0</v>
      </c>
      <c r="L159" s="671">
        <f t="shared" si="86"/>
        <v>0</v>
      </c>
      <c r="M159" s="670">
        <f t="shared" si="86"/>
        <v>0</v>
      </c>
    </row>
    <row r="160" spans="1:13" s="847" customFormat="1" ht="14.25" customHeight="1">
      <c r="A160" s="870"/>
      <c r="B160" s="871"/>
      <c r="C160" s="852" t="s">
        <v>485</v>
      </c>
      <c r="D160" s="664" t="s">
        <v>2063</v>
      </c>
      <c r="E160" s="835">
        <f t="shared" si="85"/>
        <v>0</v>
      </c>
      <c r="F160" s="671"/>
      <c r="G160" s="671"/>
      <c r="H160" s="671"/>
      <c r="I160" s="671"/>
      <c r="J160" s="672"/>
      <c r="K160" s="671"/>
      <c r="L160" s="671"/>
      <c r="M160" s="670"/>
    </row>
    <row r="161" spans="1:13" ht="15.75">
      <c r="A161" s="689"/>
      <c r="B161" s="1257" t="s">
        <v>2062</v>
      </c>
      <c r="C161" s="1257"/>
      <c r="D161" s="655" t="s">
        <v>2061</v>
      </c>
      <c r="E161" s="835">
        <f t="shared" si="85"/>
        <v>0</v>
      </c>
      <c r="F161" s="834"/>
      <c r="G161" s="834"/>
      <c r="H161" s="834"/>
      <c r="I161" s="834"/>
      <c r="J161" s="838"/>
      <c r="K161" s="834"/>
      <c r="L161" s="834"/>
      <c r="M161" s="833"/>
    </row>
    <row r="162" spans="1:13" ht="15.75">
      <c r="A162" s="689"/>
      <c r="B162" s="700" t="s">
        <v>979</v>
      </c>
      <c r="C162" s="665"/>
      <c r="D162" s="655" t="s">
        <v>2060</v>
      </c>
      <c r="E162" s="835">
        <f t="shared" si="85"/>
        <v>0</v>
      </c>
      <c r="F162" s="834"/>
      <c r="G162" s="834"/>
      <c r="H162" s="834"/>
      <c r="I162" s="834"/>
      <c r="J162" s="838"/>
      <c r="K162" s="834"/>
      <c r="L162" s="834"/>
      <c r="M162" s="833"/>
    </row>
    <row r="163" spans="1:13" ht="33" customHeight="1">
      <c r="A163" s="1255" t="s">
        <v>2059</v>
      </c>
      <c r="B163" s="1256"/>
      <c r="C163" s="1256"/>
      <c r="D163" s="699" t="s">
        <v>2058</v>
      </c>
      <c r="E163" s="835">
        <f t="shared" si="85"/>
        <v>0</v>
      </c>
      <c r="F163" s="834">
        <f aca="true" t="shared" si="87" ref="F163:M163">F164+F180+F188+F205</f>
        <v>0</v>
      </c>
      <c r="G163" s="834">
        <f t="shared" si="87"/>
        <v>0</v>
      </c>
      <c r="H163" s="834">
        <f t="shared" si="87"/>
        <v>0</v>
      </c>
      <c r="I163" s="834">
        <f t="shared" si="87"/>
        <v>0</v>
      </c>
      <c r="J163" s="834">
        <f t="shared" si="87"/>
        <v>0</v>
      </c>
      <c r="K163" s="834">
        <f t="shared" si="87"/>
        <v>0</v>
      </c>
      <c r="L163" s="834">
        <f t="shared" si="87"/>
        <v>0</v>
      </c>
      <c r="M163" s="833">
        <f t="shared" si="87"/>
        <v>0</v>
      </c>
    </row>
    <row r="164" spans="1:13" ht="33" customHeight="1">
      <c r="A164" s="1255" t="s">
        <v>2057</v>
      </c>
      <c r="B164" s="1256"/>
      <c r="C164" s="1256"/>
      <c r="D164" s="664" t="s">
        <v>2056</v>
      </c>
      <c r="E164" s="835">
        <f t="shared" si="85"/>
        <v>0</v>
      </c>
      <c r="F164" s="834">
        <f aca="true" t="shared" si="88" ref="F164:M164">F166+F169+F173+F174+F176+F179</f>
        <v>0</v>
      </c>
      <c r="G164" s="834">
        <f t="shared" si="88"/>
        <v>0</v>
      </c>
      <c r="H164" s="834">
        <f t="shared" si="88"/>
        <v>0</v>
      </c>
      <c r="I164" s="834">
        <f t="shared" si="88"/>
        <v>0</v>
      </c>
      <c r="J164" s="834">
        <f t="shared" si="88"/>
        <v>0</v>
      </c>
      <c r="K164" s="834">
        <f t="shared" si="88"/>
        <v>0</v>
      </c>
      <c r="L164" s="834">
        <f t="shared" si="88"/>
        <v>0</v>
      </c>
      <c r="M164" s="833">
        <f t="shared" si="88"/>
        <v>0</v>
      </c>
    </row>
    <row r="165" spans="1:13" ht="15.75">
      <c r="A165" s="657" t="s">
        <v>736</v>
      </c>
      <c r="B165" s="666"/>
      <c r="C165" s="665"/>
      <c r="D165" s="664"/>
      <c r="E165" s="835"/>
      <c r="F165" s="834"/>
      <c r="G165" s="834"/>
      <c r="H165" s="834"/>
      <c r="I165" s="834"/>
      <c r="J165" s="838"/>
      <c r="K165" s="834"/>
      <c r="L165" s="834"/>
      <c r="M165" s="833"/>
    </row>
    <row r="166" spans="1:13" ht="15.75">
      <c r="A166" s="657"/>
      <c r="B166" s="840" t="s">
        <v>2055</v>
      </c>
      <c r="C166" s="863"/>
      <c r="D166" s="655" t="s">
        <v>2054</v>
      </c>
      <c r="E166" s="835">
        <f aca="true" t="shared" si="89" ref="E166:E180">G166+H166+I166+J166</f>
        <v>0</v>
      </c>
      <c r="F166" s="834">
        <f aca="true" t="shared" si="90" ref="F166:M166">F167+F168</f>
        <v>0</v>
      </c>
      <c r="G166" s="834">
        <f t="shared" si="90"/>
        <v>0</v>
      </c>
      <c r="H166" s="834">
        <f t="shared" si="90"/>
        <v>0</v>
      </c>
      <c r="I166" s="834">
        <f t="shared" si="90"/>
        <v>0</v>
      </c>
      <c r="J166" s="834">
        <f t="shared" si="90"/>
        <v>0</v>
      </c>
      <c r="K166" s="834">
        <f t="shared" si="90"/>
        <v>0</v>
      </c>
      <c r="L166" s="834">
        <f t="shared" si="90"/>
        <v>0</v>
      </c>
      <c r="M166" s="833">
        <f t="shared" si="90"/>
        <v>0</v>
      </c>
    </row>
    <row r="167" spans="1:13" ht="15.75">
      <c r="A167" s="657"/>
      <c r="B167" s="840"/>
      <c r="C167" s="841" t="s">
        <v>439</v>
      </c>
      <c r="D167" s="655" t="s">
        <v>2053</v>
      </c>
      <c r="E167" s="835">
        <f t="shared" si="89"/>
        <v>0</v>
      </c>
      <c r="F167" s="834"/>
      <c r="G167" s="834"/>
      <c r="H167" s="834"/>
      <c r="I167" s="834"/>
      <c r="J167" s="838"/>
      <c r="K167" s="834"/>
      <c r="L167" s="834"/>
      <c r="M167" s="833"/>
    </row>
    <row r="168" spans="1:13" ht="15.75">
      <c r="A168" s="657"/>
      <c r="B168" s="840"/>
      <c r="C168" s="841" t="s">
        <v>440</v>
      </c>
      <c r="D168" s="655" t="s">
        <v>2052</v>
      </c>
      <c r="E168" s="835">
        <f t="shared" si="89"/>
        <v>0</v>
      </c>
      <c r="F168" s="834"/>
      <c r="G168" s="834"/>
      <c r="H168" s="834"/>
      <c r="I168" s="834"/>
      <c r="J168" s="838"/>
      <c r="K168" s="834"/>
      <c r="L168" s="834"/>
      <c r="M168" s="833"/>
    </row>
    <row r="169" spans="1:13" ht="15.75">
      <c r="A169" s="657"/>
      <c r="B169" s="840" t="s">
        <v>2051</v>
      </c>
      <c r="C169" s="846"/>
      <c r="D169" s="655" t="s">
        <v>2050</v>
      </c>
      <c r="E169" s="835">
        <f t="shared" si="89"/>
        <v>0</v>
      </c>
      <c r="F169" s="834">
        <f aca="true" t="shared" si="91" ref="F169:M169">SUM(F170:F172)</f>
        <v>0</v>
      </c>
      <c r="G169" s="834">
        <f t="shared" si="91"/>
        <v>0</v>
      </c>
      <c r="H169" s="834">
        <f t="shared" si="91"/>
        <v>0</v>
      </c>
      <c r="I169" s="834">
        <f t="shared" si="91"/>
        <v>0</v>
      </c>
      <c r="J169" s="834">
        <f t="shared" si="91"/>
        <v>0</v>
      </c>
      <c r="K169" s="834">
        <f t="shared" si="91"/>
        <v>0</v>
      </c>
      <c r="L169" s="834">
        <f t="shared" si="91"/>
        <v>0</v>
      </c>
      <c r="M169" s="833">
        <f t="shared" si="91"/>
        <v>0</v>
      </c>
    </row>
    <row r="170" spans="1:13" ht="15.75">
      <c r="A170" s="657"/>
      <c r="B170" s="840"/>
      <c r="C170" s="841" t="s">
        <v>449</v>
      </c>
      <c r="D170" s="655" t="s">
        <v>2049</v>
      </c>
      <c r="E170" s="835">
        <f t="shared" si="89"/>
        <v>0</v>
      </c>
      <c r="F170" s="834"/>
      <c r="G170" s="834"/>
      <c r="H170" s="834"/>
      <c r="I170" s="834"/>
      <c r="J170" s="838"/>
      <c r="K170" s="834"/>
      <c r="L170" s="834"/>
      <c r="M170" s="833"/>
    </row>
    <row r="171" spans="1:13" ht="15.75">
      <c r="A171" s="657"/>
      <c r="B171" s="840"/>
      <c r="C171" s="841" t="s">
        <v>1217</v>
      </c>
      <c r="D171" s="655" t="s">
        <v>2048</v>
      </c>
      <c r="E171" s="835">
        <f t="shared" si="89"/>
        <v>0</v>
      </c>
      <c r="F171" s="834"/>
      <c r="G171" s="834"/>
      <c r="H171" s="834"/>
      <c r="I171" s="834"/>
      <c r="J171" s="838"/>
      <c r="K171" s="834"/>
      <c r="L171" s="834"/>
      <c r="M171" s="833"/>
    </row>
    <row r="172" spans="1:13" ht="15.75">
      <c r="A172" s="657"/>
      <c r="B172" s="840"/>
      <c r="C172" s="845" t="s">
        <v>959</v>
      </c>
      <c r="D172" s="655" t="s">
        <v>2047</v>
      </c>
      <c r="E172" s="835">
        <f t="shared" si="89"/>
        <v>0</v>
      </c>
      <c r="F172" s="834"/>
      <c r="G172" s="834"/>
      <c r="H172" s="834"/>
      <c r="I172" s="834"/>
      <c r="J172" s="838"/>
      <c r="K172" s="834"/>
      <c r="L172" s="834"/>
      <c r="M172" s="833"/>
    </row>
    <row r="173" spans="1:13" s="847" customFormat="1" ht="18" customHeight="1">
      <c r="A173" s="870"/>
      <c r="B173" s="868" t="s">
        <v>787</v>
      </c>
      <c r="C173" s="852"/>
      <c r="D173" s="664" t="s">
        <v>2046</v>
      </c>
      <c r="E173" s="835">
        <f t="shared" si="89"/>
        <v>0</v>
      </c>
      <c r="F173" s="671"/>
      <c r="G173" s="671"/>
      <c r="H173" s="671"/>
      <c r="I173" s="671"/>
      <c r="J173" s="672"/>
      <c r="K173" s="671"/>
      <c r="L173" s="671"/>
      <c r="M173" s="670"/>
    </row>
    <row r="174" spans="1:13" ht="15.75">
      <c r="A174" s="657"/>
      <c r="B174" s="840" t="s">
        <v>2045</v>
      </c>
      <c r="C174" s="863"/>
      <c r="D174" s="655" t="s">
        <v>2044</v>
      </c>
      <c r="E174" s="835">
        <f t="shared" si="89"/>
        <v>0</v>
      </c>
      <c r="F174" s="834">
        <f aca="true" t="shared" si="92" ref="F174:M174">F175</f>
        <v>0</v>
      </c>
      <c r="G174" s="834">
        <f t="shared" si="92"/>
        <v>0</v>
      </c>
      <c r="H174" s="834">
        <f t="shared" si="92"/>
        <v>0</v>
      </c>
      <c r="I174" s="834">
        <f t="shared" si="92"/>
        <v>0</v>
      </c>
      <c r="J174" s="834">
        <f t="shared" si="92"/>
        <v>0</v>
      </c>
      <c r="K174" s="834">
        <f t="shared" si="92"/>
        <v>0</v>
      </c>
      <c r="L174" s="834">
        <f t="shared" si="92"/>
        <v>0</v>
      </c>
      <c r="M174" s="833">
        <f t="shared" si="92"/>
        <v>0</v>
      </c>
    </row>
    <row r="175" spans="1:13" ht="14.25" customHeight="1">
      <c r="A175" s="657"/>
      <c r="B175" s="840"/>
      <c r="C175" s="841" t="s">
        <v>41</v>
      </c>
      <c r="D175" s="655" t="s">
        <v>2043</v>
      </c>
      <c r="E175" s="835">
        <f t="shared" si="89"/>
        <v>0</v>
      </c>
      <c r="F175" s="834"/>
      <c r="G175" s="834"/>
      <c r="H175" s="834"/>
      <c r="I175" s="834"/>
      <c r="J175" s="838"/>
      <c r="K175" s="834"/>
      <c r="L175" s="834"/>
      <c r="M175" s="833"/>
    </row>
    <row r="176" spans="1:13" s="847" customFormat="1" ht="15.75">
      <c r="A176" s="870"/>
      <c r="B176" s="868" t="s">
        <v>2042</v>
      </c>
      <c r="C176" s="852"/>
      <c r="D176" s="664" t="s">
        <v>2041</v>
      </c>
      <c r="E176" s="835">
        <f t="shared" si="89"/>
        <v>0</v>
      </c>
      <c r="F176" s="671">
        <f aca="true" t="shared" si="93" ref="F176:M176">SUM(F177:F178)</f>
        <v>0</v>
      </c>
      <c r="G176" s="671">
        <f t="shared" si="93"/>
        <v>0</v>
      </c>
      <c r="H176" s="671">
        <f t="shared" si="93"/>
        <v>0</v>
      </c>
      <c r="I176" s="671">
        <f t="shared" si="93"/>
        <v>0</v>
      </c>
      <c r="J176" s="671">
        <f t="shared" si="93"/>
        <v>0</v>
      </c>
      <c r="K176" s="671">
        <f t="shared" si="93"/>
        <v>0</v>
      </c>
      <c r="L176" s="671">
        <f t="shared" si="93"/>
        <v>0</v>
      </c>
      <c r="M176" s="670">
        <f t="shared" si="93"/>
        <v>0</v>
      </c>
    </row>
    <row r="177" spans="1:13" s="847" customFormat="1" ht="15.75">
      <c r="A177" s="870"/>
      <c r="B177" s="868"/>
      <c r="C177" s="852" t="s">
        <v>42</v>
      </c>
      <c r="D177" s="664" t="s">
        <v>2040</v>
      </c>
      <c r="E177" s="835">
        <f t="shared" si="89"/>
        <v>0</v>
      </c>
      <c r="F177" s="671"/>
      <c r="G177" s="671"/>
      <c r="H177" s="671"/>
      <c r="I177" s="671"/>
      <c r="J177" s="672"/>
      <c r="K177" s="671"/>
      <c r="L177" s="671"/>
      <c r="M177" s="670"/>
    </row>
    <row r="178" spans="1:13" s="847" customFormat="1" ht="15" customHeight="1">
      <c r="A178" s="870"/>
      <c r="B178" s="868"/>
      <c r="C178" s="852" t="s">
        <v>450</v>
      </c>
      <c r="D178" s="664" t="s">
        <v>2039</v>
      </c>
      <c r="E178" s="835">
        <f t="shared" si="89"/>
        <v>0</v>
      </c>
      <c r="F178" s="671"/>
      <c r="G178" s="671"/>
      <c r="H178" s="671"/>
      <c r="I178" s="671"/>
      <c r="J178" s="672"/>
      <c r="K178" s="671"/>
      <c r="L178" s="671"/>
      <c r="M178" s="670"/>
    </row>
    <row r="179" spans="1:13" ht="15.75">
      <c r="A179" s="657"/>
      <c r="B179" s="862" t="s">
        <v>788</v>
      </c>
      <c r="C179" s="845"/>
      <c r="D179" s="655" t="s">
        <v>2038</v>
      </c>
      <c r="E179" s="835">
        <f t="shared" si="89"/>
        <v>0</v>
      </c>
      <c r="F179" s="834"/>
      <c r="G179" s="834"/>
      <c r="H179" s="834"/>
      <c r="I179" s="834"/>
      <c r="J179" s="838"/>
      <c r="K179" s="834"/>
      <c r="L179" s="834"/>
      <c r="M179" s="833"/>
    </row>
    <row r="180" spans="1:13" ht="15.75">
      <c r="A180" s="653" t="s">
        <v>2037</v>
      </c>
      <c r="B180" s="862"/>
      <c r="C180" s="845"/>
      <c r="D180" s="655" t="s">
        <v>2036</v>
      </c>
      <c r="E180" s="835">
        <f t="shared" si="89"/>
        <v>0</v>
      </c>
      <c r="F180" s="834">
        <f aca="true" t="shared" si="94" ref="F180:M180">F182+F185+F186</f>
        <v>0</v>
      </c>
      <c r="G180" s="834">
        <f t="shared" si="94"/>
        <v>0</v>
      </c>
      <c r="H180" s="834">
        <f t="shared" si="94"/>
        <v>0</v>
      </c>
      <c r="I180" s="834">
        <f t="shared" si="94"/>
        <v>0</v>
      </c>
      <c r="J180" s="834">
        <f t="shared" si="94"/>
        <v>0</v>
      </c>
      <c r="K180" s="834">
        <f t="shared" si="94"/>
        <v>0</v>
      </c>
      <c r="L180" s="834">
        <f t="shared" si="94"/>
        <v>0</v>
      </c>
      <c r="M180" s="833">
        <f t="shared" si="94"/>
        <v>0</v>
      </c>
    </row>
    <row r="181" spans="1:13" ht="15.75">
      <c r="A181" s="657" t="s">
        <v>736</v>
      </c>
      <c r="B181" s="862"/>
      <c r="C181" s="845"/>
      <c r="D181" s="655"/>
      <c r="E181" s="835"/>
      <c r="F181" s="834"/>
      <c r="G181" s="834"/>
      <c r="H181" s="834"/>
      <c r="I181" s="834"/>
      <c r="J181" s="838"/>
      <c r="K181" s="834"/>
      <c r="L181" s="834"/>
      <c r="M181" s="833"/>
    </row>
    <row r="182" spans="1:13" ht="33" customHeight="1">
      <c r="A182" s="657"/>
      <c r="B182" s="1258" t="s">
        <v>2035</v>
      </c>
      <c r="C182" s="1258"/>
      <c r="D182" s="655" t="s">
        <v>2034</v>
      </c>
      <c r="E182" s="835">
        <f aca="true" t="shared" si="95" ref="E182:E188">G182+H182+I182+J182</f>
        <v>0</v>
      </c>
      <c r="F182" s="834">
        <f aca="true" t="shared" si="96" ref="F182:M182">F183+F184</f>
        <v>0</v>
      </c>
      <c r="G182" s="834">
        <f t="shared" si="96"/>
        <v>0</v>
      </c>
      <c r="H182" s="834">
        <f t="shared" si="96"/>
        <v>0</v>
      </c>
      <c r="I182" s="834">
        <f t="shared" si="96"/>
        <v>0</v>
      </c>
      <c r="J182" s="834">
        <f t="shared" si="96"/>
        <v>0</v>
      </c>
      <c r="K182" s="834">
        <f t="shared" si="96"/>
        <v>0</v>
      </c>
      <c r="L182" s="834">
        <f t="shared" si="96"/>
        <v>0</v>
      </c>
      <c r="M182" s="833">
        <f t="shared" si="96"/>
        <v>0</v>
      </c>
    </row>
    <row r="183" spans="1:13" ht="15.75">
      <c r="A183" s="657"/>
      <c r="B183" s="862"/>
      <c r="C183" s="845" t="s">
        <v>1266</v>
      </c>
      <c r="D183" s="664" t="s">
        <v>2033</v>
      </c>
      <c r="E183" s="835">
        <f t="shared" si="95"/>
        <v>0</v>
      </c>
      <c r="F183" s="834"/>
      <c r="G183" s="834"/>
      <c r="H183" s="834"/>
      <c r="I183" s="834"/>
      <c r="J183" s="838"/>
      <c r="K183" s="834"/>
      <c r="L183" s="834"/>
      <c r="M183" s="833"/>
    </row>
    <row r="184" spans="1:13" s="847" customFormat="1" ht="14.25" customHeight="1">
      <c r="A184" s="851"/>
      <c r="B184" s="850"/>
      <c r="C184" s="849" t="s">
        <v>566</v>
      </c>
      <c r="D184" s="869" t="s">
        <v>2032</v>
      </c>
      <c r="E184" s="835">
        <f t="shared" si="95"/>
        <v>0</v>
      </c>
      <c r="F184" s="671"/>
      <c r="G184" s="671"/>
      <c r="H184" s="671"/>
      <c r="I184" s="671"/>
      <c r="J184" s="672"/>
      <c r="K184" s="671"/>
      <c r="L184" s="671"/>
      <c r="M184" s="670"/>
    </row>
    <row r="185" spans="1:13" s="847" customFormat="1" ht="13.5" customHeight="1">
      <c r="A185" s="851"/>
      <c r="B185" s="850" t="s">
        <v>1061</v>
      </c>
      <c r="C185" s="849"/>
      <c r="D185" s="664" t="s">
        <v>2031</v>
      </c>
      <c r="E185" s="835">
        <f t="shared" si="95"/>
        <v>0</v>
      </c>
      <c r="F185" s="671"/>
      <c r="G185" s="671"/>
      <c r="H185" s="671"/>
      <c r="I185" s="671"/>
      <c r="J185" s="672"/>
      <c r="K185" s="671"/>
      <c r="L185" s="671"/>
      <c r="M185" s="670"/>
    </row>
    <row r="186" spans="1:13" ht="15.75">
      <c r="A186" s="657"/>
      <c r="B186" s="862" t="s">
        <v>2030</v>
      </c>
      <c r="C186" s="845"/>
      <c r="D186" s="655" t="s">
        <v>2029</v>
      </c>
      <c r="E186" s="835">
        <f t="shared" si="95"/>
        <v>0</v>
      </c>
      <c r="F186" s="834">
        <f aca="true" t="shared" si="97" ref="F186:M186">F187</f>
        <v>0</v>
      </c>
      <c r="G186" s="834">
        <f t="shared" si="97"/>
        <v>0</v>
      </c>
      <c r="H186" s="834">
        <f t="shared" si="97"/>
        <v>0</v>
      </c>
      <c r="I186" s="834">
        <f t="shared" si="97"/>
        <v>0</v>
      </c>
      <c r="J186" s="834">
        <f t="shared" si="97"/>
        <v>0</v>
      </c>
      <c r="K186" s="834">
        <f t="shared" si="97"/>
        <v>0</v>
      </c>
      <c r="L186" s="834">
        <f t="shared" si="97"/>
        <v>0</v>
      </c>
      <c r="M186" s="833">
        <f t="shared" si="97"/>
        <v>0</v>
      </c>
    </row>
    <row r="187" spans="1:13" ht="15.75">
      <c r="A187" s="657"/>
      <c r="B187" s="862"/>
      <c r="C187" s="845" t="s">
        <v>910</v>
      </c>
      <c r="D187" s="655" t="s">
        <v>2028</v>
      </c>
      <c r="E187" s="835">
        <f t="shared" si="95"/>
        <v>0</v>
      </c>
      <c r="F187" s="834"/>
      <c r="G187" s="834"/>
      <c r="H187" s="834"/>
      <c r="I187" s="834"/>
      <c r="J187" s="838"/>
      <c r="K187" s="834"/>
      <c r="L187" s="834"/>
      <c r="M187" s="833"/>
    </row>
    <row r="188" spans="1:13" ht="15.75">
      <c r="A188" s="1255" t="s">
        <v>2027</v>
      </c>
      <c r="B188" s="1256"/>
      <c r="C188" s="1256"/>
      <c r="D188" s="655" t="s">
        <v>2026</v>
      </c>
      <c r="E188" s="835">
        <f t="shared" si="95"/>
        <v>0</v>
      </c>
      <c r="F188" s="834">
        <f aca="true" t="shared" si="98" ref="F188:M188">F190+F200+F204</f>
        <v>0</v>
      </c>
      <c r="G188" s="834">
        <f t="shared" si="98"/>
        <v>0</v>
      </c>
      <c r="H188" s="834">
        <f t="shared" si="98"/>
        <v>0</v>
      </c>
      <c r="I188" s="834">
        <f t="shared" si="98"/>
        <v>0</v>
      </c>
      <c r="J188" s="834">
        <f t="shared" si="98"/>
        <v>0</v>
      </c>
      <c r="K188" s="834">
        <f t="shared" si="98"/>
        <v>0</v>
      </c>
      <c r="L188" s="834">
        <f t="shared" si="98"/>
        <v>0</v>
      </c>
      <c r="M188" s="833">
        <f t="shared" si="98"/>
        <v>0</v>
      </c>
    </row>
    <row r="189" spans="1:13" ht="15.75">
      <c r="A189" s="657" t="s">
        <v>736</v>
      </c>
      <c r="B189" s="666"/>
      <c r="C189" s="665"/>
      <c r="D189" s="664"/>
      <c r="E189" s="835"/>
      <c r="F189" s="834"/>
      <c r="G189" s="834"/>
      <c r="H189" s="834"/>
      <c r="I189" s="834"/>
      <c r="J189" s="838"/>
      <c r="K189" s="834"/>
      <c r="L189" s="834"/>
      <c r="M189" s="833"/>
    </row>
    <row r="190" spans="1:13" ht="35.25" customHeight="1">
      <c r="A190" s="657"/>
      <c r="B190" s="1254" t="s">
        <v>2025</v>
      </c>
      <c r="C190" s="1254"/>
      <c r="D190" s="664" t="s">
        <v>2024</v>
      </c>
      <c r="E190" s="835">
        <f aca="true" t="shared" si="99" ref="E190:E205">G190+H190+I190+J190</f>
        <v>0</v>
      </c>
      <c r="F190" s="834">
        <f aca="true" t="shared" si="100" ref="F190:M190">SUM(F191:F199)</f>
        <v>0</v>
      </c>
      <c r="G190" s="834">
        <f t="shared" si="100"/>
        <v>0</v>
      </c>
      <c r="H190" s="834">
        <f t="shared" si="100"/>
        <v>0</v>
      </c>
      <c r="I190" s="834">
        <f t="shared" si="100"/>
        <v>0</v>
      </c>
      <c r="J190" s="834">
        <f t="shared" si="100"/>
        <v>0</v>
      </c>
      <c r="K190" s="834">
        <f t="shared" si="100"/>
        <v>0</v>
      </c>
      <c r="L190" s="834">
        <f t="shared" si="100"/>
        <v>0</v>
      </c>
      <c r="M190" s="833">
        <f t="shared" si="100"/>
        <v>0</v>
      </c>
    </row>
    <row r="191" spans="1:13" ht="15.75">
      <c r="A191" s="657"/>
      <c r="B191" s="666"/>
      <c r="C191" s="665" t="s">
        <v>912</v>
      </c>
      <c r="D191" s="664" t="s">
        <v>2023</v>
      </c>
      <c r="E191" s="835">
        <f t="shared" si="99"/>
        <v>0</v>
      </c>
      <c r="F191" s="834"/>
      <c r="G191" s="834"/>
      <c r="H191" s="834"/>
      <c r="I191" s="834"/>
      <c r="J191" s="838"/>
      <c r="K191" s="834"/>
      <c r="L191" s="834"/>
      <c r="M191" s="833"/>
    </row>
    <row r="192" spans="1:13" ht="15.75">
      <c r="A192" s="657"/>
      <c r="B192" s="666"/>
      <c r="C192" s="665" t="s">
        <v>913</v>
      </c>
      <c r="D192" s="664" t="s">
        <v>2022</v>
      </c>
      <c r="E192" s="835">
        <f t="shared" si="99"/>
        <v>0</v>
      </c>
      <c r="F192" s="834"/>
      <c r="G192" s="834"/>
      <c r="H192" s="834"/>
      <c r="I192" s="834"/>
      <c r="J192" s="838"/>
      <c r="K192" s="834"/>
      <c r="L192" s="834"/>
      <c r="M192" s="833"/>
    </row>
    <row r="193" spans="1:13" ht="15.75">
      <c r="A193" s="657"/>
      <c r="B193" s="666"/>
      <c r="C193" s="665" t="s">
        <v>1042</v>
      </c>
      <c r="D193" s="664" t="s">
        <v>2021</v>
      </c>
      <c r="E193" s="835">
        <f t="shared" si="99"/>
        <v>0</v>
      </c>
      <c r="F193" s="834"/>
      <c r="G193" s="834"/>
      <c r="H193" s="834"/>
      <c r="I193" s="834"/>
      <c r="J193" s="838"/>
      <c r="K193" s="834"/>
      <c r="L193" s="834"/>
      <c r="M193" s="833"/>
    </row>
    <row r="194" spans="1:13" ht="15.75">
      <c r="A194" s="657"/>
      <c r="B194" s="666"/>
      <c r="C194" s="665" t="s">
        <v>1043</v>
      </c>
      <c r="D194" s="664" t="s">
        <v>2020</v>
      </c>
      <c r="E194" s="835">
        <f t="shared" si="99"/>
        <v>0</v>
      </c>
      <c r="F194" s="834"/>
      <c r="G194" s="834"/>
      <c r="H194" s="834"/>
      <c r="I194" s="834"/>
      <c r="J194" s="838"/>
      <c r="K194" s="834"/>
      <c r="L194" s="834"/>
      <c r="M194" s="833"/>
    </row>
    <row r="195" spans="1:13" ht="15.75">
      <c r="A195" s="657"/>
      <c r="B195" s="666"/>
      <c r="C195" s="665" t="s">
        <v>1044</v>
      </c>
      <c r="D195" s="664" t="s">
        <v>2019</v>
      </c>
      <c r="E195" s="835">
        <f t="shared" si="99"/>
        <v>0</v>
      </c>
      <c r="F195" s="834"/>
      <c r="G195" s="834"/>
      <c r="H195" s="834"/>
      <c r="I195" s="834"/>
      <c r="J195" s="838"/>
      <c r="K195" s="834"/>
      <c r="L195" s="834"/>
      <c r="M195" s="833"/>
    </row>
    <row r="196" spans="1:13" ht="15.75">
      <c r="A196" s="661"/>
      <c r="B196" s="697"/>
      <c r="C196" s="696" t="s">
        <v>1045</v>
      </c>
      <c r="D196" s="664" t="s">
        <v>2018</v>
      </c>
      <c r="E196" s="835">
        <f t="shared" si="99"/>
        <v>0</v>
      </c>
      <c r="F196" s="834"/>
      <c r="G196" s="834"/>
      <c r="H196" s="834"/>
      <c r="I196" s="834"/>
      <c r="J196" s="838"/>
      <c r="K196" s="834"/>
      <c r="L196" s="834"/>
      <c r="M196" s="833"/>
    </row>
    <row r="197" spans="1:13" ht="13.5" customHeight="1">
      <c r="A197" s="657"/>
      <c r="B197" s="666"/>
      <c r="C197" s="665" t="s">
        <v>1763</v>
      </c>
      <c r="D197" s="664" t="s">
        <v>2017</v>
      </c>
      <c r="E197" s="835">
        <f t="shared" si="99"/>
        <v>0</v>
      </c>
      <c r="F197" s="834"/>
      <c r="G197" s="834"/>
      <c r="H197" s="834"/>
      <c r="I197" s="834"/>
      <c r="J197" s="838"/>
      <c r="K197" s="834"/>
      <c r="L197" s="834"/>
      <c r="M197" s="833"/>
    </row>
    <row r="198" spans="1:13" ht="15.75">
      <c r="A198" s="657"/>
      <c r="B198" s="666"/>
      <c r="C198" s="665" t="s">
        <v>296</v>
      </c>
      <c r="D198" s="664" t="s">
        <v>2016</v>
      </c>
      <c r="E198" s="835">
        <f t="shared" si="99"/>
        <v>0</v>
      </c>
      <c r="F198" s="834"/>
      <c r="G198" s="834"/>
      <c r="H198" s="834"/>
      <c r="I198" s="834"/>
      <c r="J198" s="838"/>
      <c r="K198" s="834"/>
      <c r="L198" s="834"/>
      <c r="M198" s="833"/>
    </row>
    <row r="199" spans="1:13" ht="15.75">
      <c r="A199" s="657"/>
      <c r="B199" s="666"/>
      <c r="C199" s="665" t="s">
        <v>297</v>
      </c>
      <c r="D199" s="664" t="s">
        <v>2015</v>
      </c>
      <c r="E199" s="835">
        <f t="shared" si="99"/>
        <v>0</v>
      </c>
      <c r="F199" s="834"/>
      <c r="G199" s="834"/>
      <c r="H199" s="834"/>
      <c r="I199" s="834"/>
      <c r="J199" s="838"/>
      <c r="K199" s="834"/>
      <c r="L199" s="834"/>
      <c r="M199" s="833"/>
    </row>
    <row r="200" spans="1:13" s="847" customFormat="1" ht="33" customHeight="1">
      <c r="A200" s="851"/>
      <c r="B200" s="1258" t="s">
        <v>2014</v>
      </c>
      <c r="C200" s="1258"/>
      <c r="D200" s="664" t="s">
        <v>2013</v>
      </c>
      <c r="E200" s="835">
        <f t="shared" si="99"/>
        <v>0</v>
      </c>
      <c r="F200" s="695">
        <f aca="true" t="shared" si="101" ref="F200:M200">SUM(F201:F203)</f>
        <v>0</v>
      </c>
      <c r="G200" s="695">
        <f t="shared" si="101"/>
        <v>0</v>
      </c>
      <c r="H200" s="695">
        <f t="shared" si="101"/>
        <v>0</v>
      </c>
      <c r="I200" s="695">
        <f t="shared" si="101"/>
        <v>0</v>
      </c>
      <c r="J200" s="695">
        <f t="shared" si="101"/>
        <v>0</v>
      </c>
      <c r="K200" s="695">
        <f t="shared" si="101"/>
        <v>0</v>
      </c>
      <c r="L200" s="695">
        <f t="shared" si="101"/>
        <v>0</v>
      </c>
      <c r="M200" s="694">
        <f t="shared" si="101"/>
        <v>0</v>
      </c>
    </row>
    <row r="201" spans="1:13" s="847" customFormat="1" ht="14.25" customHeight="1">
      <c r="A201" s="851"/>
      <c r="B201" s="868"/>
      <c r="C201" s="849" t="s">
        <v>64</v>
      </c>
      <c r="D201" s="848" t="s">
        <v>2012</v>
      </c>
      <c r="E201" s="835">
        <f t="shared" si="99"/>
        <v>0</v>
      </c>
      <c r="F201" s="671"/>
      <c r="G201" s="671"/>
      <c r="H201" s="671"/>
      <c r="I201" s="671"/>
      <c r="J201" s="672"/>
      <c r="K201" s="671"/>
      <c r="L201" s="671"/>
      <c r="M201" s="670"/>
    </row>
    <row r="202" spans="1:13" s="847" customFormat="1" ht="15" customHeight="1">
      <c r="A202" s="851"/>
      <c r="B202" s="868"/>
      <c r="C202" s="849" t="s">
        <v>65</v>
      </c>
      <c r="D202" s="848" t="s">
        <v>2011</v>
      </c>
      <c r="E202" s="835">
        <f t="shared" si="99"/>
        <v>0</v>
      </c>
      <c r="F202" s="671"/>
      <c r="G202" s="671"/>
      <c r="H202" s="671"/>
      <c r="I202" s="671"/>
      <c r="J202" s="672"/>
      <c r="K202" s="671"/>
      <c r="L202" s="671"/>
      <c r="M202" s="670"/>
    </row>
    <row r="203" spans="1:13" s="847" customFormat="1" ht="24.75" customHeight="1">
      <c r="A203" s="851"/>
      <c r="B203" s="868"/>
      <c r="C203" s="867" t="s">
        <v>66</v>
      </c>
      <c r="D203" s="848" t="s">
        <v>2010</v>
      </c>
      <c r="E203" s="835">
        <f t="shared" si="99"/>
        <v>0</v>
      </c>
      <c r="F203" s="671"/>
      <c r="G203" s="671"/>
      <c r="H203" s="671"/>
      <c r="I203" s="671"/>
      <c r="J203" s="672"/>
      <c r="K203" s="671"/>
      <c r="L203" s="671"/>
      <c r="M203" s="670"/>
    </row>
    <row r="204" spans="1:13" ht="15.75">
      <c r="A204" s="689"/>
      <c r="B204" s="840" t="s">
        <v>155</v>
      </c>
      <c r="C204" s="846"/>
      <c r="D204" s="655" t="s">
        <v>2009</v>
      </c>
      <c r="E204" s="835">
        <f t="shared" si="99"/>
        <v>0</v>
      </c>
      <c r="F204" s="834"/>
      <c r="G204" s="834"/>
      <c r="H204" s="834"/>
      <c r="I204" s="834"/>
      <c r="J204" s="838"/>
      <c r="K204" s="834"/>
      <c r="L204" s="834"/>
      <c r="M204" s="833"/>
    </row>
    <row r="205" spans="1:13" ht="33" customHeight="1">
      <c r="A205" s="1255" t="s">
        <v>2008</v>
      </c>
      <c r="B205" s="1256"/>
      <c r="C205" s="1256"/>
      <c r="D205" s="652" t="s">
        <v>2007</v>
      </c>
      <c r="E205" s="835">
        <f t="shared" si="99"/>
        <v>0</v>
      </c>
      <c r="F205" s="834">
        <f aca="true" t="shared" si="102" ref="F205:M205">F207+F208+F209+F210+F211</f>
        <v>0</v>
      </c>
      <c r="G205" s="834">
        <f t="shared" si="102"/>
        <v>0</v>
      </c>
      <c r="H205" s="834">
        <f t="shared" si="102"/>
        <v>0</v>
      </c>
      <c r="I205" s="834">
        <f t="shared" si="102"/>
        <v>0</v>
      </c>
      <c r="J205" s="834">
        <f t="shared" si="102"/>
        <v>0</v>
      </c>
      <c r="K205" s="834">
        <f t="shared" si="102"/>
        <v>0</v>
      </c>
      <c r="L205" s="834">
        <f t="shared" si="102"/>
        <v>0</v>
      </c>
      <c r="M205" s="833">
        <f t="shared" si="102"/>
        <v>0</v>
      </c>
    </row>
    <row r="206" spans="1:13" ht="15.75">
      <c r="A206" s="657" t="s">
        <v>736</v>
      </c>
      <c r="B206" s="666"/>
      <c r="C206" s="665"/>
      <c r="D206" s="652"/>
      <c r="E206" s="835"/>
      <c r="F206" s="834"/>
      <c r="G206" s="834"/>
      <c r="H206" s="834"/>
      <c r="I206" s="834"/>
      <c r="J206" s="838"/>
      <c r="K206" s="834"/>
      <c r="L206" s="834"/>
      <c r="M206" s="833"/>
    </row>
    <row r="207" spans="1:13" ht="15.75">
      <c r="A207" s="689"/>
      <c r="B207" s="666" t="s">
        <v>1126</v>
      </c>
      <c r="C207" s="690"/>
      <c r="D207" s="652" t="s">
        <v>2006</v>
      </c>
      <c r="E207" s="835">
        <f aca="true" t="shared" si="103" ref="E207:E215">G207+H207+I207+J207</f>
        <v>0</v>
      </c>
      <c r="F207" s="834"/>
      <c r="G207" s="834"/>
      <c r="H207" s="834"/>
      <c r="I207" s="834"/>
      <c r="J207" s="838"/>
      <c r="K207" s="834"/>
      <c r="L207" s="834"/>
      <c r="M207" s="833"/>
    </row>
    <row r="208" spans="1:13" ht="15.75">
      <c r="A208" s="689"/>
      <c r="B208" s="666" t="s">
        <v>430</v>
      </c>
      <c r="C208" s="690"/>
      <c r="D208" s="652" t="s">
        <v>2005</v>
      </c>
      <c r="E208" s="835">
        <f t="shared" si="103"/>
        <v>0</v>
      </c>
      <c r="F208" s="834"/>
      <c r="G208" s="834"/>
      <c r="H208" s="834"/>
      <c r="I208" s="834"/>
      <c r="J208" s="838"/>
      <c r="K208" s="834"/>
      <c r="L208" s="834"/>
      <c r="M208" s="833"/>
    </row>
    <row r="209" spans="1:13" s="847" customFormat="1" ht="18" customHeight="1">
      <c r="A209" s="851"/>
      <c r="B209" s="850" t="s">
        <v>1762</v>
      </c>
      <c r="C209" s="849"/>
      <c r="D209" s="664" t="s">
        <v>2004</v>
      </c>
      <c r="E209" s="835">
        <f t="shared" si="103"/>
        <v>0</v>
      </c>
      <c r="F209" s="692"/>
      <c r="G209" s="692"/>
      <c r="H209" s="692"/>
      <c r="I209" s="671"/>
      <c r="J209" s="672"/>
      <c r="K209" s="692"/>
      <c r="L209" s="692"/>
      <c r="M209" s="691"/>
    </row>
    <row r="210" spans="1:13" s="847" customFormat="1" ht="18" customHeight="1">
      <c r="A210" s="851"/>
      <c r="B210" s="850" t="s">
        <v>1226</v>
      </c>
      <c r="C210" s="850"/>
      <c r="D210" s="664" t="s">
        <v>2003</v>
      </c>
      <c r="E210" s="835">
        <f t="shared" si="103"/>
        <v>0</v>
      </c>
      <c r="F210" s="671"/>
      <c r="G210" s="671"/>
      <c r="H210" s="671"/>
      <c r="I210" s="671"/>
      <c r="J210" s="672"/>
      <c r="K210" s="671"/>
      <c r="L210" s="671"/>
      <c r="M210" s="670"/>
    </row>
    <row r="211" spans="1:13" ht="15.75">
      <c r="A211" s="689"/>
      <c r="B211" s="666" t="s">
        <v>2002</v>
      </c>
      <c r="C211" s="690"/>
      <c r="D211" s="652" t="s">
        <v>2001</v>
      </c>
      <c r="E211" s="835">
        <f t="shared" si="103"/>
        <v>0</v>
      </c>
      <c r="F211" s="834">
        <f aca="true" t="shared" si="104" ref="F211:M211">SUM(F212:F213)</f>
        <v>0</v>
      </c>
      <c r="G211" s="834">
        <f t="shared" si="104"/>
        <v>0</v>
      </c>
      <c r="H211" s="834">
        <f t="shared" si="104"/>
        <v>0</v>
      </c>
      <c r="I211" s="834">
        <f t="shared" si="104"/>
        <v>0</v>
      </c>
      <c r="J211" s="834">
        <f t="shared" si="104"/>
        <v>0</v>
      </c>
      <c r="K211" s="834">
        <f t="shared" si="104"/>
        <v>0</v>
      </c>
      <c r="L211" s="834">
        <f t="shared" si="104"/>
        <v>0</v>
      </c>
      <c r="M211" s="833">
        <f t="shared" si="104"/>
        <v>0</v>
      </c>
    </row>
    <row r="212" spans="1:13" ht="15.75">
      <c r="A212" s="689"/>
      <c r="B212" s="666"/>
      <c r="C212" s="665" t="s">
        <v>369</v>
      </c>
      <c r="D212" s="652" t="s">
        <v>2000</v>
      </c>
      <c r="E212" s="835">
        <f t="shared" si="103"/>
        <v>0</v>
      </c>
      <c r="F212" s="834"/>
      <c r="G212" s="834"/>
      <c r="H212" s="834"/>
      <c r="I212" s="834"/>
      <c r="J212" s="838"/>
      <c r="K212" s="834"/>
      <c r="L212" s="834"/>
      <c r="M212" s="833"/>
    </row>
    <row r="213" spans="1:13" ht="15.75">
      <c r="A213" s="689"/>
      <c r="B213" s="666"/>
      <c r="C213" s="665" t="s">
        <v>1761</v>
      </c>
      <c r="D213" s="652" t="s">
        <v>1999</v>
      </c>
      <c r="E213" s="835">
        <f t="shared" si="103"/>
        <v>0</v>
      </c>
      <c r="F213" s="834"/>
      <c r="G213" s="834"/>
      <c r="H213" s="834"/>
      <c r="I213" s="834"/>
      <c r="J213" s="838"/>
      <c r="K213" s="834"/>
      <c r="L213" s="834"/>
      <c r="M213" s="833"/>
    </row>
    <row r="214" spans="1:13" s="824" customFormat="1" ht="34.5" customHeight="1">
      <c r="A214" s="1260" t="s">
        <v>1998</v>
      </c>
      <c r="B214" s="1261"/>
      <c r="C214" s="1261"/>
      <c r="D214" s="866"/>
      <c r="E214" s="835">
        <f t="shared" si="103"/>
        <v>0</v>
      </c>
      <c r="F214" s="882"/>
      <c r="G214" s="882"/>
      <c r="H214" s="882"/>
      <c r="I214" s="882"/>
      <c r="J214" s="883"/>
      <c r="K214" s="882"/>
      <c r="L214" s="882"/>
      <c r="M214" s="881"/>
    </row>
    <row r="215" spans="1:13" ht="30" customHeight="1">
      <c r="A215" s="1260" t="s">
        <v>1997</v>
      </c>
      <c r="B215" s="1261"/>
      <c r="C215" s="1261"/>
      <c r="D215" s="664" t="s">
        <v>1996</v>
      </c>
      <c r="E215" s="835">
        <f t="shared" si="103"/>
        <v>0</v>
      </c>
      <c r="F215" s="834">
        <f aca="true" t="shared" si="105" ref="F215:M215">F217+F220+F223+F224+F225</f>
        <v>0</v>
      </c>
      <c r="G215" s="834">
        <f t="shared" si="105"/>
        <v>0</v>
      </c>
      <c r="H215" s="834">
        <f t="shared" si="105"/>
        <v>0</v>
      </c>
      <c r="I215" s="834">
        <f t="shared" si="105"/>
        <v>0</v>
      </c>
      <c r="J215" s="834">
        <f t="shared" si="105"/>
        <v>0</v>
      </c>
      <c r="K215" s="834">
        <f t="shared" si="105"/>
        <v>0</v>
      </c>
      <c r="L215" s="834">
        <f t="shared" si="105"/>
        <v>0</v>
      </c>
      <c r="M215" s="833">
        <f t="shared" si="105"/>
        <v>0</v>
      </c>
    </row>
    <row r="216" spans="1:13" ht="15.75">
      <c r="A216" s="657" t="s">
        <v>736</v>
      </c>
      <c r="B216" s="666"/>
      <c r="C216" s="665"/>
      <c r="D216" s="664"/>
      <c r="E216" s="835"/>
      <c r="F216" s="834"/>
      <c r="G216" s="834"/>
      <c r="H216" s="834"/>
      <c r="I216" s="834"/>
      <c r="J216" s="838"/>
      <c r="K216" s="834"/>
      <c r="L216" s="834"/>
      <c r="M216" s="833"/>
    </row>
    <row r="217" spans="1:37" ht="15.75">
      <c r="A217" s="657"/>
      <c r="B217" s="1277" t="s">
        <v>1995</v>
      </c>
      <c r="C217" s="1277"/>
      <c r="D217" s="655" t="s">
        <v>1994</v>
      </c>
      <c r="E217" s="835">
        <f aca="true" t="shared" si="106" ref="E217:E226">G217+H217+I217+J217</f>
        <v>0</v>
      </c>
      <c r="F217" s="834">
        <f aca="true" t="shared" si="107" ref="F217:M217">F218+F219</f>
        <v>0</v>
      </c>
      <c r="G217" s="834">
        <f t="shared" si="107"/>
        <v>0</v>
      </c>
      <c r="H217" s="834">
        <f t="shared" si="107"/>
        <v>0</v>
      </c>
      <c r="I217" s="834">
        <f t="shared" si="107"/>
        <v>0</v>
      </c>
      <c r="J217" s="834">
        <f t="shared" si="107"/>
        <v>0</v>
      </c>
      <c r="K217" s="834">
        <f t="shared" si="107"/>
        <v>0</v>
      </c>
      <c r="L217" s="834">
        <f t="shared" si="107"/>
        <v>0</v>
      </c>
      <c r="M217" s="833">
        <f t="shared" si="107"/>
        <v>0</v>
      </c>
      <c r="AH217" s="824"/>
      <c r="AI217" s="824"/>
      <c r="AJ217" s="824"/>
      <c r="AK217" s="824"/>
    </row>
    <row r="218" spans="1:13" ht="15.75">
      <c r="A218" s="657"/>
      <c r="B218" s="840"/>
      <c r="C218" s="845" t="s">
        <v>237</v>
      </c>
      <c r="D218" s="655" t="s">
        <v>1993</v>
      </c>
      <c r="E218" s="835">
        <f t="shared" si="106"/>
        <v>0</v>
      </c>
      <c r="F218" s="834"/>
      <c r="G218" s="834"/>
      <c r="H218" s="834"/>
      <c r="I218" s="834"/>
      <c r="J218" s="838"/>
      <c r="K218" s="834"/>
      <c r="L218" s="834"/>
      <c r="M218" s="833"/>
    </row>
    <row r="219" spans="1:13" ht="15.75">
      <c r="A219" s="657"/>
      <c r="B219" s="840"/>
      <c r="C219" s="863" t="s">
        <v>689</v>
      </c>
      <c r="D219" s="655" t="s">
        <v>1992</v>
      </c>
      <c r="E219" s="835">
        <f t="shared" si="106"/>
        <v>0</v>
      </c>
      <c r="F219" s="834"/>
      <c r="G219" s="834"/>
      <c r="H219" s="834"/>
      <c r="I219" s="834"/>
      <c r="J219" s="838"/>
      <c r="K219" s="834"/>
      <c r="L219" s="834"/>
      <c r="M219" s="833"/>
    </row>
    <row r="220" spans="1:13" ht="27" customHeight="1">
      <c r="A220" s="657"/>
      <c r="B220" s="1258" t="s">
        <v>1991</v>
      </c>
      <c r="C220" s="1258"/>
      <c r="D220" s="655" t="s">
        <v>1990</v>
      </c>
      <c r="E220" s="835">
        <f t="shared" si="106"/>
        <v>0</v>
      </c>
      <c r="F220" s="834">
        <f aca="true" t="shared" si="108" ref="F220:M220">F221+F222</f>
        <v>0</v>
      </c>
      <c r="G220" s="834">
        <f t="shared" si="108"/>
        <v>0</v>
      </c>
      <c r="H220" s="834">
        <f t="shared" si="108"/>
        <v>0</v>
      </c>
      <c r="I220" s="834">
        <f t="shared" si="108"/>
        <v>0</v>
      </c>
      <c r="J220" s="834">
        <f t="shared" si="108"/>
        <v>0</v>
      </c>
      <c r="K220" s="834">
        <f t="shared" si="108"/>
        <v>0</v>
      </c>
      <c r="L220" s="834">
        <f t="shared" si="108"/>
        <v>0</v>
      </c>
      <c r="M220" s="833">
        <f t="shared" si="108"/>
        <v>0</v>
      </c>
    </row>
    <row r="221" spans="1:13" ht="15.75">
      <c r="A221" s="657"/>
      <c r="B221" s="862"/>
      <c r="C221" s="841" t="s">
        <v>690</v>
      </c>
      <c r="D221" s="655" t="s">
        <v>1989</v>
      </c>
      <c r="E221" s="835">
        <f t="shared" si="106"/>
        <v>0</v>
      </c>
      <c r="F221" s="834"/>
      <c r="G221" s="834"/>
      <c r="H221" s="834"/>
      <c r="I221" s="834"/>
      <c r="J221" s="838"/>
      <c r="K221" s="834"/>
      <c r="L221" s="834"/>
      <c r="M221" s="833"/>
    </row>
    <row r="222" spans="1:13" ht="15.75">
      <c r="A222" s="657"/>
      <c r="B222" s="862"/>
      <c r="C222" s="841" t="s">
        <v>691</v>
      </c>
      <c r="D222" s="655" t="s">
        <v>1988</v>
      </c>
      <c r="E222" s="835">
        <f t="shared" si="106"/>
        <v>0</v>
      </c>
      <c r="F222" s="834"/>
      <c r="G222" s="834"/>
      <c r="H222" s="834"/>
      <c r="I222" s="834"/>
      <c r="J222" s="838"/>
      <c r="K222" s="834"/>
      <c r="L222" s="834"/>
      <c r="M222" s="833"/>
    </row>
    <row r="223" spans="1:13" ht="15.75">
      <c r="A223" s="657"/>
      <c r="B223" s="840" t="s">
        <v>1076</v>
      </c>
      <c r="C223" s="841"/>
      <c r="D223" s="655" t="s">
        <v>1987</v>
      </c>
      <c r="E223" s="835">
        <f t="shared" si="106"/>
        <v>0</v>
      </c>
      <c r="F223" s="834"/>
      <c r="G223" s="834"/>
      <c r="H223" s="834"/>
      <c r="I223" s="834"/>
      <c r="J223" s="838"/>
      <c r="K223" s="834"/>
      <c r="L223" s="834"/>
      <c r="M223" s="833"/>
    </row>
    <row r="224" spans="1:13" ht="15" customHeight="1">
      <c r="A224" s="657"/>
      <c r="B224" s="840" t="s">
        <v>783</v>
      </c>
      <c r="C224" s="841"/>
      <c r="D224" s="655" t="s">
        <v>1986</v>
      </c>
      <c r="E224" s="835">
        <f t="shared" si="106"/>
        <v>0</v>
      </c>
      <c r="F224" s="834"/>
      <c r="G224" s="834"/>
      <c r="H224" s="834"/>
      <c r="I224" s="834"/>
      <c r="J224" s="838"/>
      <c r="K224" s="834"/>
      <c r="L224" s="834"/>
      <c r="M224" s="833"/>
    </row>
    <row r="225" spans="1:13" ht="15.75">
      <c r="A225" s="657"/>
      <c r="B225" s="1258" t="s">
        <v>406</v>
      </c>
      <c r="C225" s="1258"/>
      <c r="D225" s="655" t="s">
        <v>1985</v>
      </c>
      <c r="E225" s="835">
        <f t="shared" si="106"/>
        <v>0</v>
      </c>
      <c r="F225" s="834"/>
      <c r="G225" s="834"/>
      <c r="H225" s="834"/>
      <c r="I225" s="834"/>
      <c r="J225" s="838"/>
      <c r="K225" s="834"/>
      <c r="L225" s="834"/>
      <c r="M225" s="833"/>
    </row>
    <row r="226" spans="1:13" ht="15.75">
      <c r="A226" s="668" t="s">
        <v>1984</v>
      </c>
      <c r="B226" s="666"/>
      <c r="C226" s="667"/>
      <c r="D226" s="664" t="s">
        <v>1983</v>
      </c>
      <c r="E226" s="835">
        <f t="shared" si="106"/>
        <v>0</v>
      </c>
      <c r="F226" s="834">
        <f aca="true" t="shared" si="109" ref="F226:M226">F228+F229+F232</f>
        <v>0</v>
      </c>
      <c r="G226" s="834">
        <f t="shared" si="109"/>
        <v>0</v>
      </c>
      <c r="H226" s="834">
        <f t="shared" si="109"/>
        <v>0</v>
      </c>
      <c r="I226" s="834">
        <f t="shared" si="109"/>
        <v>0</v>
      </c>
      <c r="J226" s="834">
        <f t="shared" si="109"/>
        <v>0</v>
      </c>
      <c r="K226" s="834">
        <f t="shared" si="109"/>
        <v>0</v>
      </c>
      <c r="L226" s="834">
        <f t="shared" si="109"/>
        <v>0</v>
      </c>
      <c r="M226" s="833">
        <f t="shared" si="109"/>
        <v>0</v>
      </c>
    </row>
    <row r="227" spans="1:13" ht="12.75" customHeight="1">
      <c r="A227" s="657" t="s">
        <v>736</v>
      </c>
      <c r="B227" s="666"/>
      <c r="C227" s="665"/>
      <c r="D227" s="664"/>
      <c r="E227" s="835"/>
      <c r="F227" s="834"/>
      <c r="G227" s="834"/>
      <c r="H227" s="834"/>
      <c r="I227" s="834"/>
      <c r="J227" s="838"/>
      <c r="K227" s="834"/>
      <c r="L227" s="834"/>
      <c r="M227" s="833"/>
    </row>
    <row r="228" spans="1:13" s="847" customFormat="1" ht="14.25" customHeight="1">
      <c r="A228" s="681"/>
      <c r="B228" s="685" t="s">
        <v>372</v>
      </c>
      <c r="C228" s="679"/>
      <c r="D228" s="664" t="s">
        <v>1982</v>
      </c>
      <c r="E228" s="835">
        <f aca="true" t="shared" si="110" ref="E228:E234">G228+H228+I228+J228</f>
        <v>0</v>
      </c>
      <c r="F228" s="671"/>
      <c r="G228" s="671"/>
      <c r="H228" s="671"/>
      <c r="I228" s="671"/>
      <c r="J228" s="672"/>
      <c r="K228" s="671"/>
      <c r="L228" s="671"/>
      <c r="M228" s="670"/>
    </row>
    <row r="229" spans="1:13" ht="24.75" customHeight="1">
      <c r="A229" s="657"/>
      <c r="B229" s="1258" t="s">
        <v>1981</v>
      </c>
      <c r="C229" s="1258"/>
      <c r="D229" s="655" t="s">
        <v>1980</v>
      </c>
      <c r="E229" s="835">
        <f t="shared" si="110"/>
        <v>0</v>
      </c>
      <c r="F229" s="834">
        <f aca="true" t="shared" si="111" ref="F229:M229">F230+F231</f>
        <v>0</v>
      </c>
      <c r="G229" s="834">
        <f t="shared" si="111"/>
        <v>0</v>
      </c>
      <c r="H229" s="834">
        <f t="shared" si="111"/>
        <v>0</v>
      </c>
      <c r="I229" s="834">
        <f t="shared" si="111"/>
        <v>0</v>
      </c>
      <c r="J229" s="834">
        <f t="shared" si="111"/>
        <v>0</v>
      </c>
      <c r="K229" s="834">
        <f t="shared" si="111"/>
        <v>0</v>
      </c>
      <c r="L229" s="834">
        <f t="shared" si="111"/>
        <v>0</v>
      </c>
      <c r="M229" s="833">
        <f t="shared" si="111"/>
        <v>0</v>
      </c>
    </row>
    <row r="230" spans="1:13" ht="15.75">
      <c r="A230" s="657"/>
      <c r="B230" s="840"/>
      <c r="C230" s="841" t="s">
        <v>692</v>
      </c>
      <c r="D230" s="655" t="s">
        <v>1979</v>
      </c>
      <c r="E230" s="835">
        <f t="shared" si="110"/>
        <v>0</v>
      </c>
      <c r="F230" s="834"/>
      <c r="G230" s="834"/>
      <c r="H230" s="834"/>
      <c r="I230" s="834"/>
      <c r="J230" s="838"/>
      <c r="K230" s="834"/>
      <c r="L230" s="834"/>
      <c r="M230" s="833"/>
    </row>
    <row r="231" spans="1:13" ht="15.75">
      <c r="A231" s="657"/>
      <c r="B231" s="840"/>
      <c r="C231" s="841" t="s">
        <v>1166</v>
      </c>
      <c r="D231" s="655" t="s">
        <v>1978</v>
      </c>
      <c r="E231" s="835">
        <f t="shared" si="110"/>
        <v>0</v>
      </c>
      <c r="F231" s="834"/>
      <c r="G231" s="834"/>
      <c r="H231" s="834"/>
      <c r="I231" s="834"/>
      <c r="J231" s="838"/>
      <c r="K231" s="834"/>
      <c r="L231" s="834"/>
      <c r="M231" s="833"/>
    </row>
    <row r="232" spans="1:13" ht="15.75">
      <c r="A232" s="657"/>
      <c r="B232" s="840" t="s">
        <v>229</v>
      </c>
      <c r="C232" s="841"/>
      <c r="D232" s="655" t="s">
        <v>1977</v>
      </c>
      <c r="E232" s="835">
        <f t="shared" si="110"/>
        <v>0</v>
      </c>
      <c r="F232" s="834"/>
      <c r="G232" s="834"/>
      <c r="H232" s="834"/>
      <c r="I232" s="834"/>
      <c r="J232" s="838"/>
      <c r="K232" s="834"/>
      <c r="L232" s="834"/>
      <c r="M232" s="833"/>
    </row>
    <row r="233" spans="1:13" ht="15.75">
      <c r="A233" s="684" t="s">
        <v>1976</v>
      </c>
      <c r="B233" s="861"/>
      <c r="C233" s="858"/>
      <c r="D233" s="682" t="s">
        <v>1975</v>
      </c>
      <c r="E233" s="835">
        <f t="shared" si="110"/>
        <v>0</v>
      </c>
      <c r="F233" s="834">
        <f aca="true" t="shared" si="112" ref="F233:M233">F234+F239+F243+F249</f>
        <v>0</v>
      </c>
      <c r="G233" s="834">
        <f t="shared" si="112"/>
        <v>0</v>
      </c>
      <c r="H233" s="834">
        <f t="shared" si="112"/>
        <v>0</v>
      </c>
      <c r="I233" s="834">
        <f t="shared" si="112"/>
        <v>0</v>
      </c>
      <c r="J233" s="834">
        <f t="shared" si="112"/>
        <v>0</v>
      </c>
      <c r="K233" s="834">
        <f t="shared" si="112"/>
        <v>0</v>
      </c>
      <c r="L233" s="834">
        <f t="shared" si="112"/>
        <v>0</v>
      </c>
      <c r="M233" s="833">
        <f t="shared" si="112"/>
        <v>0</v>
      </c>
    </row>
    <row r="234" spans="1:13" ht="15.75">
      <c r="A234" s="860" t="s">
        <v>1974</v>
      </c>
      <c r="B234" s="859"/>
      <c r="C234" s="858"/>
      <c r="D234" s="664" t="s">
        <v>1973</v>
      </c>
      <c r="E234" s="835">
        <f t="shared" si="110"/>
        <v>0</v>
      </c>
      <c r="F234" s="834">
        <f aca="true" t="shared" si="113" ref="F234:M234">F236</f>
        <v>0</v>
      </c>
      <c r="G234" s="834">
        <f t="shared" si="113"/>
        <v>0</v>
      </c>
      <c r="H234" s="834">
        <f t="shared" si="113"/>
        <v>0</v>
      </c>
      <c r="I234" s="834">
        <f t="shared" si="113"/>
        <v>0</v>
      </c>
      <c r="J234" s="834">
        <f t="shared" si="113"/>
        <v>0</v>
      </c>
      <c r="K234" s="834">
        <f t="shared" si="113"/>
        <v>0</v>
      </c>
      <c r="L234" s="834">
        <f t="shared" si="113"/>
        <v>0</v>
      </c>
      <c r="M234" s="833">
        <f t="shared" si="113"/>
        <v>0</v>
      </c>
    </row>
    <row r="235" spans="1:13" ht="12.75" customHeight="1">
      <c r="A235" s="857" t="s">
        <v>736</v>
      </c>
      <c r="B235" s="856"/>
      <c r="C235" s="855"/>
      <c r="D235" s="664"/>
      <c r="E235" s="835"/>
      <c r="F235" s="834"/>
      <c r="G235" s="834"/>
      <c r="H235" s="834"/>
      <c r="I235" s="834"/>
      <c r="J235" s="838"/>
      <c r="K235" s="834"/>
      <c r="L235" s="834"/>
      <c r="M235" s="833"/>
    </row>
    <row r="236" spans="1:13" ht="24" customHeight="1">
      <c r="A236" s="857"/>
      <c r="B236" s="1259" t="s">
        <v>1972</v>
      </c>
      <c r="C236" s="1259"/>
      <c r="D236" s="664" t="s">
        <v>1971</v>
      </c>
      <c r="E236" s="835">
        <f>G236+H236+I236+J236</f>
        <v>0</v>
      </c>
      <c r="F236" s="834">
        <f aca="true" t="shared" si="114" ref="F236:M236">F237+F238</f>
        <v>0</v>
      </c>
      <c r="G236" s="834">
        <f t="shared" si="114"/>
        <v>0</v>
      </c>
      <c r="H236" s="834">
        <f t="shared" si="114"/>
        <v>0</v>
      </c>
      <c r="I236" s="834">
        <f t="shared" si="114"/>
        <v>0</v>
      </c>
      <c r="J236" s="834">
        <f t="shared" si="114"/>
        <v>0</v>
      </c>
      <c r="K236" s="834">
        <f t="shared" si="114"/>
        <v>0</v>
      </c>
      <c r="L236" s="834">
        <f t="shared" si="114"/>
        <v>0</v>
      </c>
      <c r="M236" s="833">
        <f t="shared" si="114"/>
        <v>0</v>
      </c>
    </row>
    <row r="237" spans="1:13" ht="15.75">
      <c r="A237" s="857"/>
      <c r="B237" s="856"/>
      <c r="C237" s="855" t="s">
        <v>593</v>
      </c>
      <c r="D237" s="664" t="s">
        <v>1970</v>
      </c>
      <c r="E237" s="835">
        <f>G237+H237+I237+J237</f>
        <v>0</v>
      </c>
      <c r="F237" s="834"/>
      <c r="G237" s="834"/>
      <c r="H237" s="834"/>
      <c r="I237" s="834"/>
      <c r="J237" s="838"/>
      <c r="K237" s="834"/>
      <c r="L237" s="834"/>
      <c r="M237" s="833"/>
    </row>
    <row r="238" spans="1:13" ht="15.75">
      <c r="A238" s="857"/>
      <c r="B238" s="856"/>
      <c r="C238" s="855" t="s">
        <v>1969</v>
      </c>
      <c r="D238" s="664" t="s">
        <v>1968</v>
      </c>
      <c r="E238" s="835">
        <f>G238+H238+I238+J238</f>
        <v>0</v>
      </c>
      <c r="F238" s="834"/>
      <c r="G238" s="834"/>
      <c r="H238" s="834"/>
      <c r="I238" s="834"/>
      <c r="J238" s="838"/>
      <c r="K238" s="834"/>
      <c r="L238" s="834"/>
      <c r="M238" s="833"/>
    </row>
    <row r="239" spans="1:13" ht="15.75" customHeight="1">
      <c r="A239" s="684" t="s">
        <v>1967</v>
      </c>
      <c r="B239" s="856"/>
      <c r="C239" s="855"/>
      <c r="D239" s="664" t="s">
        <v>1966</v>
      </c>
      <c r="E239" s="835">
        <f>G239+H239+I239+J239</f>
        <v>0</v>
      </c>
      <c r="F239" s="834">
        <f aca="true" t="shared" si="115" ref="F239:M239">F241+F242</f>
        <v>0</v>
      </c>
      <c r="G239" s="834">
        <f t="shared" si="115"/>
        <v>0</v>
      </c>
      <c r="H239" s="834">
        <f t="shared" si="115"/>
        <v>0</v>
      </c>
      <c r="I239" s="834">
        <f t="shared" si="115"/>
        <v>0</v>
      </c>
      <c r="J239" s="834">
        <f t="shared" si="115"/>
        <v>0</v>
      </c>
      <c r="K239" s="834">
        <f t="shared" si="115"/>
        <v>0</v>
      </c>
      <c r="L239" s="834">
        <f t="shared" si="115"/>
        <v>0</v>
      </c>
      <c r="M239" s="833">
        <f t="shared" si="115"/>
        <v>0</v>
      </c>
    </row>
    <row r="240" spans="1:13" ht="15.75">
      <c r="A240" s="657" t="s">
        <v>736</v>
      </c>
      <c r="B240" s="666"/>
      <c r="C240" s="665"/>
      <c r="D240" s="664"/>
      <c r="E240" s="835"/>
      <c r="F240" s="834"/>
      <c r="G240" s="834"/>
      <c r="H240" s="834"/>
      <c r="I240" s="834"/>
      <c r="J240" s="838"/>
      <c r="K240" s="834"/>
      <c r="L240" s="834"/>
      <c r="M240" s="833"/>
    </row>
    <row r="241" spans="1:13" ht="15.75">
      <c r="A241" s="653"/>
      <c r="B241" s="666" t="s">
        <v>835</v>
      </c>
      <c r="C241" s="665"/>
      <c r="D241" s="664" t="s">
        <v>1965</v>
      </c>
      <c r="E241" s="835">
        <f>G241+H241+I241+J241</f>
        <v>0</v>
      </c>
      <c r="F241" s="834"/>
      <c r="G241" s="834"/>
      <c r="H241" s="834"/>
      <c r="I241" s="834"/>
      <c r="J241" s="838"/>
      <c r="K241" s="834"/>
      <c r="L241" s="834"/>
      <c r="M241" s="833"/>
    </row>
    <row r="242" spans="1:13" ht="15.75">
      <c r="A242" s="653"/>
      <c r="B242" s="666" t="s">
        <v>1964</v>
      </c>
      <c r="C242" s="665"/>
      <c r="D242" s="664" t="s">
        <v>1963</v>
      </c>
      <c r="E242" s="835">
        <f>G242+H242+I242+J242</f>
        <v>0</v>
      </c>
      <c r="F242" s="834"/>
      <c r="G242" s="834"/>
      <c r="H242" s="834"/>
      <c r="I242" s="834"/>
      <c r="J242" s="838"/>
      <c r="K242" s="834"/>
      <c r="L242" s="834"/>
      <c r="M242" s="833"/>
    </row>
    <row r="243" spans="1:13" s="847" customFormat="1" ht="15" customHeight="1">
      <c r="A243" s="854" t="s">
        <v>1962</v>
      </c>
      <c r="B243" s="850"/>
      <c r="C243" s="853"/>
      <c r="D243" s="682">
        <v>83.06</v>
      </c>
      <c r="E243" s="835">
        <f>G243+H243+I243+J243</f>
        <v>0</v>
      </c>
      <c r="F243" s="671">
        <f aca="true" t="shared" si="116" ref="F243:M243">F245</f>
        <v>0</v>
      </c>
      <c r="G243" s="671">
        <f t="shared" si="116"/>
        <v>0</v>
      </c>
      <c r="H243" s="671">
        <f t="shared" si="116"/>
        <v>0</v>
      </c>
      <c r="I243" s="671">
        <f t="shared" si="116"/>
        <v>0</v>
      </c>
      <c r="J243" s="671">
        <f t="shared" si="116"/>
        <v>0</v>
      </c>
      <c r="K243" s="671">
        <f t="shared" si="116"/>
        <v>0</v>
      </c>
      <c r="L243" s="671">
        <f t="shared" si="116"/>
        <v>0</v>
      </c>
      <c r="M243" s="670">
        <f t="shared" si="116"/>
        <v>0</v>
      </c>
    </row>
    <row r="244" spans="1:13" s="847" customFormat="1" ht="12" customHeight="1">
      <c r="A244" s="681" t="s">
        <v>736</v>
      </c>
      <c r="B244" s="680"/>
      <c r="C244" s="679"/>
      <c r="D244" s="664"/>
      <c r="E244" s="835"/>
      <c r="F244" s="671"/>
      <c r="G244" s="671"/>
      <c r="H244" s="671"/>
      <c r="I244" s="671"/>
      <c r="J244" s="672"/>
      <c r="K244" s="671"/>
      <c r="L244" s="671"/>
      <c r="M244" s="670"/>
    </row>
    <row r="245" spans="1:13" s="847" customFormat="1" ht="15" customHeight="1">
      <c r="A245" s="851"/>
      <c r="B245" s="850" t="s">
        <v>1961</v>
      </c>
      <c r="C245" s="853"/>
      <c r="D245" s="664" t="s">
        <v>1960</v>
      </c>
      <c r="E245" s="835">
        <f>G245+H245+I245+J245</f>
        <v>0</v>
      </c>
      <c r="F245" s="671">
        <f aca="true" t="shared" si="117" ref="F245:M245">SUM(F246:F248)</f>
        <v>0</v>
      </c>
      <c r="G245" s="671">
        <f t="shared" si="117"/>
        <v>0</v>
      </c>
      <c r="H245" s="671">
        <f t="shared" si="117"/>
        <v>0</v>
      </c>
      <c r="I245" s="671">
        <f t="shared" si="117"/>
        <v>0</v>
      </c>
      <c r="J245" s="671">
        <f t="shared" si="117"/>
        <v>0</v>
      </c>
      <c r="K245" s="671">
        <f t="shared" si="117"/>
        <v>0</v>
      </c>
      <c r="L245" s="671">
        <f t="shared" si="117"/>
        <v>0</v>
      </c>
      <c r="M245" s="670">
        <f t="shared" si="117"/>
        <v>0</v>
      </c>
    </row>
    <row r="246" spans="1:13" s="847" customFormat="1" ht="18" customHeight="1">
      <c r="A246" s="851"/>
      <c r="B246" s="850"/>
      <c r="C246" s="852" t="s">
        <v>341</v>
      </c>
      <c r="D246" s="664" t="s">
        <v>1959</v>
      </c>
      <c r="E246" s="835">
        <f>G246+H246+I246+J246</f>
        <v>0</v>
      </c>
      <c r="F246" s="671"/>
      <c r="G246" s="671"/>
      <c r="H246" s="671"/>
      <c r="I246" s="671"/>
      <c r="J246" s="672"/>
      <c r="K246" s="671"/>
      <c r="L246" s="671"/>
      <c r="M246" s="670"/>
    </row>
    <row r="247" spans="1:13" s="847" customFormat="1" ht="15.75">
      <c r="A247" s="851"/>
      <c r="B247" s="850"/>
      <c r="C247" s="852" t="s">
        <v>15</v>
      </c>
      <c r="D247" s="664" t="s">
        <v>1958</v>
      </c>
      <c r="E247" s="835">
        <f>G247+H247+I247+J247</f>
        <v>0</v>
      </c>
      <c r="F247" s="671"/>
      <c r="G247" s="671"/>
      <c r="H247" s="671"/>
      <c r="I247" s="671"/>
      <c r="J247" s="672"/>
      <c r="K247" s="671"/>
      <c r="L247" s="671"/>
      <c r="M247" s="670"/>
    </row>
    <row r="248" spans="1:13" s="847" customFormat="1" ht="18" customHeight="1">
      <c r="A248" s="851"/>
      <c r="B248" s="850"/>
      <c r="C248" s="849" t="s">
        <v>988</v>
      </c>
      <c r="D248" s="848" t="s">
        <v>1957</v>
      </c>
      <c r="E248" s="835">
        <f>G248+H248+I248+J248</f>
        <v>0</v>
      </c>
      <c r="F248" s="671"/>
      <c r="G248" s="671"/>
      <c r="H248" s="671"/>
      <c r="I248" s="671"/>
      <c r="J248" s="672"/>
      <c r="K248" s="671"/>
      <c r="L248" s="671"/>
      <c r="M248" s="670"/>
    </row>
    <row r="249" spans="1:13" ht="15.75">
      <c r="A249" s="668" t="s">
        <v>1956</v>
      </c>
      <c r="B249" s="666"/>
      <c r="C249" s="667"/>
      <c r="D249" s="664" t="s">
        <v>1955</v>
      </c>
      <c r="E249" s="835">
        <f>G249+H249+I249+J249</f>
        <v>0</v>
      </c>
      <c r="F249" s="834">
        <f aca="true" t="shared" si="118" ref="F249:M249">F251+F255+F257</f>
        <v>0</v>
      </c>
      <c r="G249" s="834">
        <f t="shared" si="118"/>
        <v>0</v>
      </c>
      <c r="H249" s="834">
        <f t="shared" si="118"/>
        <v>0</v>
      </c>
      <c r="I249" s="834">
        <f t="shared" si="118"/>
        <v>0</v>
      </c>
      <c r="J249" s="834">
        <f t="shared" si="118"/>
        <v>0</v>
      </c>
      <c r="K249" s="834">
        <f t="shared" si="118"/>
        <v>0</v>
      </c>
      <c r="L249" s="834">
        <f t="shared" si="118"/>
        <v>0</v>
      </c>
      <c r="M249" s="833">
        <f t="shared" si="118"/>
        <v>0</v>
      </c>
    </row>
    <row r="250" spans="1:13" ht="15.75">
      <c r="A250" s="657" t="s">
        <v>736</v>
      </c>
      <c r="B250" s="666"/>
      <c r="C250" s="665"/>
      <c r="D250" s="664"/>
      <c r="E250" s="835"/>
      <c r="F250" s="834"/>
      <c r="G250" s="834"/>
      <c r="H250" s="834"/>
      <c r="I250" s="834"/>
      <c r="J250" s="838"/>
      <c r="K250" s="834"/>
      <c r="L250" s="834"/>
      <c r="M250" s="833"/>
    </row>
    <row r="251" spans="1:13" ht="15.75">
      <c r="A251" s="657"/>
      <c r="B251" s="840" t="s">
        <v>1954</v>
      </c>
      <c r="C251" s="846"/>
      <c r="D251" s="655" t="s">
        <v>1953</v>
      </c>
      <c r="E251" s="835">
        <f aca="true" t="shared" si="119" ref="E251:E270">G251+H251+I251+J251</f>
        <v>0</v>
      </c>
      <c r="F251" s="834">
        <f aca="true" t="shared" si="120" ref="F251:M251">SUM(F252:F254)</f>
        <v>0</v>
      </c>
      <c r="G251" s="834">
        <f t="shared" si="120"/>
        <v>0</v>
      </c>
      <c r="H251" s="834">
        <f t="shared" si="120"/>
        <v>0</v>
      </c>
      <c r="I251" s="834">
        <f t="shared" si="120"/>
        <v>0</v>
      </c>
      <c r="J251" s="834">
        <f t="shared" si="120"/>
        <v>0</v>
      </c>
      <c r="K251" s="834">
        <f t="shared" si="120"/>
        <v>0</v>
      </c>
      <c r="L251" s="834">
        <f t="shared" si="120"/>
        <v>0</v>
      </c>
      <c r="M251" s="833">
        <f t="shared" si="120"/>
        <v>0</v>
      </c>
    </row>
    <row r="252" spans="1:13" ht="15.75">
      <c r="A252" s="657"/>
      <c r="B252" s="840"/>
      <c r="C252" s="845" t="s">
        <v>846</v>
      </c>
      <c r="D252" s="842" t="s">
        <v>1952</v>
      </c>
      <c r="E252" s="835">
        <f t="shared" si="119"/>
        <v>0</v>
      </c>
      <c r="F252" s="834"/>
      <c r="G252" s="834"/>
      <c r="H252" s="834"/>
      <c r="I252" s="834"/>
      <c r="J252" s="838"/>
      <c r="K252" s="834"/>
      <c r="L252" s="834"/>
      <c r="M252" s="833"/>
    </row>
    <row r="253" spans="1:13" ht="15.75">
      <c r="A253" s="661"/>
      <c r="B253" s="844"/>
      <c r="C253" s="843" t="s">
        <v>847</v>
      </c>
      <c r="D253" s="842" t="s">
        <v>1951</v>
      </c>
      <c r="E253" s="835">
        <f t="shared" si="119"/>
        <v>0</v>
      </c>
      <c r="F253" s="834"/>
      <c r="G253" s="834"/>
      <c r="H253" s="834"/>
      <c r="I253" s="834"/>
      <c r="J253" s="838"/>
      <c r="K253" s="834"/>
      <c r="L253" s="834"/>
      <c r="M253" s="833"/>
    </row>
    <row r="254" spans="1:13" ht="15.75">
      <c r="A254" s="657"/>
      <c r="B254" s="840"/>
      <c r="C254" s="841" t="s">
        <v>848</v>
      </c>
      <c r="D254" s="842" t="s">
        <v>1950</v>
      </c>
      <c r="E254" s="835">
        <f t="shared" si="119"/>
        <v>0</v>
      </c>
      <c r="F254" s="834"/>
      <c r="G254" s="834"/>
      <c r="H254" s="834"/>
      <c r="I254" s="834"/>
      <c r="J254" s="838"/>
      <c r="K254" s="834"/>
      <c r="L254" s="834"/>
      <c r="M254" s="833"/>
    </row>
    <row r="255" spans="1:13" ht="15.75">
      <c r="A255" s="657"/>
      <c r="B255" s="840" t="s">
        <v>1949</v>
      </c>
      <c r="C255" s="841"/>
      <c r="D255" s="655" t="s">
        <v>1948</v>
      </c>
      <c r="E255" s="835">
        <f t="shared" si="119"/>
        <v>0</v>
      </c>
      <c r="F255" s="834">
        <f aca="true" t="shared" si="121" ref="F255:M255">F256</f>
        <v>0</v>
      </c>
      <c r="G255" s="834">
        <f t="shared" si="121"/>
        <v>0</v>
      </c>
      <c r="H255" s="834">
        <f t="shared" si="121"/>
        <v>0</v>
      </c>
      <c r="I255" s="834">
        <f t="shared" si="121"/>
        <v>0</v>
      </c>
      <c r="J255" s="834">
        <f t="shared" si="121"/>
        <v>0</v>
      </c>
      <c r="K255" s="834">
        <f t="shared" si="121"/>
        <v>0</v>
      </c>
      <c r="L255" s="834">
        <f t="shared" si="121"/>
        <v>0</v>
      </c>
      <c r="M255" s="833">
        <f t="shared" si="121"/>
        <v>0</v>
      </c>
    </row>
    <row r="256" spans="1:13" ht="15.75">
      <c r="A256" s="657"/>
      <c r="B256" s="840"/>
      <c r="C256" s="841" t="s">
        <v>435</v>
      </c>
      <c r="D256" s="655" t="s">
        <v>1947</v>
      </c>
      <c r="E256" s="835">
        <f t="shared" si="119"/>
        <v>0</v>
      </c>
      <c r="F256" s="834"/>
      <c r="G256" s="834"/>
      <c r="H256" s="834"/>
      <c r="I256" s="834"/>
      <c r="J256" s="838"/>
      <c r="K256" s="834"/>
      <c r="L256" s="834"/>
      <c r="M256" s="833"/>
    </row>
    <row r="257" spans="1:13" ht="15.75">
      <c r="A257" s="657"/>
      <c r="B257" s="840" t="s">
        <v>778</v>
      </c>
      <c r="C257" s="839"/>
      <c r="D257" s="655" t="s">
        <v>1946</v>
      </c>
      <c r="E257" s="835">
        <f t="shared" si="119"/>
        <v>0</v>
      </c>
      <c r="F257" s="834"/>
      <c r="G257" s="834"/>
      <c r="H257" s="834"/>
      <c r="I257" s="834"/>
      <c r="J257" s="838"/>
      <c r="K257" s="834"/>
      <c r="L257" s="834"/>
      <c r="M257" s="833"/>
    </row>
    <row r="258" spans="1:13" ht="15.75">
      <c r="A258" s="653" t="s">
        <v>1945</v>
      </c>
      <c r="B258" s="837"/>
      <c r="C258" s="836"/>
      <c r="D258" s="652" t="s">
        <v>1944</v>
      </c>
      <c r="E258" s="835">
        <f t="shared" si="119"/>
        <v>0</v>
      </c>
      <c r="F258" s="834">
        <f aca="true" t="shared" si="122" ref="F258:M258">F18-F144</f>
        <v>0</v>
      </c>
      <c r="G258" s="834">
        <f t="shared" si="122"/>
        <v>0</v>
      </c>
      <c r="H258" s="834">
        <f t="shared" si="122"/>
        <v>0</v>
      </c>
      <c r="I258" s="834">
        <f t="shared" si="122"/>
        <v>0</v>
      </c>
      <c r="J258" s="834">
        <f t="shared" si="122"/>
        <v>0</v>
      </c>
      <c r="K258" s="834">
        <f t="shared" si="122"/>
        <v>0</v>
      </c>
      <c r="L258" s="834">
        <f t="shared" si="122"/>
        <v>0</v>
      </c>
      <c r="M258" s="833">
        <f t="shared" si="122"/>
        <v>0</v>
      </c>
    </row>
    <row r="259" spans="1:13" ht="16.5" thickBot="1">
      <c r="A259" s="832" t="s">
        <v>1760</v>
      </c>
      <c r="B259" s="831"/>
      <c r="C259" s="830"/>
      <c r="D259" s="649" t="s">
        <v>1943</v>
      </c>
      <c r="E259" s="835">
        <f t="shared" si="119"/>
        <v>0</v>
      </c>
      <c r="F259" s="827"/>
      <c r="G259" s="827"/>
      <c r="H259" s="827"/>
      <c r="I259" s="827"/>
      <c r="J259" s="828"/>
      <c r="K259" s="827"/>
      <c r="L259" s="827"/>
      <c r="M259" s="826"/>
    </row>
    <row r="260" spans="1:13" ht="36" customHeight="1">
      <c r="A260" s="1278" t="s">
        <v>2084</v>
      </c>
      <c r="B260" s="1279"/>
      <c r="C260" s="1279"/>
      <c r="D260" s="880"/>
      <c r="E260" s="879">
        <f t="shared" si="119"/>
        <v>73426.54000000001</v>
      </c>
      <c r="F260" s="879">
        <f aca="true" t="shared" si="123" ref="F260:M260">F261+F269+F279+F330+F349</f>
        <v>0</v>
      </c>
      <c r="G260" s="879">
        <f t="shared" si="123"/>
        <v>6595.15</v>
      </c>
      <c r="H260" s="879">
        <f t="shared" si="123"/>
        <v>8726.9</v>
      </c>
      <c r="I260" s="879">
        <f t="shared" si="123"/>
        <v>3735</v>
      </c>
      <c r="J260" s="879">
        <f t="shared" si="123"/>
        <v>54369.490000000005</v>
      </c>
      <c r="K260" s="879">
        <f t="shared" si="123"/>
        <v>0</v>
      </c>
      <c r="L260" s="879">
        <f t="shared" si="123"/>
        <v>0</v>
      </c>
      <c r="M260" s="878">
        <f t="shared" si="123"/>
        <v>0</v>
      </c>
    </row>
    <row r="261" spans="1:13" ht="15" customHeight="1">
      <c r="A261" s="1264" t="s">
        <v>2083</v>
      </c>
      <c r="B261" s="1265"/>
      <c r="C261" s="1265"/>
      <c r="D261" s="877" t="s">
        <v>2082</v>
      </c>
      <c r="E261" s="835">
        <f t="shared" si="119"/>
        <v>0</v>
      </c>
      <c r="F261" s="835">
        <f aca="true" t="shared" si="124" ref="F261:M261">F262+F266</f>
        <v>0</v>
      </c>
      <c r="G261" s="835">
        <f t="shared" si="124"/>
        <v>0</v>
      </c>
      <c r="H261" s="835">
        <f t="shared" si="124"/>
        <v>0</v>
      </c>
      <c r="I261" s="835">
        <f t="shared" si="124"/>
        <v>0</v>
      </c>
      <c r="J261" s="835">
        <f t="shared" si="124"/>
        <v>0</v>
      </c>
      <c r="K261" s="835">
        <f t="shared" si="124"/>
        <v>0</v>
      </c>
      <c r="L261" s="835">
        <f t="shared" si="124"/>
        <v>0</v>
      </c>
      <c r="M261" s="876">
        <f t="shared" si="124"/>
        <v>0</v>
      </c>
    </row>
    <row r="262" spans="1:13" ht="19.5" customHeight="1">
      <c r="A262" s="668" t="s">
        <v>2081</v>
      </c>
      <c r="B262" s="666"/>
      <c r="C262" s="667"/>
      <c r="D262" s="664" t="s">
        <v>2080</v>
      </c>
      <c r="E262" s="835">
        <f t="shared" si="119"/>
        <v>0</v>
      </c>
      <c r="F262" s="834">
        <f aca="true" t="shared" si="125" ref="F262:M262">F264</f>
        <v>0</v>
      </c>
      <c r="G262" s="834">
        <f t="shared" si="125"/>
        <v>0</v>
      </c>
      <c r="H262" s="834">
        <f t="shared" si="125"/>
        <v>0</v>
      </c>
      <c r="I262" s="834">
        <f t="shared" si="125"/>
        <v>0</v>
      </c>
      <c r="J262" s="834">
        <f t="shared" si="125"/>
        <v>0</v>
      </c>
      <c r="K262" s="834">
        <f t="shared" si="125"/>
        <v>0</v>
      </c>
      <c r="L262" s="834">
        <f t="shared" si="125"/>
        <v>0</v>
      </c>
      <c r="M262" s="833">
        <f t="shared" si="125"/>
        <v>0</v>
      </c>
    </row>
    <row r="263" spans="1:13" ht="15.75">
      <c r="A263" s="657" t="s">
        <v>736</v>
      </c>
      <c r="B263" s="666"/>
      <c r="C263" s="665"/>
      <c r="D263" s="664"/>
      <c r="E263" s="835">
        <f t="shared" si="119"/>
        <v>0</v>
      </c>
      <c r="F263" s="834"/>
      <c r="G263" s="834"/>
      <c r="H263" s="834"/>
      <c r="I263" s="834"/>
      <c r="J263" s="838"/>
      <c r="K263" s="834"/>
      <c r="L263" s="834"/>
      <c r="M263" s="833"/>
    </row>
    <row r="264" spans="1:13" ht="15.75">
      <c r="A264" s="689"/>
      <c r="B264" s="700" t="s">
        <v>2079</v>
      </c>
      <c r="C264" s="665"/>
      <c r="D264" s="664" t="s">
        <v>2078</v>
      </c>
      <c r="E264" s="835">
        <f t="shared" si="119"/>
        <v>0</v>
      </c>
      <c r="F264" s="834">
        <f aca="true" t="shared" si="126" ref="F264:M264">F265</f>
        <v>0</v>
      </c>
      <c r="G264" s="834">
        <f t="shared" si="126"/>
        <v>0</v>
      </c>
      <c r="H264" s="834">
        <f t="shared" si="126"/>
        <v>0</v>
      </c>
      <c r="I264" s="834">
        <f t="shared" si="126"/>
        <v>0</v>
      </c>
      <c r="J264" s="834">
        <f t="shared" si="126"/>
        <v>0</v>
      </c>
      <c r="K264" s="834">
        <f t="shared" si="126"/>
        <v>0</v>
      </c>
      <c r="L264" s="834">
        <f t="shared" si="126"/>
        <v>0</v>
      </c>
      <c r="M264" s="833">
        <f t="shared" si="126"/>
        <v>0</v>
      </c>
    </row>
    <row r="265" spans="1:13" ht="15.75">
      <c r="A265" s="689"/>
      <c r="B265" s="700"/>
      <c r="C265" s="665" t="s">
        <v>131</v>
      </c>
      <c r="D265" s="664" t="s">
        <v>2077</v>
      </c>
      <c r="E265" s="835">
        <f t="shared" si="119"/>
        <v>0</v>
      </c>
      <c r="F265" s="834"/>
      <c r="G265" s="834"/>
      <c r="H265" s="834"/>
      <c r="I265" s="834"/>
      <c r="J265" s="838"/>
      <c r="K265" s="834"/>
      <c r="L265" s="834"/>
      <c r="M265" s="833"/>
    </row>
    <row r="266" spans="1:13" s="847" customFormat="1" ht="18" customHeight="1">
      <c r="A266" s="854" t="s">
        <v>2076</v>
      </c>
      <c r="B266" s="875"/>
      <c r="C266" s="872"/>
      <c r="D266" s="682" t="s">
        <v>2075</v>
      </c>
      <c r="E266" s="835">
        <f t="shared" si="119"/>
        <v>0</v>
      </c>
      <c r="F266" s="671">
        <f aca="true" t="shared" si="127" ref="F266:M266">F267+F268</f>
        <v>0</v>
      </c>
      <c r="G266" s="671">
        <f t="shared" si="127"/>
        <v>0</v>
      </c>
      <c r="H266" s="671">
        <f t="shared" si="127"/>
        <v>0</v>
      </c>
      <c r="I266" s="671">
        <f t="shared" si="127"/>
        <v>0</v>
      </c>
      <c r="J266" s="671">
        <f t="shared" si="127"/>
        <v>0</v>
      </c>
      <c r="K266" s="671">
        <f t="shared" si="127"/>
        <v>0</v>
      </c>
      <c r="L266" s="671">
        <f t="shared" si="127"/>
        <v>0</v>
      </c>
      <c r="M266" s="670">
        <f t="shared" si="127"/>
        <v>0</v>
      </c>
    </row>
    <row r="267" spans="1:13" s="847" customFormat="1" ht="18" customHeight="1">
      <c r="A267" s="874"/>
      <c r="B267" s="850" t="s">
        <v>753</v>
      </c>
      <c r="C267" s="872"/>
      <c r="D267" s="664" t="s">
        <v>2074</v>
      </c>
      <c r="E267" s="835">
        <f t="shared" si="119"/>
        <v>0</v>
      </c>
      <c r="F267" s="671"/>
      <c r="G267" s="671"/>
      <c r="H267" s="671"/>
      <c r="I267" s="671"/>
      <c r="J267" s="672"/>
      <c r="K267" s="671"/>
      <c r="L267" s="671"/>
      <c r="M267" s="670"/>
    </row>
    <row r="268" spans="1:13" s="847" customFormat="1" ht="18" customHeight="1">
      <c r="A268" s="870"/>
      <c r="B268" s="868" t="s">
        <v>785</v>
      </c>
      <c r="C268" s="873"/>
      <c r="D268" s="664" t="s">
        <v>2073</v>
      </c>
      <c r="E268" s="835">
        <f t="shared" si="119"/>
        <v>0</v>
      </c>
      <c r="F268" s="671"/>
      <c r="G268" s="671"/>
      <c r="H268" s="671"/>
      <c r="I268" s="671"/>
      <c r="J268" s="672"/>
      <c r="K268" s="671"/>
      <c r="L268" s="671"/>
      <c r="M268" s="670"/>
    </row>
    <row r="269" spans="1:13" ht="25.5" customHeight="1">
      <c r="A269" s="1255" t="s">
        <v>2072</v>
      </c>
      <c r="B269" s="1256"/>
      <c r="C269" s="1256"/>
      <c r="D269" s="682" t="s">
        <v>2071</v>
      </c>
      <c r="E269" s="835">
        <f t="shared" si="119"/>
        <v>0</v>
      </c>
      <c r="F269" s="834">
        <f aca="true" t="shared" si="128" ref="F269:M269">F270</f>
        <v>0</v>
      </c>
      <c r="G269" s="834">
        <f t="shared" si="128"/>
        <v>0</v>
      </c>
      <c r="H269" s="834">
        <f t="shared" si="128"/>
        <v>0</v>
      </c>
      <c r="I269" s="834">
        <f t="shared" si="128"/>
        <v>0</v>
      </c>
      <c r="J269" s="834">
        <f t="shared" si="128"/>
        <v>0</v>
      </c>
      <c r="K269" s="834">
        <f t="shared" si="128"/>
        <v>0</v>
      </c>
      <c r="L269" s="834">
        <f t="shared" si="128"/>
        <v>0</v>
      </c>
      <c r="M269" s="833">
        <f t="shared" si="128"/>
        <v>0</v>
      </c>
    </row>
    <row r="270" spans="1:13" ht="15.75">
      <c r="A270" s="668" t="s">
        <v>2070</v>
      </c>
      <c r="B270" s="666"/>
      <c r="C270" s="667"/>
      <c r="D270" s="664" t="s">
        <v>2069</v>
      </c>
      <c r="E270" s="835">
        <f t="shared" si="119"/>
        <v>0</v>
      </c>
      <c r="F270" s="834"/>
      <c r="G270" s="834"/>
      <c r="H270" s="834"/>
      <c r="I270" s="834"/>
      <c r="J270" s="838"/>
      <c r="K270" s="834"/>
      <c r="L270" s="834"/>
      <c r="M270" s="833"/>
    </row>
    <row r="271" spans="1:13" ht="15.75">
      <c r="A271" s="657" t="s">
        <v>736</v>
      </c>
      <c r="B271" s="666"/>
      <c r="C271" s="665"/>
      <c r="D271" s="664"/>
      <c r="E271" s="835"/>
      <c r="F271" s="834"/>
      <c r="G271" s="834"/>
      <c r="H271" s="834"/>
      <c r="I271" s="834"/>
      <c r="J271" s="838"/>
      <c r="K271" s="834"/>
      <c r="L271" s="834"/>
      <c r="M271" s="833"/>
    </row>
    <row r="272" spans="1:13" ht="15.75">
      <c r="A272" s="657"/>
      <c r="B272" s="840" t="s">
        <v>786</v>
      </c>
      <c r="C272" s="863"/>
      <c r="D272" s="655" t="s">
        <v>2068</v>
      </c>
      <c r="E272" s="835">
        <f>G272+H272+I272+J272</f>
        <v>0</v>
      </c>
      <c r="F272" s="834"/>
      <c r="G272" s="834"/>
      <c r="H272" s="834"/>
      <c r="I272" s="834"/>
      <c r="J272" s="838"/>
      <c r="K272" s="834"/>
      <c r="L272" s="834"/>
      <c r="M272" s="833"/>
    </row>
    <row r="273" spans="1:13" ht="23.25" customHeight="1">
      <c r="A273" s="1255" t="s">
        <v>2067</v>
      </c>
      <c r="B273" s="1256"/>
      <c r="C273" s="1256"/>
      <c r="D273" s="664" t="s">
        <v>2066</v>
      </c>
      <c r="E273" s="835">
        <f>G273+H273+I273+J273</f>
        <v>0</v>
      </c>
      <c r="F273" s="834">
        <f aca="true" t="shared" si="129" ref="F273:M273">F275+F277+F278</f>
        <v>0</v>
      </c>
      <c r="G273" s="834">
        <f t="shared" si="129"/>
        <v>0</v>
      </c>
      <c r="H273" s="834">
        <f t="shared" si="129"/>
        <v>0</v>
      </c>
      <c r="I273" s="834">
        <f t="shared" si="129"/>
        <v>0</v>
      </c>
      <c r="J273" s="834">
        <f t="shared" si="129"/>
        <v>0</v>
      </c>
      <c r="K273" s="834">
        <f t="shared" si="129"/>
        <v>0</v>
      </c>
      <c r="L273" s="834">
        <f t="shared" si="129"/>
        <v>0</v>
      </c>
      <c r="M273" s="833">
        <f t="shared" si="129"/>
        <v>0</v>
      </c>
    </row>
    <row r="274" spans="1:13" ht="15.75">
      <c r="A274" s="657" t="s">
        <v>736</v>
      </c>
      <c r="B274" s="666"/>
      <c r="C274" s="665"/>
      <c r="D274" s="664"/>
      <c r="E274" s="835"/>
      <c r="F274" s="834"/>
      <c r="G274" s="834"/>
      <c r="H274" s="834"/>
      <c r="I274" s="834"/>
      <c r="J274" s="838"/>
      <c r="K274" s="834"/>
      <c r="L274" s="834"/>
      <c r="M274" s="833"/>
    </row>
    <row r="275" spans="1:13" s="847" customFormat="1" ht="18" customHeight="1">
      <c r="A275" s="870"/>
      <c r="B275" s="871" t="s">
        <v>2065</v>
      </c>
      <c r="C275" s="872"/>
      <c r="D275" s="664" t="s">
        <v>2064</v>
      </c>
      <c r="E275" s="835">
        <f aca="true" t="shared" si="130" ref="E275:E280">G275+H275+I275+J275</f>
        <v>0</v>
      </c>
      <c r="F275" s="671">
        <f aca="true" t="shared" si="131" ref="F275:M275">F276</f>
        <v>0</v>
      </c>
      <c r="G275" s="671">
        <f t="shared" si="131"/>
        <v>0</v>
      </c>
      <c r="H275" s="671">
        <f t="shared" si="131"/>
        <v>0</v>
      </c>
      <c r="I275" s="671">
        <f t="shared" si="131"/>
        <v>0</v>
      </c>
      <c r="J275" s="671">
        <f t="shared" si="131"/>
        <v>0</v>
      </c>
      <c r="K275" s="671">
        <f t="shared" si="131"/>
        <v>0</v>
      </c>
      <c r="L275" s="671">
        <f t="shared" si="131"/>
        <v>0</v>
      </c>
      <c r="M275" s="670">
        <f t="shared" si="131"/>
        <v>0</v>
      </c>
    </row>
    <row r="276" spans="1:13" s="847" customFormat="1" ht="14.25" customHeight="1">
      <c r="A276" s="870"/>
      <c r="B276" s="871"/>
      <c r="C276" s="852" t="s">
        <v>485</v>
      </c>
      <c r="D276" s="664" t="s">
        <v>2063</v>
      </c>
      <c r="E276" s="835">
        <f t="shared" si="130"/>
        <v>0</v>
      </c>
      <c r="F276" s="671"/>
      <c r="G276" s="671"/>
      <c r="H276" s="671"/>
      <c r="I276" s="671"/>
      <c r="J276" s="672"/>
      <c r="K276" s="671"/>
      <c r="L276" s="671"/>
      <c r="M276" s="670"/>
    </row>
    <row r="277" spans="1:13" ht="15.75">
      <c r="A277" s="689"/>
      <c r="B277" s="1257" t="s">
        <v>2062</v>
      </c>
      <c r="C277" s="1257"/>
      <c r="D277" s="655" t="s">
        <v>2061</v>
      </c>
      <c r="E277" s="835">
        <f t="shared" si="130"/>
        <v>0</v>
      </c>
      <c r="F277" s="834"/>
      <c r="G277" s="834"/>
      <c r="H277" s="834"/>
      <c r="I277" s="834"/>
      <c r="J277" s="838"/>
      <c r="K277" s="834"/>
      <c r="L277" s="834"/>
      <c r="M277" s="833"/>
    </row>
    <row r="278" spans="1:13" ht="15.75">
      <c r="A278" s="689"/>
      <c r="B278" s="700" t="s">
        <v>979</v>
      </c>
      <c r="C278" s="665"/>
      <c r="D278" s="655" t="s">
        <v>2060</v>
      </c>
      <c r="E278" s="835">
        <f t="shared" si="130"/>
        <v>0</v>
      </c>
      <c r="F278" s="834"/>
      <c r="G278" s="834"/>
      <c r="H278" s="834"/>
      <c r="I278" s="834"/>
      <c r="J278" s="838"/>
      <c r="K278" s="834"/>
      <c r="L278" s="834"/>
      <c r="M278" s="833"/>
    </row>
    <row r="279" spans="1:13" ht="34.5" customHeight="1">
      <c r="A279" s="1255" t="s">
        <v>2059</v>
      </c>
      <c r="B279" s="1256"/>
      <c r="C279" s="1256"/>
      <c r="D279" s="699" t="s">
        <v>2058</v>
      </c>
      <c r="E279" s="835">
        <f t="shared" si="130"/>
        <v>37021.75</v>
      </c>
      <c r="F279" s="834">
        <f aca="true" t="shared" si="132" ref="F279:M279">F280+F296+F304+F321</f>
        <v>0</v>
      </c>
      <c r="G279" s="834">
        <f t="shared" si="132"/>
        <v>6595.15</v>
      </c>
      <c r="H279" s="834">
        <f t="shared" si="132"/>
        <v>8726.9</v>
      </c>
      <c r="I279" s="834">
        <f t="shared" si="132"/>
        <v>3735</v>
      </c>
      <c r="J279" s="834">
        <f t="shared" si="132"/>
        <v>17964.7</v>
      </c>
      <c r="K279" s="834">
        <f t="shared" si="132"/>
        <v>0</v>
      </c>
      <c r="L279" s="834">
        <f t="shared" si="132"/>
        <v>0</v>
      </c>
      <c r="M279" s="833">
        <f t="shared" si="132"/>
        <v>0</v>
      </c>
    </row>
    <row r="280" spans="1:13" ht="30.75" customHeight="1">
      <c r="A280" s="1255" t="s">
        <v>2057</v>
      </c>
      <c r="B280" s="1256"/>
      <c r="C280" s="1256"/>
      <c r="D280" s="664" t="s">
        <v>2056</v>
      </c>
      <c r="E280" s="835">
        <f t="shared" si="130"/>
        <v>37021.75</v>
      </c>
      <c r="F280" s="834">
        <f aca="true" t="shared" si="133" ref="F280:M280">F282+F285+F289+F290+F292+F295</f>
        <v>0</v>
      </c>
      <c r="G280" s="834">
        <f t="shared" si="133"/>
        <v>6595.15</v>
      </c>
      <c r="H280" s="834">
        <f t="shared" si="133"/>
        <v>8726.9</v>
      </c>
      <c r="I280" s="834">
        <f t="shared" si="133"/>
        <v>3735</v>
      </c>
      <c r="J280" s="834">
        <f t="shared" si="133"/>
        <v>17964.7</v>
      </c>
      <c r="K280" s="834">
        <f t="shared" si="133"/>
        <v>0</v>
      </c>
      <c r="L280" s="834">
        <f t="shared" si="133"/>
        <v>0</v>
      </c>
      <c r="M280" s="833">
        <f t="shared" si="133"/>
        <v>0</v>
      </c>
    </row>
    <row r="281" spans="1:13" ht="15.75">
      <c r="A281" s="657" t="s">
        <v>736</v>
      </c>
      <c r="B281" s="666"/>
      <c r="C281" s="665"/>
      <c r="D281" s="664"/>
      <c r="E281" s="835"/>
      <c r="F281" s="834"/>
      <c r="G281" s="834"/>
      <c r="H281" s="834"/>
      <c r="I281" s="834"/>
      <c r="J281" s="838"/>
      <c r="K281" s="834"/>
      <c r="L281" s="834"/>
      <c r="M281" s="833"/>
    </row>
    <row r="282" spans="1:13" ht="15.75">
      <c r="A282" s="657"/>
      <c r="B282" s="840" t="s">
        <v>2055</v>
      </c>
      <c r="C282" s="863"/>
      <c r="D282" s="655" t="s">
        <v>2054</v>
      </c>
      <c r="E282" s="835">
        <f aca="true" t="shared" si="134" ref="E282:E296">G282+H282+I282+J282</f>
        <v>37021.75</v>
      </c>
      <c r="F282" s="834">
        <f aca="true" t="shared" si="135" ref="F282:M282">F283+F284</f>
        <v>0</v>
      </c>
      <c r="G282" s="834">
        <f t="shared" si="135"/>
        <v>6595.15</v>
      </c>
      <c r="H282" s="834">
        <f t="shared" si="135"/>
        <v>8726.9</v>
      </c>
      <c r="I282" s="834">
        <f t="shared" si="135"/>
        <v>3735</v>
      </c>
      <c r="J282" s="834">
        <f t="shared" si="135"/>
        <v>17964.7</v>
      </c>
      <c r="K282" s="834">
        <f t="shared" si="135"/>
        <v>0</v>
      </c>
      <c r="L282" s="834">
        <f t="shared" si="135"/>
        <v>0</v>
      </c>
      <c r="M282" s="833">
        <f t="shared" si="135"/>
        <v>0</v>
      </c>
    </row>
    <row r="283" spans="1:13" ht="15.75">
      <c r="A283" s="657"/>
      <c r="B283" s="840"/>
      <c r="C283" s="841" t="s">
        <v>439</v>
      </c>
      <c r="D283" s="338" t="s">
        <v>2053</v>
      </c>
      <c r="E283" s="835">
        <f t="shared" si="134"/>
        <v>11208.599999999999</v>
      </c>
      <c r="F283" s="834"/>
      <c r="G283" s="834">
        <v>243</v>
      </c>
      <c r="H283" s="834">
        <v>4070.9</v>
      </c>
      <c r="I283" s="834">
        <v>1662</v>
      </c>
      <c r="J283" s="838">
        <v>5232.7</v>
      </c>
      <c r="K283" s="834">
        <v>0</v>
      </c>
      <c r="L283" s="834">
        <v>0</v>
      </c>
      <c r="M283" s="833">
        <v>0</v>
      </c>
    </row>
    <row r="284" spans="1:13" ht="15.75">
      <c r="A284" s="657"/>
      <c r="B284" s="840"/>
      <c r="C284" s="841" t="s">
        <v>440</v>
      </c>
      <c r="D284" s="338" t="s">
        <v>2052</v>
      </c>
      <c r="E284" s="835">
        <f t="shared" si="134"/>
        <v>25813.15</v>
      </c>
      <c r="F284" s="834"/>
      <c r="G284" s="834">
        <v>6352.15</v>
      </c>
      <c r="H284" s="834">
        <v>4656</v>
      </c>
      <c r="I284" s="834">
        <v>2073</v>
      </c>
      <c r="J284" s="838">
        <v>12732</v>
      </c>
      <c r="K284" s="834">
        <v>0</v>
      </c>
      <c r="L284" s="834">
        <v>0</v>
      </c>
      <c r="M284" s="833">
        <v>0</v>
      </c>
    </row>
    <row r="285" spans="1:13" ht="15.75">
      <c r="A285" s="657"/>
      <c r="B285" s="840" t="s">
        <v>2051</v>
      </c>
      <c r="C285" s="846"/>
      <c r="D285" s="338" t="s">
        <v>2050</v>
      </c>
      <c r="E285" s="835">
        <f t="shared" si="134"/>
        <v>0</v>
      </c>
      <c r="F285" s="834">
        <f>F286+F287+F288</f>
        <v>0</v>
      </c>
      <c r="G285" s="834">
        <f>G286+G287+G288</f>
        <v>0</v>
      </c>
      <c r="H285" s="834">
        <f>H286+H287+H288</f>
        <v>0</v>
      </c>
      <c r="I285" s="834">
        <f>I286+I287+I288</f>
        <v>0</v>
      </c>
      <c r="J285" s="834">
        <f>J286+J287+J288</f>
        <v>0</v>
      </c>
      <c r="K285" s="834">
        <v>0</v>
      </c>
      <c r="L285" s="834">
        <v>0</v>
      </c>
      <c r="M285" s="833">
        <v>0</v>
      </c>
    </row>
    <row r="286" spans="1:13" ht="15.75">
      <c r="A286" s="657"/>
      <c r="B286" s="840"/>
      <c r="C286" s="841" t="s">
        <v>449</v>
      </c>
      <c r="D286" s="655" t="s">
        <v>2049</v>
      </c>
      <c r="E286" s="835">
        <f t="shared" si="134"/>
        <v>0</v>
      </c>
      <c r="F286" s="834"/>
      <c r="G286" s="834"/>
      <c r="H286" s="834"/>
      <c r="I286" s="834"/>
      <c r="J286" s="838"/>
      <c r="K286" s="834"/>
      <c r="L286" s="834"/>
      <c r="M286" s="833"/>
    </row>
    <row r="287" spans="1:13" ht="15.75">
      <c r="A287" s="657"/>
      <c r="B287" s="840"/>
      <c r="C287" s="841" t="s">
        <v>1217</v>
      </c>
      <c r="D287" s="655" t="s">
        <v>2048</v>
      </c>
      <c r="E287" s="835">
        <f t="shared" si="134"/>
        <v>0</v>
      </c>
      <c r="F287" s="834"/>
      <c r="G287" s="834">
        <v>0</v>
      </c>
      <c r="H287" s="834">
        <v>0</v>
      </c>
      <c r="I287" s="834">
        <v>0</v>
      </c>
      <c r="J287" s="838">
        <v>0</v>
      </c>
      <c r="K287" s="834">
        <v>0</v>
      </c>
      <c r="L287" s="834">
        <v>0</v>
      </c>
      <c r="M287" s="833">
        <v>0</v>
      </c>
    </row>
    <row r="288" spans="1:13" ht="15.75">
      <c r="A288" s="657"/>
      <c r="B288" s="840"/>
      <c r="C288" s="845" t="s">
        <v>959</v>
      </c>
      <c r="D288" s="655" t="s">
        <v>2047</v>
      </c>
      <c r="E288" s="835">
        <f t="shared" si="134"/>
        <v>0</v>
      </c>
      <c r="F288" s="834"/>
      <c r="G288" s="834"/>
      <c r="H288" s="834"/>
      <c r="I288" s="834"/>
      <c r="J288" s="838"/>
      <c r="K288" s="834"/>
      <c r="L288" s="834"/>
      <c r="M288" s="833"/>
    </row>
    <row r="289" spans="1:13" s="847" customFormat="1" ht="18" customHeight="1">
      <c r="A289" s="870"/>
      <c r="B289" s="868" t="s">
        <v>787</v>
      </c>
      <c r="C289" s="852"/>
      <c r="D289" s="664" t="s">
        <v>2046</v>
      </c>
      <c r="E289" s="835">
        <f t="shared" si="134"/>
        <v>0</v>
      </c>
      <c r="F289" s="671"/>
      <c r="G289" s="671"/>
      <c r="H289" s="671"/>
      <c r="I289" s="671"/>
      <c r="J289" s="672"/>
      <c r="K289" s="671"/>
      <c r="L289" s="671"/>
      <c r="M289" s="670"/>
    </row>
    <row r="290" spans="1:13" ht="15.75">
      <c r="A290" s="657"/>
      <c r="B290" s="840" t="s">
        <v>2045</v>
      </c>
      <c r="C290" s="863"/>
      <c r="D290" s="655" t="s">
        <v>2044</v>
      </c>
      <c r="E290" s="835">
        <f t="shared" si="134"/>
        <v>0</v>
      </c>
      <c r="F290" s="834">
        <f aca="true" t="shared" si="136" ref="F290:M290">F291</f>
        <v>0</v>
      </c>
      <c r="G290" s="834">
        <f t="shared" si="136"/>
        <v>0</v>
      </c>
      <c r="H290" s="834">
        <f t="shared" si="136"/>
        <v>0</v>
      </c>
      <c r="I290" s="834">
        <f t="shared" si="136"/>
        <v>0</v>
      </c>
      <c r="J290" s="834">
        <f t="shared" si="136"/>
        <v>0</v>
      </c>
      <c r="K290" s="834">
        <f t="shared" si="136"/>
        <v>0</v>
      </c>
      <c r="L290" s="834">
        <f t="shared" si="136"/>
        <v>0</v>
      </c>
      <c r="M290" s="833">
        <f t="shared" si="136"/>
        <v>0</v>
      </c>
    </row>
    <row r="291" spans="1:13" ht="14.25" customHeight="1">
      <c r="A291" s="657"/>
      <c r="B291" s="840"/>
      <c r="C291" s="841" t="s">
        <v>41</v>
      </c>
      <c r="D291" s="655" t="s">
        <v>2043</v>
      </c>
      <c r="E291" s="835">
        <f t="shared" si="134"/>
        <v>0</v>
      </c>
      <c r="F291" s="834"/>
      <c r="G291" s="834"/>
      <c r="H291" s="834"/>
      <c r="I291" s="834"/>
      <c r="J291" s="838"/>
      <c r="K291" s="834"/>
      <c r="L291" s="834"/>
      <c r="M291" s="833"/>
    </row>
    <row r="292" spans="1:13" s="847" customFormat="1" ht="15.75">
      <c r="A292" s="870"/>
      <c r="B292" s="868" t="s">
        <v>2042</v>
      </c>
      <c r="C292" s="852"/>
      <c r="D292" s="664" t="s">
        <v>2041</v>
      </c>
      <c r="E292" s="835">
        <f t="shared" si="134"/>
        <v>0</v>
      </c>
      <c r="F292" s="671">
        <f aca="true" t="shared" si="137" ref="F292:M292">F293+F294</f>
        <v>0</v>
      </c>
      <c r="G292" s="671">
        <f t="shared" si="137"/>
        <v>0</v>
      </c>
      <c r="H292" s="671">
        <f t="shared" si="137"/>
        <v>0</v>
      </c>
      <c r="I292" s="671">
        <f t="shared" si="137"/>
        <v>0</v>
      </c>
      <c r="J292" s="671">
        <f t="shared" si="137"/>
        <v>0</v>
      </c>
      <c r="K292" s="671">
        <f t="shared" si="137"/>
        <v>0</v>
      </c>
      <c r="L292" s="671">
        <f t="shared" si="137"/>
        <v>0</v>
      </c>
      <c r="M292" s="670">
        <f t="shared" si="137"/>
        <v>0</v>
      </c>
    </row>
    <row r="293" spans="1:13" s="847" customFormat="1" ht="15.75">
      <c r="A293" s="870"/>
      <c r="B293" s="868"/>
      <c r="C293" s="852" t="s">
        <v>42</v>
      </c>
      <c r="D293" s="664" t="s">
        <v>2040</v>
      </c>
      <c r="E293" s="835">
        <f t="shared" si="134"/>
        <v>0</v>
      </c>
      <c r="F293" s="671"/>
      <c r="G293" s="671"/>
      <c r="H293" s="671"/>
      <c r="I293" s="671"/>
      <c r="J293" s="672"/>
      <c r="K293" s="671"/>
      <c r="L293" s="671"/>
      <c r="M293" s="670"/>
    </row>
    <row r="294" spans="1:13" s="847" customFormat="1" ht="15" customHeight="1">
      <c r="A294" s="870"/>
      <c r="B294" s="868"/>
      <c r="C294" s="852" t="s">
        <v>450</v>
      </c>
      <c r="D294" s="664" t="s">
        <v>2039</v>
      </c>
      <c r="E294" s="835">
        <f t="shared" si="134"/>
        <v>0</v>
      </c>
      <c r="F294" s="671"/>
      <c r="G294" s="671"/>
      <c r="H294" s="671"/>
      <c r="I294" s="671"/>
      <c r="J294" s="672"/>
      <c r="K294" s="671"/>
      <c r="L294" s="671"/>
      <c r="M294" s="670"/>
    </row>
    <row r="295" spans="1:13" ht="15.75">
      <c r="A295" s="657"/>
      <c r="B295" s="862" t="s">
        <v>788</v>
      </c>
      <c r="C295" s="845"/>
      <c r="D295" s="655" t="s">
        <v>2038</v>
      </c>
      <c r="E295" s="835">
        <f t="shared" si="134"/>
        <v>0</v>
      </c>
      <c r="F295" s="834"/>
      <c r="G295" s="834"/>
      <c r="H295" s="834"/>
      <c r="I295" s="834"/>
      <c r="J295" s="838"/>
      <c r="K295" s="834"/>
      <c r="L295" s="834"/>
      <c r="M295" s="833"/>
    </row>
    <row r="296" spans="1:13" ht="15.75">
      <c r="A296" s="653" t="s">
        <v>2037</v>
      </c>
      <c r="B296" s="862"/>
      <c r="C296" s="845"/>
      <c r="D296" s="655" t="s">
        <v>2036</v>
      </c>
      <c r="E296" s="835">
        <f t="shared" si="134"/>
        <v>0</v>
      </c>
      <c r="F296" s="834">
        <f aca="true" t="shared" si="138" ref="F296:M296">F298+F301+F302</f>
        <v>0</v>
      </c>
      <c r="G296" s="834">
        <f t="shared" si="138"/>
        <v>0</v>
      </c>
      <c r="H296" s="834">
        <f t="shared" si="138"/>
        <v>0</v>
      </c>
      <c r="I296" s="834">
        <f t="shared" si="138"/>
        <v>0</v>
      </c>
      <c r="J296" s="834">
        <f t="shared" si="138"/>
        <v>0</v>
      </c>
      <c r="K296" s="834">
        <f t="shared" si="138"/>
        <v>0</v>
      </c>
      <c r="L296" s="834">
        <f t="shared" si="138"/>
        <v>0</v>
      </c>
      <c r="M296" s="833">
        <f t="shared" si="138"/>
        <v>0</v>
      </c>
    </row>
    <row r="297" spans="1:13" ht="15.75">
      <c r="A297" s="657" t="s">
        <v>736</v>
      </c>
      <c r="B297" s="862"/>
      <c r="C297" s="845"/>
      <c r="D297" s="655"/>
      <c r="E297" s="835"/>
      <c r="F297" s="834"/>
      <c r="G297" s="834"/>
      <c r="H297" s="834"/>
      <c r="I297" s="834"/>
      <c r="J297" s="838"/>
      <c r="K297" s="834"/>
      <c r="L297" s="834"/>
      <c r="M297" s="833"/>
    </row>
    <row r="298" spans="1:13" ht="25.5" customHeight="1">
      <c r="A298" s="657"/>
      <c r="B298" s="1258" t="s">
        <v>2035</v>
      </c>
      <c r="C298" s="1258"/>
      <c r="D298" s="655" t="s">
        <v>2034</v>
      </c>
      <c r="E298" s="835">
        <f aca="true" t="shared" si="139" ref="E298:E304">G298+H298+I298+J298</f>
        <v>0</v>
      </c>
      <c r="F298" s="834">
        <f aca="true" t="shared" si="140" ref="F298:M298">F299+F300</f>
        <v>0</v>
      </c>
      <c r="G298" s="834">
        <f t="shared" si="140"/>
        <v>0</v>
      </c>
      <c r="H298" s="834">
        <f t="shared" si="140"/>
        <v>0</v>
      </c>
      <c r="I298" s="834">
        <f t="shared" si="140"/>
        <v>0</v>
      </c>
      <c r="J298" s="834">
        <f t="shared" si="140"/>
        <v>0</v>
      </c>
      <c r="K298" s="834">
        <f t="shared" si="140"/>
        <v>0</v>
      </c>
      <c r="L298" s="834">
        <f t="shared" si="140"/>
        <v>0</v>
      </c>
      <c r="M298" s="833">
        <f t="shared" si="140"/>
        <v>0</v>
      </c>
    </row>
    <row r="299" spans="1:13" ht="15.75">
      <c r="A299" s="657"/>
      <c r="B299" s="862"/>
      <c r="C299" s="845" t="s">
        <v>1266</v>
      </c>
      <c r="D299" s="664" t="s">
        <v>2033</v>
      </c>
      <c r="E299" s="835">
        <f t="shared" si="139"/>
        <v>0</v>
      </c>
      <c r="F299" s="834"/>
      <c r="G299" s="834"/>
      <c r="H299" s="834"/>
      <c r="I299" s="834"/>
      <c r="J299" s="838"/>
      <c r="K299" s="834"/>
      <c r="L299" s="834"/>
      <c r="M299" s="833"/>
    </row>
    <row r="300" spans="1:13" s="847" customFormat="1" ht="14.25" customHeight="1">
      <c r="A300" s="851"/>
      <c r="B300" s="850"/>
      <c r="C300" s="849" t="s">
        <v>566</v>
      </c>
      <c r="D300" s="869" t="s">
        <v>2032</v>
      </c>
      <c r="E300" s="835">
        <f t="shared" si="139"/>
        <v>0</v>
      </c>
      <c r="F300" s="671"/>
      <c r="G300" s="671"/>
      <c r="H300" s="671"/>
      <c r="I300" s="671"/>
      <c r="J300" s="672"/>
      <c r="K300" s="671"/>
      <c r="L300" s="671"/>
      <c r="M300" s="670"/>
    </row>
    <row r="301" spans="1:13" s="847" customFormat="1" ht="13.5" customHeight="1">
      <c r="A301" s="851"/>
      <c r="B301" s="850" t="s">
        <v>1061</v>
      </c>
      <c r="C301" s="849"/>
      <c r="D301" s="664" t="s">
        <v>2031</v>
      </c>
      <c r="E301" s="835">
        <f t="shared" si="139"/>
        <v>0</v>
      </c>
      <c r="F301" s="671"/>
      <c r="G301" s="671"/>
      <c r="H301" s="671"/>
      <c r="I301" s="671"/>
      <c r="J301" s="672"/>
      <c r="K301" s="671"/>
      <c r="L301" s="671"/>
      <c r="M301" s="670"/>
    </row>
    <row r="302" spans="1:13" ht="15.75">
      <c r="A302" s="657"/>
      <c r="B302" s="862" t="s">
        <v>2030</v>
      </c>
      <c r="C302" s="845"/>
      <c r="D302" s="655" t="s">
        <v>2029</v>
      </c>
      <c r="E302" s="835">
        <f t="shared" si="139"/>
        <v>0</v>
      </c>
      <c r="F302" s="834">
        <f aca="true" t="shared" si="141" ref="F302:M302">F303</f>
        <v>0</v>
      </c>
      <c r="G302" s="834">
        <f t="shared" si="141"/>
        <v>0</v>
      </c>
      <c r="H302" s="834">
        <f t="shared" si="141"/>
        <v>0</v>
      </c>
      <c r="I302" s="834">
        <f t="shared" si="141"/>
        <v>0</v>
      </c>
      <c r="J302" s="834">
        <f t="shared" si="141"/>
        <v>0</v>
      </c>
      <c r="K302" s="834">
        <f t="shared" si="141"/>
        <v>0</v>
      </c>
      <c r="L302" s="834">
        <f t="shared" si="141"/>
        <v>0</v>
      </c>
      <c r="M302" s="833">
        <f t="shared" si="141"/>
        <v>0</v>
      </c>
    </row>
    <row r="303" spans="1:13" ht="15.75">
      <c r="A303" s="657"/>
      <c r="B303" s="862"/>
      <c r="C303" s="845" t="s">
        <v>910</v>
      </c>
      <c r="D303" s="655" t="s">
        <v>2028</v>
      </c>
      <c r="E303" s="835">
        <f t="shared" si="139"/>
        <v>0</v>
      </c>
      <c r="F303" s="834"/>
      <c r="G303" s="834"/>
      <c r="H303" s="834"/>
      <c r="I303" s="834"/>
      <c r="J303" s="838"/>
      <c r="K303" s="834"/>
      <c r="L303" s="834"/>
      <c r="M303" s="833"/>
    </row>
    <row r="304" spans="1:13" ht="22.5" customHeight="1">
      <c r="A304" s="1255" t="s">
        <v>2027</v>
      </c>
      <c r="B304" s="1256"/>
      <c r="C304" s="1256"/>
      <c r="D304" s="655" t="s">
        <v>2026</v>
      </c>
      <c r="E304" s="835">
        <f t="shared" si="139"/>
        <v>0</v>
      </c>
      <c r="F304" s="834">
        <f aca="true" t="shared" si="142" ref="F304:M304">F306+F316+F320</f>
        <v>0</v>
      </c>
      <c r="G304" s="834">
        <f t="shared" si="142"/>
        <v>0</v>
      </c>
      <c r="H304" s="834">
        <f t="shared" si="142"/>
        <v>0</v>
      </c>
      <c r="I304" s="834">
        <f t="shared" si="142"/>
        <v>0</v>
      </c>
      <c r="J304" s="834">
        <f t="shared" si="142"/>
        <v>0</v>
      </c>
      <c r="K304" s="834">
        <f t="shared" si="142"/>
        <v>0</v>
      </c>
      <c r="L304" s="834">
        <f t="shared" si="142"/>
        <v>0</v>
      </c>
      <c r="M304" s="833">
        <f t="shared" si="142"/>
        <v>0</v>
      </c>
    </row>
    <row r="305" spans="1:13" ht="15.75">
      <c r="A305" s="657" t="s">
        <v>736</v>
      </c>
      <c r="B305" s="666"/>
      <c r="C305" s="665"/>
      <c r="D305" s="664"/>
      <c r="E305" s="835"/>
      <c r="F305" s="834"/>
      <c r="G305" s="834"/>
      <c r="H305" s="834"/>
      <c r="I305" s="834"/>
      <c r="J305" s="838"/>
      <c r="K305" s="834"/>
      <c r="L305" s="834"/>
      <c r="M305" s="833"/>
    </row>
    <row r="306" spans="1:13" ht="24" customHeight="1">
      <c r="A306" s="657"/>
      <c r="B306" s="1254" t="s">
        <v>2025</v>
      </c>
      <c r="C306" s="1254"/>
      <c r="D306" s="664" t="s">
        <v>2024</v>
      </c>
      <c r="E306" s="835">
        <f aca="true" t="shared" si="143" ref="E306:E321">G306+H306+I306+J306</f>
        <v>0</v>
      </c>
      <c r="F306" s="834">
        <f aca="true" t="shared" si="144" ref="F306:M306">SUM(F307:F315)</f>
        <v>0</v>
      </c>
      <c r="G306" s="834">
        <f t="shared" si="144"/>
        <v>0</v>
      </c>
      <c r="H306" s="834">
        <f t="shared" si="144"/>
        <v>0</v>
      </c>
      <c r="I306" s="834">
        <f t="shared" si="144"/>
        <v>0</v>
      </c>
      <c r="J306" s="834">
        <f t="shared" si="144"/>
        <v>0</v>
      </c>
      <c r="K306" s="834">
        <f t="shared" si="144"/>
        <v>0</v>
      </c>
      <c r="L306" s="834">
        <f t="shared" si="144"/>
        <v>0</v>
      </c>
      <c r="M306" s="833">
        <f t="shared" si="144"/>
        <v>0</v>
      </c>
    </row>
    <row r="307" spans="1:13" ht="15.75">
      <c r="A307" s="657"/>
      <c r="B307" s="666"/>
      <c r="C307" s="665" t="s">
        <v>912</v>
      </c>
      <c r="D307" s="664" t="s">
        <v>2023</v>
      </c>
      <c r="E307" s="835">
        <f t="shared" si="143"/>
        <v>0</v>
      </c>
      <c r="F307" s="834"/>
      <c r="G307" s="834"/>
      <c r="H307" s="834"/>
      <c r="I307" s="834"/>
      <c r="J307" s="838"/>
      <c r="K307" s="834"/>
      <c r="L307" s="834"/>
      <c r="M307" s="833"/>
    </row>
    <row r="308" spans="1:13" ht="15.75">
      <c r="A308" s="657"/>
      <c r="B308" s="666"/>
      <c r="C308" s="665" t="s">
        <v>913</v>
      </c>
      <c r="D308" s="664" t="s">
        <v>2022</v>
      </c>
      <c r="E308" s="835">
        <f t="shared" si="143"/>
        <v>0</v>
      </c>
      <c r="F308" s="834"/>
      <c r="G308" s="834"/>
      <c r="H308" s="834"/>
      <c r="I308" s="834"/>
      <c r="J308" s="838"/>
      <c r="K308" s="834"/>
      <c r="L308" s="834"/>
      <c r="M308" s="833"/>
    </row>
    <row r="309" spans="1:13" ht="15.75">
      <c r="A309" s="657"/>
      <c r="B309" s="666"/>
      <c r="C309" s="665" t="s">
        <v>1042</v>
      </c>
      <c r="D309" s="664" t="s">
        <v>2021</v>
      </c>
      <c r="E309" s="835">
        <f t="shared" si="143"/>
        <v>0</v>
      </c>
      <c r="F309" s="834"/>
      <c r="G309" s="834"/>
      <c r="H309" s="834"/>
      <c r="I309" s="834"/>
      <c r="J309" s="838"/>
      <c r="K309" s="834"/>
      <c r="L309" s="834"/>
      <c r="M309" s="833"/>
    </row>
    <row r="310" spans="1:13" ht="15.75">
      <c r="A310" s="657"/>
      <c r="B310" s="666"/>
      <c r="C310" s="665" t="s">
        <v>1043</v>
      </c>
      <c r="D310" s="664" t="s">
        <v>2020</v>
      </c>
      <c r="E310" s="835">
        <f t="shared" si="143"/>
        <v>0</v>
      </c>
      <c r="F310" s="834"/>
      <c r="G310" s="834"/>
      <c r="H310" s="834"/>
      <c r="I310" s="834"/>
      <c r="J310" s="838"/>
      <c r="K310" s="834"/>
      <c r="L310" s="834"/>
      <c r="M310" s="833"/>
    </row>
    <row r="311" spans="1:13" ht="15.75">
      <c r="A311" s="657"/>
      <c r="B311" s="666"/>
      <c r="C311" s="665" t="s">
        <v>1044</v>
      </c>
      <c r="D311" s="664" t="s">
        <v>2019</v>
      </c>
      <c r="E311" s="835">
        <f t="shared" si="143"/>
        <v>0</v>
      </c>
      <c r="F311" s="834"/>
      <c r="G311" s="834"/>
      <c r="H311" s="834"/>
      <c r="I311" s="834"/>
      <c r="J311" s="838"/>
      <c r="K311" s="834"/>
      <c r="L311" s="834"/>
      <c r="M311" s="833"/>
    </row>
    <row r="312" spans="1:13" ht="15.75">
      <c r="A312" s="661"/>
      <c r="B312" s="697"/>
      <c r="C312" s="696" t="s">
        <v>1045</v>
      </c>
      <c r="D312" s="664" t="s">
        <v>2018</v>
      </c>
      <c r="E312" s="835">
        <f t="shared" si="143"/>
        <v>0</v>
      </c>
      <c r="F312" s="834"/>
      <c r="G312" s="834"/>
      <c r="H312" s="834"/>
      <c r="I312" s="834"/>
      <c r="J312" s="838"/>
      <c r="K312" s="834"/>
      <c r="L312" s="834"/>
      <c r="M312" s="833"/>
    </row>
    <row r="313" spans="1:13" ht="13.5" customHeight="1">
      <c r="A313" s="657"/>
      <c r="B313" s="666"/>
      <c r="C313" s="665" t="s">
        <v>1763</v>
      </c>
      <c r="D313" s="664" t="s">
        <v>2017</v>
      </c>
      <c r="E313" s="835">
        <f t="shared" si="143"/>
        <v>0</v>
      </c>
      <c r="F313" s="834"/>
      <c r="G313" s="834"/>
      <c r="H313" s="834"/>
      <c r="I313" s="834"/>
      <c r="J313" s="838"/>
      <c r="K313" s="834"/>
      <c r="L313" s="834"/>
      <c r="M313" s="833"/>
    </row>
    <row r="314" spans="1:13" ht="15.75">
      <c r="A314" s="657"/>
      <c r="B314" s="666"/>
      <c r="C314" s="665" t="s">
        <v>296</v>
      </c>
      <c r="D314" s="664" t="s">
        <v>2016</v>
      </c>
      <c r="E314" s="835">
        <f t="shared" si="143"/>
        <v>0</v>
      </c>
      <c r="F314" s="834"/>
      <c r="G314" s="834"/>
      <c r="H314" s="834"/>
      <c r="I314" s="834"/>
      <c r="J314" s="838"/>
      <c r="K314" s="834"/>
      <c r="L314" s="834"/>
      <c r="M314" s="833"/>
    </row>
    <row r="315" spans="1:13" ht="15.75">
      <c r="A315" s="657"/>
      <c r="B315" s="666"/>
      <c r="C315" s="665" t="s">
        <v>297</v>
      </c>
      <c r="D315" s="664" t="s">
        <v>2015</v>
      </c>
      <c r="E315" s="835">
        <f t="shared" si="143"/>
        <v>0</v>
      </c>
      <c r="F315" s="834"/>
      <c r="G315" s="834"/>
      <c r="H315" s="834"/>
      <c r="I315" s="834"/>
      <c r="J315" s="838"/>
      <c r="K315" s="834"/>
      <c r="L315" s="834"/>
      <c r="M315" s="833"/>
    </row>
    <row r="316" spans="1:13" s="847" customFormat="1" ht="33" customHeight="1">
      <c r="A316" s="851"/>
      <c r="B316" s="1258" t="s">
        <v>2014</v>
      </c>
      <c r="C316" s="1258"/>
      <c r="D316" s="664" t="s">
        <v>2013</v>
      </c>
      <c r="E316" s="835">
        <f t="shared" si="143"/>
        <v>0</v>
      </c>
      <c r="F316" s="695">
        <f aca="true" t="shared" si="145" ref="F316:M316">SUM(F317:F319)</f>
        <v>0</v>
      </c>
      <c r="G316" s="695">
        <f t="shared" si="145"/>
        <v>0</v>
      </c>
      <c r="H316" s="695">
        <f t="shared" si="145"/>
        <v>0</v>
      </c>
      <c r="I316" s="695">
        <f t="shared" si="145"/>
        <v>0</v>
      </c>
      <c r="J316" s="695">
        <f t="shared" si="145"/>
        <v>0</v>
      </c>
      <c r="K316" s="695">
        <f t="shared" si="145"/>
        <v>0</v>
      </c>
      <c r="L316" s="695">
        <f t="shared" si="145"/>
        <v>0</v>
      </c>
      <c r="M316" s="694">
        <f t="shared" si="145"/>
        <v>0</v>
      </c>
    </row>
    <row r="317" spans="1:13" s="847" customFormat="1" ht="15.75">
      <c r="A317" s="851"/>
      <c r="B317" s="868"/>
      <c r="C317" s="849" t="s">
        <v>64</v>
      </c>
      <c r="D317" s="848" t="s">
        <v>2012</v>
      </c>
      <c r="E317" s="835">
        <f t="shared" si="143"/>
        <v>0</v>
      </c>
      <c r="F317" s="671"/>
      <c r="G317" s="671"/>
      <c r="H317" s="671"/>
      <c r="I317" s="671"/>
      <c r="J317" s="672"/>
      <c r="K317" s="671"/>
      <c r="L317" s="671"/>
      <c r="M317" s="670"/>
    </row>
    <row r="318" spans="1:13" s="847" customFormat="1" ht="15.75">
      <c r="A318" s="851"/>
      <c r="B318" s="868"/>
      <c r="C318" s="849" t="s">
        <v>65</v>
      </c>
      <c r="D318" s="848" t="s">
        <v>2011</v>
      </c>
      <c r="E318" s="835">
        <f t="shared" si="143"/>
        <v>0</v>
      </c>
      <c r="F318" s="671"/>
      <c r="G318" s="671"/>
      <c r="H318" s="671"/>
      <c r="I318" s="671"/>
      <c r="J318" s="672"/>
      <c r="K318" s="671"/>
      <c r="L318" s="671"/>
      <c r="M318" s="670"/>
    </row>
    <row r="319" spans="1:13" s="847" customFormat="1" ht="30" customHeight="1">
      <c r="A319" s="851"/>
      <c r="B319" s="868"/>
      <c r="C319" s="867" t="s">
        <v>66</v>
      </c>
      <c r="D319" s="848" t="s">
        <v>2010</v>
      </c>
      <c r="E319" s="835">
        <f t="shared" si="143"/>
        <v>0</v>
      </c>
      <c r="F319" s="671"/>
      <c r="G319" s="671"/>
      <c r="H319" s="671"/>
      <c r="I319" s="671"/>
      <c r="J319" s="672"/>
      <c r="K319" s="671"/>
      <c r="L319" s="671"/>
      <c r="M319" s="670"/>
    </row>
    <row r="320" spans="1:13" ht="15.75">
      <c r="A320" s="689"/>
      <c r="B320" s="840" t="s">
        <v>155</v>
      </c>
      <c r="C320" s="846"/>
      <c r="D320" s="655" t="s">
        <v>2009</v>
      </c>
      <c r="E320" s="835">
        <f t="shared" si="143"/>
        <v>0</v>
      </c>
      <c r="F320" s="834"/>
      <c r="G320" s="834"/>
      <c r="H320" s="834"/>
      <c r="I320" s="834"/>
      <c r="J320" s="838"/>
      <c r="K320" s="834"/>
      <c r="L320" s="834"/>
      <c r="M320" s="833"/>
    </row>
    <row r="321" spans="1:13" ht="33" customHeight="1">
      <c r="A321" s="1255" t="s">
        <v>2008</v>
      </c>
      <c r="B321" s="1256"/>
      <c r="C321" s="1256"/>
      <c r="D321" s="652" t="s">
        <v>2007</v>
      </c>
      <c r="E321" s="835">
        <f t="shared" si="143"/>
        <v>0</v>
      </c>
      <c r="F321" s="834">
        <f aca="true" t="shared" si="146" ref="F321:M321">F323+F324+F325+F326+F327</f>
        <v>0</v>
      </c>
      <c r="G321" s="834">
        <f t="shared" si="146"/>
        <v>0</v>
      </c>
      <c r="H321" s="834">
        <f t="shared" si="146"/>
        <v>0</v>
      </c>
      <c r="I321" s="834">
        <f t="shared" si="146"/>
        <v>0</v>
      </c>
      <c r="J321" s="834">
        <f t="shared" si="146"/>
        <v>0</v>
      </c>
      <c r="K321" s="834">
        <f t="shared" si="146"/>
        <v>0</v>
      </c>
      <c r="L321" s="834">
        <f t="shared" si="146"/>
        <v>0</v>
      </c>
      <c r="M321" s="833">
        <f t="shared" si="146"/>
        <v>0</v>
      </c>
    </row>
    <row r="322" spans="1:13" ht="15.75">
      <c r="A322" s="657" t="s">
        <v>736</v>
      </c>
      <c r="B322" s="666"/>
      <c r="C322" s="665"/>
      <c r="D322" s="652"/>
      <c r="E322" s="835"/>
      <c r="F322" s="834"/>
      <c r="G322" s="834"/>
      <c r="H322" s="834"/>
      <c r="I322" s="834"/>
      <c r="J322" s="838"/>
      <c r="K322" s="834"/>
      <c r="L322" s="834"/>
      <c r="M322" s="833"/>
    </row>
    <row r="323" spans="1:13" ht="15.75">
      <c r="A323" s="689"/>
      <c r="B323" s="666" t="s">
        <v>1126</v>
      </c>
      <c r="C323" s="690"/>
      <c r="D323" s="652" t="s">
        <v>2006</v>
      </c>
      <c r="E323" s="835">
        <f aca="true" t="shared" si="147" ref="E323:E331">G323+H323+I323+J323</f>
        <v>0</v>
      </c>
      <c r="F323" s="834"/>
      <c r="G323" s="834"/>
      <c r="H323" s="834"/>
      <c r="I323" s="834"/>
      <c r="J323" s="838"/>
      <c r="K323" s="834"/>
      <c r="L323" s="834"/>
      <c r="M323" s="833"/>
    </row>
    <row r="324" spans="1:13" ht="15.75">
      <c r="A324" s="689"/>
      <c r="B324" s="666" t="s">
        <v>430</v>
      </c>
      <c r="C324" s="690"/>
      <c r="D324" s="652" t="s">
        <v>2005</v>
      </c>
      <c r="E324" s="835">
        <f t="shared" si="147"/>
        <v>0</v>
      </c>
      <c r="F324" s="834"/>
      <c r="G324" s="834"/>
      <c r="H324" s="834"/>
      <c r="I324" s="834"/>
      <c r="J324" s="838"/>
      <c r="K324" s="834"/>
      <c r="L324" s="834"/>
      <c r="M324" s="833"/>
    </row>
    <row r="325" spans="1:13" s="847" customFormat="1" ht="18" customHeight="1">
      <c r="A325" s="851"/>
      <c r="B325" s="850" t="s">
        <v>1762</v>
      </c>
      <c r="C325" s="849"/>
      <c r="D325" s="664" t="s">
        <v>2004</v>
      </c>
      <c r="E325" s="835">
        <f t="shared" si="147"/>
        <v>0</v>
      </c>
      <c r="F325" s="692"/>
      <c r="G325" s="692"/>
      <c r="H325" s="692"/>
      <c r="I325" s="671"/>
      <c r="J325" s="672"/>
      <c r="K325" s="692"/>
      <c r="L325" s="692"/>
      <c r="M325" s="691"/>
    </row>
    <row r="326" spans="1:13" s="847" customFormat="1" ht="18" customHeight="1">
      <c r="A326" s="851"/>
      <c r="B326" s="850" t="s">
        <v>1226</v>
      </c>
      <c r="C326" s="850"/>
      <c r="D326" s="664" t="s">
        <v>2003</v>
      </c>
      <c r="E326" s="835">
        <f t="shared" si="147"/>
        <v>0</v>
      </c>
      <c r="F326" s="671"/>
      <c r="G326" s="671"/>
      <c r="H326" s="671"/>
      <c r="I326" s="671"/>
      <c r="J326" s="672"/>
      <c r="K326" s="671"/>
      <c r="L326" s="671"/>
      <c r="M326" s="670"/>
    </row>
    <row r="327" spans="1:13" ht="15.75">
      <c r="A327" s="689"/>
      <c r="B327" s="666" t="s">
        <v>2002</v>
      </c>
      <c r="C327" s="690"/>
      <c r="D327" s="652" t="s">
        <v>2001</v>
      </c>
      <c r="E327" s="835">
        <f t="shared" si="147"/>
        <v>0</v>
      </c>
      <c r="F327" s="834">
        <f aca="true" t="shared" si="148" ref="F327:M327">F328+F329</f>
        <v>0</v>
      </c>
      <c r="G327" s="834">
        <f t="shared" si="148"/>
        <v>0</v>
      </c>
      <c r="H327" s="834">
        <f t="shared" si="148"/>
        <v>0</v>
      </c>
      <c r="I327" s="834">
        <f t="shared" si="148"/>
        <v>0</v>
      </c>
      <c r="J327" s="834">
        <f t="shared" si="148"/>
        <v>0</v>
      </c>
      <c r="K327" s="834">
        <f t="shared" si="148"/>
        <v>0</v>
      </c>
      <c r="L327" s="834">
        <f t="shared" si="148"/>
        <v>0</v>
      </c>
      <c r="M327" s="833">
        <f t="shared" si="148"/>
        <v>0</v>
      </c>
    </row>
    <row r="328" spans="1:13" ht="15.75">
      <c r="A328" s="689"/>
      <c r="B328" s="666"/>
      <c r="C328" s="665" t="s">
        <v>369</v>
      </c>
      <c r="D328" s="652" t="s">
        <v>2000</v>
      </c>
      <c r="E328" s="835">
        <f t="shared" si="147"/>
        <v>0</v>
      </c>
      <c r="F328" s="834"/>
      <c r="G328" s="834"/>
      <c r="H328" s="834"/>
      <c r="I328" s="834"/>
      <c r="J328" s="838"/>
      <c r="K328" s="834"/>
      <c r="L328" s="834"/>
      <c r="M328" s="833"/>
    </row>
    <row r="329" spans="1:13" ht="19.5" customHeight="1">
      <c r="A329" s="689"/>
      <c r="B329" s="666"/>
      <c r="C329" s="665" t="s">
        <v>1761</v>
      </c>
      <c r="D329" s="652" t="s">
        <v>1999</v>
      </c>
      <c r="E329" s="835">
        <f t="shared" si="147"/>
        <v>0</v>
      </c>
      <c r="F329" s="834"/>
      <c r="G329" s="834"/>
      <c r="H329" s="834"/>
      <c r="I329" s="834"/>
      <c r="J329" s="838"/>
      <c r="K329" s="834"/>
      <c r="L329" s="834"/>
      <c r="M329" s="833"/>
    </row>
    <row r="330" spans="1:13" s="824" customFormat="1" ht="36.75" customHeight="1">
      <c r="A330" s="1260" t="s">
        <v>1998</v>
      </c>
      <c r="B330" s="1261"/>
      <c r="C330" s="1261"/>
      <c r="D330" s="866"/>
      <c r="E330" s="835">
        <f t="shared" si="147"/>
        <v>36404.79</v>
      </c>
      <c r="F330" s="865">
        <f aca="true" t="shared" si="149" ref="F330:M330">F331+F342</f>
        <v>0</v>
      </c>
      <c r="G330" s="865">
        <f t="shared" si="149"/>
        <v>0</v>
      </c>
      <c r="H330" s="865">
        <f t="shared" si="149"/>
        <v>0</v>
      </c>
      <c r="I330" s="865">
        <f t="shared" si="149"/>
        <v>0</v>
      </c>
      <c r="J330" s="865">
        <f t="shared" si="149"/>
        <v>36404.79</v>
      </c>
      <c r="K330" s="865">
        <f t="shared" si="149"/>
        <v>0</v>
      </c>
      <c r="L330" s="865">
        <f t="shared" si="149"/>
        <v>0</v>
      </c>
      <c r="M330" s="864">
        <f t="shared" si="149"/>
        <v>0</v>
      </c>
    </row>
    <row r="331" spans="1:13" ht="32.25" customHeight="1">
      <c r="A331" s="1260" t="s">
        <v>1997</v>
      </c>
      <c r="B331" s="1261"/>
      <c r="C331" s="1261"/>
      <c r="D331" s="664" t="s">
        <v>1996</v>
      </c>
      <c r="E331" s="835">
        <f t="shared" si="147"/>
        <v>36404.79</v>
      </c>
      <c r="F331" s="834">
        <f aca="true" t="shared" si="150" ref="F331:M331">F333+F336+F339+F340+F341</f>
        <v>0</v>
      </c>
      <c r="G331" s="834">
        <f t="shared" si="150"/>
        <v>0</v>
      </c>
      <c r="H331" s="834">
        <f t="shared" si="150"/>
        <v>0</v>
      </c>
      <c r="I331" s="834">
        <f t="shared" si="150"/>
        <v>0</v>
      </c>
      <c r="J331" s="834">
        <f t="shared" si="150"/>
        <v>36404.79</v>
      </c>
      <c r="K331" s="834">
        <f t="shared" si="150"/>
        <v>0</v>
      </c>
      <c r="L331" s="834">
        <f t="shared" si="150"/>
        <v>0</v>
      </c>
      <c r="M331" s="833">
        <f t="shared" si="150"/>
        <v>0</v>
      </c>
    </row>
    <row r="332" spans="1:13" ht="15.75">
      <c r="A332" s="657" t="s">
        <v>736</v>
      </c>
      <c r="B332" s="666"/>
      <c r="C332" s="665"/>
      <c r="D332" s="664"/>
      <c r="E332" s="835"/>
      <c r="F332" s="834"/>
      <c r="G332" s="834"/>
      <c r="H332" s="834"/>
      <c r="I332" s="834"/>
      <c r="J332" s="838"/>
      <c r="K332" s="834"/>
      <c r="L332" s="834"/>
      <c r="M332" s="833"/>
    </row>
    <row r="333" spans="1:37" ht="15.75">
      <c r="A333" s="657"/>
      <c r="B333" s="1277" t="s">
        <v>1995</v>
      </c>
      <c r="C333" s="1277"/>
      <c r="D333" s="655" t="s">
        <v>1994</v>
      </c>
      <c r="E333" s="835">
        <f aca="true" t="shared" si="151" ref="E333:E342">G333+H333+I333+J333</f>
        <v>36404.79</v>
      </c>
      <c r="F333" s="834">
        <f aca="true" t="shared" si="152" ref="F333:M333">SUM(F334:F335)</f>
        <v>0</v>
      </c>
      <c r="G333" s="834">
        <f t="shared" si="152"/>
        <v>0</v>
      </c>
      <c r="H333" s="834">
        <f t="shared" si="152"/>
        <v>0</v>
      </c>
      <c r="I333" s="834">
        <f t="shared" si="152"/>
        <v>0</v>
      </c>
      <c r="J333" s="834">
        <f t="shared" si="152"/>
        <v>36404.79</v>
      </c>
      <c r="K333" s="834">
        <f t="shared" si="152"/>
        <v>0</v>
      </c>
      <c r="L333" s="834">
        <f t="shared" si="152"/>
        <v>0</v>
      </c>
      <c r="M333" s="833">
        <f t="shared" si="152"/>
        <v>0</v>
      </c>
      <c r="AH333" s="824"/>
      <c r="AI333" s="824"/>
      <c r="AJ333" s="824"/>
      <c r="AK333" s="824"/>
    </row>
    <row r="334" spans="1:13" ht="15.75">
      <c r="A334" s="657"/>
      <c r="B334" s="840"/>
      <c r="C334" s="845" t="s">
        <v>237</v>
      </c>
      <c r="D334" s="655" t="s">
        <v>1993</v>
      </c>
      <c r="E334" s="835">
        <f t="shared" si="151"/>
        <v>0</v>
      </c>
      <c r="F334" s="834"/>
      <c r="G334" s="834"/>
      <c r="H334" s="834"/>
      <c r="I334" s="834"/>
      <c r="J334" s="838"/>
      <c r="K334" s="834"/>
      <c r="L334" s="834"/>
      <c r="M334" s="833"/>
    </row>
    <row r="335" spans="1:13" ht="15.75">
      <c r="A335" s="657"/>
      <c r="B335" s="840"/>
      <c r="C335" s="863" t="s">
        <v>689</v>
      </c>
      <c r="D335" s="338" t="s">
        <v>1992</v>
      </c>
      <c r="E335" s="835">
        <f t="shared" si="151"/>
        <v>36404.79</v>
      </c>
      <c r="F335" s="834"/>
      <c r="G335" s="834">
        <v>0</v>
      </c>
      <c r="H335" s="834">
        <v>0</v>
      </c>
      <c r="I335" s="834">
        <v>0</v>
      </c>
      <c r="J335" s="838">
        <v>36404.79</v>
      </c>
      <c r="K335" s="834">
        <v>0</v>
      </c>
      <c r="L335" s="834">
        <v>0</v>
      </c>
      <c r="M335" s="833">
        <v>0</v>
      </c>
    </row>
    <row r="336" spans="1:13" ht="27" customHeight="1">
      <c r="A336" s="657"/>
      <c r="B336" s="1258" t="s">
        <v>1991</v>
      </c>
      <c r="C336" s="1258"/>
      <c r="D336" s="655" t="s">
        <v>1990</v>
      </c>
      <c r="E336" s="835">
        <f t="shared" si="151"/>
        <v>0</v>
      </c>
      <c r="F336" s="834">
        <f aca="true" t="shared" si="153" ref="F336:M336">SUM(F337:F338)</f>
        <v>0</v>
      </c>
      <c r="G336" s="834">
        <f t="shared" si="153"/>
        <v>0</v>
      </c>
      <c r="H336" s="834">
        <f t="shared" si="153"/>
        <v>0</v>
      </c>
      <c r="I336" s="834">
        <f t="shared" si="153"/>
        <v>0</v>
      </c>
      <c r="J336" s="834">
        <f t="shared" si="153"/>
        <v>0</v>
      </c>
      <c r="K336" s="834">
        <f t="shared" si="153"/>
        <v>0</v>
      </c>
      <c r="L336" s="834">
        <f t="shared" si="153"/>
        <v>0</v>
      </c>
      <c r="M336" s="833">
        <f t="shared" si="153"/>
        <v>0</v>
      </c>
    </row>
    <row r="337" spans="1:13" ht="15.75">
      <c r="A337" s="657"/>
      <c r="B337" s="862"/>
      <c r="C337" s="841" t="s">
        <v>690</v>
      </c>
      <c r="D337" s="655" t="s">
        <v>1989</v>
      </c>
      <c r="E337" s="835">
        <f t="shared" si="151"/>
        <v>0</v>
      </c>
      <c r="F337" s="834"/>
      <c r="G337" s="834"/>
      <c r="H337" s="834"/>
      <c r="I337" s="834"/>
      <c r="J337" s="838"/>
      <c r="K337" s="834"/>
      <c r="L337" s="834"/>
      <c r="M337" s="833"/>
    </row>
    <row r="338" spans="1:13" ht="15.75">
      <c r="A338" s="657"/>
      <c r="B338" s="862"/>
      <c r="C338" s="841" t="s">
        <v>691</v>
      </c>
      <c r="D338" s="655" t="s">
        <v>1988</v>
      </c>
      <c r="E338" s="835">
        <f t="shared" si="151"/>
        <v>0</v>
      </c>
      <c r="F338" s="834"/>
      <c r="G338" s="834"/>
      <c r="H338" s="834"/>
      <c r="I338" s="834"/>
      <c r="J338" s="838"/>
      <c r="K338" s="834"/>
      <c r="L338" s="834"/>
      <c r="M338" s="833"/>
    </row>
    <row r="339" spans="1:13" ht="15.75">
      <c r="A339" s="657"/>
      <c r="B339" s="840" t="s">
        <v>1076</v>
      </c>
      <c r="C339" s="841"/>
      <c r="D339" s="655" t="s">
        <v>1987</v>
      </c>
      <c r="E339" s="835">
        <f t="shared" si="151"/>
        <v>0</v>
      </c>
      <c r="F339" s="834"/>
      <c r="G339" s="834"/>
      <c r="H339" s="834"/>
      <c r="I339" s="834"/>
      <c r="J339" s="838"/>
      <c r="K339" s="834"/>
      <c r="L339" s="834"/>
      <c r="M339" s="833"/>
    </row>
    <row r="340" spans="1:13" ht="15" customHeight="1">
      <c r="A340" s="657"/>
      <c r="B340" s="840" t="s">
        <v>783</v>
      </c>
      <c r="C340" s="841"/>
      <c r="D340" s="655" t="s">
        <v>1986</v>
      </c>
      <c r="E340" s="835">
        <f t="shared" si="151"/>
        <v>0</v>
      </c>
      <c r="F340" s="834"/>
      <c r="G340" s="834"/>
      <c r="H340" s="834"/>
      <c r="I340" s="834"/>
      <c r="J340" s="838"/>
      <c r="K340" s="834"/>
      <c r="L340" s="834"/>
      <c r="M340" s="833"/>
    </row>
    <row r="341" spans="1:13" ht="15.75">
      <c r="A341" s="657"/>
      <c r="B341" s="1258" t="s">
        <v>406</v>
      </c>
      <c r="C341" s="1258"/>
      <c r="D341" s="655" t="s">
        <v>1985</v>
      </c>
      <c r="E341" s="835">
        <f t="shared" si="151"/>
        <v>0</v>
      </c>
      <c r="F341" s="834"/>
      <c r="G341" s="834"/>
      <c r="H341" s="834"/>
      <c r="I341" s="834"/>
      <c r="J341" s="838"/>
      <c r="K341" s="834"/>
      <c r="L341" s="834"/>
      <c r="M341" s="833"/>
    </row>
    <row r="342" spans="1:13" ht="15.75">
      <c r="A342" s="668" t="s">
        <v>1984</v>
      </c>
      <c r="B342" s="666"/>
      <c r="C342" s="667"/>
      <c r="D342" s="664" t="s">
        <v>1983</v>
      </c>
      <c r="E342" s="835">
        <f t="shared" si="151"/>
        <v>0</v>
      </c>
      <c r="F342" s="834">
        <f aca="true" t="shared" si="154" ref="F342:M342">F344+F345+F348</f>
        <v>0</v>
      </c>
      <c r="G342" s="834">
        <f t="shared" si="154"/>
        <v>0</v>
      </c>
      <c r="H342" s="834">
        <f t="shared" si="154"/>
        <v>0</v>
      </c>
      <c r="I342" s="834">
        <f t="shared" si="154"/>
        <v>0</v>
      </c>
      <c r="J342" s="834">
        <f t="shared" si="154"/>
        <v>0</v>
      </c>
      <c r="K342" s="834">
        <f t="shared" si="154"/>
        <v>0</v>
      </c>
      <c r="L342" s="834">
        <f t="shared" si="154"/>
        <v>0</v>
      </c>
      <c r="M342" s="833">
        <f t="shared" si="154"/>
        <v>0</v>
      </c>
    </row>
    <row r="343" spans="1:13" ht="12.75" customHeight="1">
      <c r="A343" s="657" t="s">
        <v>736</v>
      </c>
      <c r="B343" s="666"/>
      <c r="C343" s="665"/>
      <c r="D343" s="664"/>
      <c r="E343" s="835"/>
      <c r="F343" s="834"/>
      <c r="G343" s="834"/>
      <c r="H343" s="834"/>
      <c r="I343" s="834"/>
      <c r="J343" s="838"/>
      <c r="K343" s="834"/>
      <c r="L343" s="834"/>
      <c r="M343" s="833"/>
    </row>
    <row r="344" spans="1:13" s="847" customFormat="1" ht="15.75">
      <c r="A344" s="681"/>
      <c r="B344" s="685" t="s">
        <v>372</v>
      </c>
      <c r="C344" s="679"/>
      <c r="D344" s="664" t="s">
        <v>1982</v>
      </c>
      <c r="E344" s="835">
        <f aca="true" t="shared" si="155" ref="E344:E350">G344+H344+I344+J344</f>
        <v>0</v>
      </c>
      <c r="F344" s="671"/>
      <c r="G344" s="671"/>
      <c r="H344" s="671"/>
      <c r="I344" s="671"/>
      <c r="J344" s="672"/>
      <c r="K344" s="671"/>
      <c r="L344" s="671"/>
      <c r="M344" s="670"/>
    </row>
    <row r="345" spans="1:13" ht="15.75">
      <c r="A345" s="657"/>
      <c r="B345" s="1258" t="s">
        <v>1981</v>
      </c>
      <c r="C345" s="1258"/>
      <c r="D345" s="655" t="s">
        <v>1980</v>
      </c>
      <c r="E345" s="835">
        <f t="shared" si="155"/>
        <v>0</v>
      </c>
      <c r="F345" s="834">
        <f aca="true" t="shared" si="156" ref="F345:M345">SUM(F346:F347)</f>
        <v>0</v>
      </c>
      <c r="G345" s="834">
        <f t="shared" si="156"/>
        <v>0</v>
      </c>
      <c r="H345" s="834">
        <f t="shared" si="156"/>
        <v>0</v>
      </c>
      <c r="I345" s="834">
        <f t="shared" si="156"/>
        <v>0</v>
      </c>
      <c r="J345" s="834">
        <f t="shared" si="156"/>
        <v>0</v>
      </c>
      <c r="K345" s="834">
        <f t="shared" si="156"/>
        <v>0</v>
      </c>
      <c r="L345" s="834">
        <f t="shared" si="156"/>
        <v>0</v>
      </c>
      <c r="M345" s="833">
        <f t="shared" si="156"/>
        <v>0</v>
      </c>
    </row>
    <row r="346" spans="1:13" ht="15.75">
      <c r="A346" s="657"/>
      <c r="B346" s="840"/>
      <c r="C346" s="841" t="s">
        <v>692</v>
      </c>
      <c r="D346" s="655" t="s">
        <v>1979</v>
      </c>
      <c r="E346" s="835">
        <f t="shared" si="155"/>
        <v>0</v>
      </c>
      <c r="F346" s="834"/>
      <c r="G346" s="834"/>
      <c r="H346" s="834"/>
      <c r="I346" s="834"/>
      <c r="J346" s="838"/>
      <c r="K346" s="834"/>
      <c r="L346" s="834"/>
      <c r="M346" s="833"/>
    </row>
    <row r="347" spans="1:13" ht="15.75">
      <c r="A347" s="657"/>
      <c r="B347" s="840"/>
      <c r="C347" s="841" t="s">
        <v>1166</v>
      </c>
      <c r="D347" s="655" t="s">
        <v>1978</v>
      </c>
      <c r="E347" s="835">
        <f t="shared" si="155"/>
        <v>0</v>
      </c>
      <c r="F347" s="834"/>
      <c r="G347" s="834"/>
      <c r="H347" s="834"/>
      <c r="I347" s="834"/>
      <c r="J347" s="838"/>
      <c r="K347" s="834"/>
      <c r="L347" s="834"/>
      <c r="M347" s="833"/>
    </row>
    <row r="348" spans="1:13" ht="15.75">
      <c r="A348" s="657"/>
      <c r="B348" s="840" t="s">
        <v>229</v>
      </c>
      <c r="C348" s="841"/>
      <c r="D348" s="655" t="s">
        <v>1977</v>
      </c>
      <c r="E348" s="835">
        <f t="shared" si="155"/>
        <v>0</v>
      </c>
      <c r="F348" s="834"/>
      <c r="G348" s="834"/>
      <c r="H348" s="834"/>
      <c r="I348" s="834"/>
      <c r="J348" s="838"/>
      <c r="K348" s="834"/>
      <c r="L348" s="834"/>
      <c r="M348" s="833"/>
    </row>
    <row r="349" spans="1:13" ht="15.75">
      <c r="A349" s="684" t="s">
        <v>1976</v>
      </c>
      <c r="B349" s="861"/>
      <c r="C349" s="858"/>
      <c r="D349" s="682" t="s">
        <v>1975</v>
      </c>
      <c r="E349" s="835">
        <f t="shared" si="155"/>
        <v>0</v>
      </c>
      <c r="F349" s="834">
        <f aca="true" t="shared" si="157" ref="F349:M349">F350+F355+F359+F365</f>
        <v>0</v>
      </c>
      <c r="G349" s="834">
        <f t="shared" si="157"/>
        <v>0</v>
      </c>
      <c r="H349" s="834">
        <f t="shared" si="157"/>
        <v>0</v>
      </c>
      <c r="I349" s="834">
        <f t="shared" si="157"/>
        <v>0</v>
      </c>
      <c r="J349" s="834">
        <f t="shared" si="157"/>
        <v>0</v>
      </c>
      <c r="K349" s="834">
        <f t="shared" si="157"/>
        <v>0</v>
      </c>
      <c r="L349" s="834">
        <f t="shared" si="157"/>
        <v>0</v>
      </c>
      <c r="M349" s="833">
        <f t="shared" si="157"/>
        <v>0</v>
      </c>
    </row>
    <row r="350" spans="1:13" ht="15.75">
      <c r="A350" s="860" t="s">
        <v>1974</v>
      </c>
      <c r="B350" s="859"/>
      <c r="C350" s="858"/>
      <c r="D350" s="664" t="s">
        <v>1973</v>
      </c>
      <c r="E350" s="835">
        <f t="shared" si="155"/>
        <v>0</v>
      </c>
      <c r="F350" s="834">
        <f aca="true" t="shared" si="158" ref="F350:M350">F352</f>
        <v>0</v>
      </c>
      <c r="G350" s="834">
        <f t="shared" si="158"/>
        <v>0</v>
      </c>
      <c r="H350" s="834">
        <f t="shared" si="158"/>
        <v>0</v>
      </c>
      <c r="I350" s="834">
        <f t="shared" si="158"/>
        <v>0</v>
      </c>
      <c r="J350" s="834">
        <f t="shared" si="158"/>
        <v>0</v>
      </c>
      <c r="K350" s="834">
        <f t="shared" si="158"/>
        <v>0</v>
      </c>
      <c r="L350" s="834">
        <f t="shared" si="158"/>
        <v>0</v>
      </c>
      <c r="M350" s="833">
        <f t="shared" si="158"/>
        <v>0</v>
      </c>
    </row>
    <row r="351" spans="1:13" ht="15.75">
      <c r="A351" s="857" t="s">
        <v>736</v>
      </c>
      <c r="B351" s="856"/>
      <c r="C351" s="855"/>
      <c r="D351" s="664"/>
      <c r="E351" s="835"/>
      <c r="F351" s="834"/>
      <c r="G351" s="834"/>
      <c r="H351" s="834"/>
      <c r="I351" s="834"/>
      <c r="J351" s="838"/>
      <c r="K351" s="834"/>
      <c r="L351" s="834"/>
      <c r="M351" s="833"/>
    </row>
    <row r="352" spans="1:13" ht="24" customHeight="1">
      <c r="A352" s="857"/>
      <c r="B352" s="1259" t="s">
        <v>1972</v>
      </c>
      <c r="C352" s="1259"/>
      <c r="D352" s="664" t="s">
        <v>1971</v>
      </c>
      <c r="E352" s="835">
        <f>G352+H352+I352+J352</f>
        <v>0</v>
      </c>
      <c r="F352" s="834">
        <f aca="true" t="shared" si="159" ref="F352:M352">SUM(F353:F354)</f>
        <v>0</v>
      </c>
      <c r="G352" s="834">
        <f t="shared" si="159"/>
        <v>0</v>
      </c>
      <c r="H352" s="834">
        <f t="shared" si="159"/>
        <v>0</v>
      </c>
      <c r="I352" s="834">
        <f t="shared" si="159"/>
        <v>0</v>
      </c>
      <c r="J352" s="834">
        <f t="shared" si="159"/>
        <v>0</v>
      </c>
      <c r="K352" s="834">
        <f t="shared" si="159"/>
        <v>0</v>
      </c>
      <c r="L352" s="834">
        <f t="shared" si="159"/>
        <v>0</v>
      </c>
      <c r="M352" s="833">
        <f t="shared" si="159"/>
        <v>0</v>
      </c>
    </row>
    <row r="353" spans="1:13" ht="15.75">
      <c r="A353" s="857"/>
      <c r="B353" s="856"/>
      <c r="C353" s="855" t="s">
        <v>593</v>
      </c>
      <c r="D353" s="664" t="s">
        <v>1970</v>
      </c>
      <c r="E353" s="835">
        <f>G353+H353+I353+J353</f>
        <v>0</v>
      </c>
      <c r="F353" s="834"/>
      <c r="G353" s="834"/>
      <c r="H353" s="834"/>
      <c r="I353" s="834"/>
      <c r="J353" s="838"/>
      <c r="K353" s="834"/>
      <c r="L353" s="834"/>
      <c r="M353" s="833"/>
    </row>
    <row r="354" spans="1:13" ht="15.75">
      <c r="A354" s="857"/>
      <c r="B354" s="856"/>
      <c r="C354" s="855" t="s">
        <v>1969</v>
      </c>
      <c r="D354" s="664" t="s">
        <v>1968</v>
      </c>
      <c r="E354" s="835">
        <f>G354+H354+I354+J354</f>
        <v>0</v>
      </c>
      <c r="F354" s="834"/>
      <c r="G354" s="834"/>
      <c r="H354" s="834"/>
      <c r="I354" s="834"/>
      <c r="J354" s="838"/>
      <c r="K354" s="834"/>
      <c r="L354" s="834"/>
      <c r="M354" s="833"/>
    </row>
    <row r="355" spans="1:13" ht="15.75" customHeight="1">
      <c r="A355" s="684" t="s">
        <v>1967</v>
      </c>
      <c r="B355" s="856"/>
      <c r="C355" s="855"/>
      <c r="D355" s="664" t="s">
        <v>1966</v>
      </c>
      <c r="E355" s="835">
        <f>G355+H355+I355+J355</f>
        <v>0</v>
      </c>
      <c r="F355" s="834">
        <f aca="true" t="shared" si="160" ref="F355:M355">F357+F358</f>
        <v>0</v>
      </c>
      <c r="G355" s="834">
        <f t="shared" si="160"/>
        <v>0</v>
      </c>
      <c r="H355" s="834">
        <f t="shared" si="160"/>
        <v>0</v>
      </c>
      <c r="I355" s="834">
        <f t="shared" si="160"/>
        <v>0</v>
      </c>
      <c r="J355" s="834">
        <f t="shared" si="160"/>
        <v>0</v>
      </c>
      <c r="K355" s="834">
        <f t="shared" si="160"/>
        <v>0</v>
      </c>
      <c r="L355" s="834">
        <f t="shared" si="160"/>
        <v>0</v>
      </c>
      <c r="M355" s="833">
        <f t="shared" si="160"/>
        <v>0</v>
      </c>
    </row>
    <row r="356" spans="1:13" ht="15.75">
      <c r="A356" s="657" t="s">
        <v>736</v>
      </c>
      <c r="B356" s="666"/>
      <c r="C356" s="665"/>
      <c r="D356" s="664"/>
      <c r="E356" s="835"/>
      <c r="F356" s="834"/>
      <c r="G356" s="834"/>
      <c r="H356" s="834"/>
      <c r="I356" s="834"/>
      <c r="J356" s="838"/>
      <c r="K356" s="834"/>
      <c r="L356" s="834"/>
      <c r="M356" s="833"/>
    </row>
    <row r="357" spans="1:13" ht="15.75">
      <c r="A357" s="653"/>
      <c r="B357" s="666" t="s">
        <v>835</v>
      </c>
      <c r="C357" s="665"/>
      <c r="D357" s="664" t="s">
        <v>1965</v>
      </c>
      <c r="E357" s="835">
        <f>G357+H357+I357+J357</f>
        <v>0</v>
      </c>
      <c r="F357" s="834"/>
      <c r="G357" s="834"/>
      <c r="H357" s="834"/>
      <c r="I357" s="834"/>
      <c r="J357" s="838"/>
      <c r="K357" s="834"/>
      <c r="L357" s="834"/>
      <c r="M357" s="833"/>
    </row>
    <row r="358" spans="1:13" ht="15.75">
      <c r="A358" s="653"/>
      <c r="B358" s="666" t="s">
        <v>1964</v>
      </c>
      <c r="C358" s="665"/>
      <c r="D358" s="664" t="s">
        <v>1963</v>
      </c>
      <c r="E358" s="835">
        <f>G358+H358+I358+J358</f>
        <v>0</v>
      </c>
      <c r="F358" s="834"/>
      <c r="G358" s="834"/>
      <c r="H358" s="834"/>
      <c r="I358" s="834"/>
      <c r="J358" s="838"/>
      <c r="K358" s="834"/>
      <c r="L358" s="834"/>
      <c r="M358" s="833"/>
    </row>
    <row r="359" spans="1:13" s="847" customFormat="1" ht="15" customHeight="1">
      <c r="A359" s="854" t="s">
        <v>1962</v>
      </c>
      <c r="B359" s="850"/>
      <c r="C359" s="853"/>
      <c r="D359" s="682">
        <v>83.06</v>
      </c>
      <c r="E359" s="835">
        <f>G359+H359+I359+J359</f>
        <v>0</v>
      </c>
      <c r="F359" s="671">
        <f aca="true" t="shared" si="161" ref="F359:M359">F361</f>
        <v>0</v>
      </c>
      <c r="G359" s="671">
        <f t="shared" si="161"/>
        <v>0</v>
      </c>
      <c r="H359" s="671">
        <f t="shared" si="161"/>
        <v>0</v>
      </c>
      <c r="I359" s="671">
        <f t="shared" si="161"/>
        <v>0</v>
      </c>
      <c r="J359" s="671">
        <f t="shared" si="161"/>
        <v>0</v>
      </c>
      <c r="K359" s="671">
        <f t="shared" si="161"/>
        <v>0</v>
      </c>
      <c r="L359" s="671">
        <f t="shared" si="161"/>
        <v>0</v>
      </c>
      <c r="M359" s="670">
        <f t="shared" si="161"/>
        <v>0</v>
      </c>
    </row>
    <row r="360" spans="1:13" s="847" customFormat="1" ht="12" customHeight="1">
      <c r="A360" s="681" t="s">
        <v>736</v>
      </c>
      <c r="B360" s="680"/>
      <c r="C360" s="679"/>
      <c r="D360" s="664"/>
      <c r="E360" s="835"/>
      <c r="F360" s="671"/>
      <c r="G360" s="671"/>
      <c r="H360" s="671"/>
      <c r="I360" s="671"/>
      <c r="J360" s="672"/>
      <c r="K360" s="671"/>
      <c r="L360" s="671"/>
      <c r="M360" s="670"/>
    </row>
    <row r="361" spans="1:13" s="847" customFormat="1" ht="15.75">
      <c r="A361" s="851"/>
      <c r="B361" s="850" t="s">
        <v>1961</v>
      </c>
      <c r="C361" s="853"/>
      <c r="D361" s="664" t="s">
        <v>1960</v>
      </c>
      <c r="E361" s="835">
        <f>G361+H361+I361+J361</f>
        <v>0</v>
      </c>
      <c r="F361" s="671">
        <f aca="true" t="shared" si="162" ref="F361:M361">SUM(F362:F364)</f>
        <v>0</v>
      </c>
      <c r="G361" s="671">
        <f t="shared" si="162"/>
        <v>0</v>
      </c>
      <c r="H361" s="671">
        <f t="shared" si="162"/>
        <v>0</v>
      </c>
      <c r="I361" s="671">
        <f t="shared" si="162"/>
        <v>0</v>
      </c>
      <c r="J361" s="671">
        <f t="shared" si="162"/>
        <v>0</v>
      </c>
      <c r="K361" s="671">
        <f t="shared" si="162"/>
        <v>0</v>
      </c>
      <c r="L361" s="671">
        <f t="shared" si="162"/>
        <v>0</v>
      </c>
      <c r="M361" s="670">
        <f t="shared" si="162"/>
        <v>0</v>
      </c>
    </row>
    <row r="362" spans="1:13" s="847" customFormat="1" ht="15.75">
      <c r="A362" s="851"/>
      <c r="B362" s="850"/>
      <c r="C362" s="852" t="s">
        <v>341</v>
      </c>
      <c r="D362" s="664" t="s">
        <v>1959</v>
      </c>
      <c r="E362" s="835">
        <f>G362+H362+I362+J362</f>
        <v>0</v>
      </c>
      <c r="F362" s="671"/>
      <c r="G362" s="671"/>
      <c r="H362" s="671"/>
      <c r="I362" s="671"/>
      <c r="J362" s="672"/>
      <c r="K362" s="671"/>
      <c r="L362" s="671"/>
      <c r="M362" s="670"/>
    </row>
    <row r="363" spans="1:13" s="847" customFormat="1" ht="15.75">
      <c r="A363" s="851"/>
      <c r="B363" s="850"/>
      <c r="C363" s="852" t="s">
        <v>15</v>
      </c>
      <c r="D363" s="664" t="s">
        <v>1958</v>
      </c>
      <c r="E363" s="835">
        <f>G363+H363+I363+J363</f>
        <v>0</v>
      </c>
      <c r="F363" s="671"/>
      <c r="G363" s="671"/>
      <c r="H363" s="671"/>
      <c r="I363" s="671"/>
      <c r="J363" s="672"/>
      <c r="K363" s="671"/>
      <c r="L363" s="671"/>
      <c r="M363" s="670"/>
    </row>
    <row r="364" spans="1:13" s="847" customFormat="1" ht="15.75">
      <c r="A364" s="851"/>
      <c r="B364" s="850"/>
      <c r="C364" s="849" t="s">
        <v>988</v>
      </c>
      <c r="D364" s="848" t="s">
        <v>1957</v>
      </c>
      <c r="E364" s="835">
        <f>G364+H364+I364+J364</f>
        <v>0</v>
      </c>
      <c r="F364" s="671"/>
      <c r="G364" s="671"/>
      <c r="H364" s="671"/>
      <c r="I364" s="671"/>
      <c r="J364" s="672"/>
      <c r="K364" s="671"/>
      <c r="L364" s="671"/>
      <c r="M364" s="670"/>
    </row>
    <row r="365" spans="1:13" ht="15.75">
      <c r="A365" s="668" t="s">
        <v>1956</v>
      </c>
      <c r="B365" s="666"/>
      <c r="C365" s="667"/>
      <c r="D365" s="664" t="s">
        <v>1955</v>
      </c>
      <c r="E365" s="835">
        <f>G365+H365+I365+J365</f>
        <v>0</v>
      </c>
      <c r="F365" s="834">
        <f aca="true" t="shared" si="163" ref="F365:M365">F367+F371+F373</f>
        <v>0</v>
      </c>
      <c r="G365" s="834">
        <f t="shared" si="163"/>
        <v>0</v>
      </c>
      <c r="H365" s="834">
        <f t="shared" si="163"/>
        <v>0</v>
      </c>
      <c r="I365" s="834">
        <f t="shared" si="163"/>
        <v>0</v>
      </c>
      <c r="J365" s="834">
        <f t="shared" si="163"/>
        <v>0</v>
      </c>
      <c r="K365" s="834">
        <f t="shared" si="163"/>
        <v>0</v>
      </c>
      <c r="L365" s="834">
        <f t="shared" si="163"/>
        <v>0</v>
      </c>
      <c r="M365" s="833">
        <f t="shared" si="163"/>
        <v>0</v>
      </c>
    </row>
    <row r="366" spans="1:13" ht="15.75">
      <c r="A366" s="657" t="s">
        <v>736</v>
      </c>
      <c r="B366" s="666"/>
      <c r="C366" s="665"/>
      <c r="D366" s="664"/>
      <c r="E366" s="835"/>
      <c r="F366" s="834"/>
      <c r="G366" s="834"/>
      <c r="H366" s="834"/>
      <c r="I366" s="834"/>
      <c r="J366" s="838"/>
      <c r="K366" s="834"/>
      <c r="L366" s="834"/>
      <c r="M366" s="833"/>
    </row>
    <row r="367" spans="1:13" ht="15.75">
      <c r="A367" s="657"/>
      <c r="B367" s="840" t="s">
        <v>1954</v>
      </c>
      <c r="C367" s="846"/>
      <c r="D367" s="655" t="s">
        <v>1953</v>
      </c>
      <c r="E367" s="835">
        <f aca="true" t="shared" si="164" ref="E367:E375">G367+H367+I367+J367</f>
        <v>0</v>
      </c>
      <c r="F367" s="834">
        <f aca="true" t="shared" si="165" ref="F367:M367">SUM(F368:F370)</f>
        <v>0</v>
      </c>
      <c r="G367" s="834">
        <f t="shared" si="165"/>
        <v>0</v>
      </c>
      <c r="H367" s="834">
        <f t="shared" si="165"/>
        <v>0</v>
      </c>
      <c r="I367" s="834">
        <f t="shared" si="165"/>
        <v>0</v>
      </c>
      <c r="J367" s="834">
        <f t="shared" si="165"/>
        <v>0</v>
      </c>
      <c r="K367" s="834">
        <f t="shared" si="165"/>
        <v>0</v>
      </c>
      <c r="L367" s="834">
        <f t="shared" si="165"/>
        <v>0</v>
      </c>
      <c r="M367" s="833">
        <f t="shared" si="165"/>
        <v>0</v>
      </c>
    </row>
    <row r="368" spans="1:13" ht="15.75">
      <c r="A368" s="657"/>
      <c r="B368" s="840"/>
      <c r="C368" s="845" t="s">
        <v>846</v>
      </c>
      <c r="D368" s="842" t="s">
        <v>1952</v>
      </c>
      <c r="E368" s="835">
        <f t="shared" si="164"/>
        <v>0</v>
      </c>
      <c r="F368" s="834"/>
      <c r="G368" s="834"/>
      <c r="H368" s="834"/>
      <c r="I368" s="834"/>
      <c r="J368" s="838"/>
      <c r="K368" s="834"/>
      <c r="L368" s="834"/>
      <c r="M368" s="833"/>
    </row>
    <row r="369" spans="1:13" ht="15.75">
      <c r="A369" s="661"/>
      <c r="B369" s="844"/>
      <c r="C369" s="843" t="s">
        <v>847</v>
      </c>
      <c r="D369" s="842" t="s">
        <v>1951</v>
      </c>
      <c r="E369" s="835">
        <f t="shared" si="164"/>
        <v>0</v>
      </c>
      <c r="F369" s="834"/>
      <c r="G369" s="834"/>
      <c r="H369" s="834"/>
      <c r="I369" s="834"/>
      <c r="J369" s="838"/>
      <c r="K369" s="834"/>
      <c r="L369" s="834"/>
      <c r="M369" s="833"/>
    </row>
    <row r="370" spans="1:13" ht="15.75">
      <c r="A370" s="657"/>
      <c r="B370" s="840"/>
      <c r="C370" s="841" t="s">
        <v>848</v>
      </c>
      <c r="D370" s="842" t="s">
        <v>1950</v>
      </c>
      <c r="E370" s="835">
        <f t="shared" si="164"/>
        <v>0</v>
      </c>
      <c r="F370" s="834"/>
      <c r="G370" s="834"/>
      <c r="H370" s="834"/>
      <c r="I370" s="834"/>
      <c r="J370" s="838"/>
      <c r="K370" s="834"/>
      <c r="L370" s="834"/>
      <c r="M370" s="833"/>
    </row>
    <row r="371" spans="1:13" ht="15.75">
      <c r="A371" s="657"/>
      <c r="B371" s="840" t="s">
        <v>1949</v>
      </c>
      <c r="C371" s="841"/>
      <c r="D371" s="655" t="s">
        <v>1948</v>
      </c>
      <c r="E371" s="835">
        <f t="shared" si="164"/>
        <v>0</v>
      </c>
      <c r="F371" s="834">
        <f aca="true" t="shared" si="166" ref="F371:M371">F372</f>
        <v>0</v>
      </c>
      <c r="G371" s="834">
        <f t="shared" si="166"/>
        <v>0</v>
      </c>
      <c r="H371" s="834">
        <f t="shared" si="166"/>
        <v>0</v>
      </c>
      <c r="I371" s="834">
        <f t="shared" si="166"/>
        <v>0</v>
      </c>
      <c r="J371" s="834">
        <f t="shared" si="166"/>
        <v>0</v>
      </c>
      <c r="K371" s="834">
        <f t="shared" si="166"/>
        <v>0</v>
      </c>
      <c r="L371" s="834">
        <f t="shared" si="166"/>
        <v>0</v>
      </c>
      <c r="M371" s="833">
        <f t="shared" si="166"/>
        <v>0</v>
      </c>
    </row>
    <row r="372" spans="1:13" ht="15.75">
      <c r="A372" s="657"/>
      <c r="B372" s="840"/>
      <c r="C372" s="841" t="s">
        <v>435</v>
      </c>
      <c r="D372" s="655" t="s">
        <v>1947</v>
      </c>
      <c r="E372" s="835">
        <f t="shared" si="164"/>
        <v>0</v>
      </c>
      <c r="F372" s="834"/>
      <c r="G372" s="834"/>
      <c r="H372" s="834"/>
      <c r="I372" s="834"/>
      <c r="J372" s="838"/>
      <c r="K372" s="834"/>
      <c r="L372" s="834"/>
      <c r="M372" s="833"/>
    </row>
    <row r="373" spans="1:13" ht="15.75">
      <c r="A373" s="657"/>
      <c r="B373" s="840" t="s">
        <v>778</v>
      </c>
      <c r="C373" s="839"/>
      <c r="D373" s="655" t="s">
        <v>1946</v>
      </c>
      <c r="E373" s="835">
        <f t="shared" si="164"/>
        <v>0</v>
      </c>
      <c r="F373" s="834"/>
      <c r="G373" s="834"/>
      <c r="H373" s="834"/>
      <c r="I373" s="834"/>
      <c r="J373" s="838"/>
      <c r="K373" s="834"/>
      <c r="L373" s="834"/>
      <c r="M373" s="833"/>
    </row>
    <row r="374" spans="1:13" ht="15.75">
      <c r="A374" s="653" t="s">
        <v>1945</v>
      </c>
      <c r="B374" s="837"/>
      <c r="C374" s="836"/>
      <c r="D374" s="652" t="s">
        <v>1944</v>
      </c>
      <c r="E374" s="835">
        <f t="shared" si="164"/>
        <v>-3.637978807091713E-12</v>
      </c>
      <c r="F374" s="834">
        <f aca="true" t="shared" si="167" ref="F374:M374">F23-F260</f>
        <v>0</v>
      </c>
      <c r="G374" s="834">
        <f t="shared" si="167"/>
        <v>-4799.15</v>
      </c>
      <c r="H374" s="834">
        <f t="shared" si="167"/>
        <v>1298.1000000000004</v>
      </c>
      <c r="I374" s="834">
        <f t="shared" si="167"/>
        <v>3204</v>
      </c>
      <c r="J374" s="834">
        <f t="shared" si="167"/>
        <v>297.04999999999563</v>
      </c>
      <c r="K374" s="834">
        <f t="shared" si="167"/>
        <v>0</v>
      </c>
      <c r="L374" s="834">
        <f t="shared" si="167"/>
        <v>0</v>
      </c>
      <c r="M374" s="833">
        <f t="shared" si="167"/>
        <v>0</v>
      </c>
    </row>
    <row r="375" spans="1:13" ht="16.5" thickBot="1">
      <c r="A375" s="832" t="s">
        <v>1760</v>
      </c>
      <c r="B375" s="831"/>
      <c r="C375" s="830"/>
      <c r="D375" s="649" t="s">
        <v>1943</v>
      </c>
      <c r="E375" s="829">
        <f t="shared" si="164"/>
        <v>0</v>
      </c>
      <c r="F375" s="827"/>
      <c r="G375" s="827"/>
      <c r="H375" s="827"/>
      <c r="I375" s="827"/>
      <c r="J375" s="828"/>
      <c r="K375" s="827"/>
      <c r="L375" s="827"/>
      <c r="M375" s="826"/>
    </row>
    <row r="376" spans="1:4" ht="15.75">
      <c r="A376" s="645"/>
      <c r="B376" s="644"/>
      <c r="C376" s="643"/>
      <c r="D376" s="825"/>
    </row>
    <row r="378" spans="1:10" ht="12.75" customHeight="1">
      <c r="A378" s="1114" t="s">
        <v>294</v>
      </c>
      <c r="B378" s="1114"/>
      <c r="C378" s="1115" t="s">
        <v>1253</v>
      </c>
      <c r="D378" s="1115"/>
      <c r="E378" s="636"/>
      <c r="F378" s="636"/>
      <c r="G378" s="636"/>
      <c r="H378" s="636"/>
      <c r="I378" s="636"/>
      <c r="J378" s="636"/>
    </row>
    <row r="379" spans="1:10" ht="15.75">
      <c r="A379" s="1114"/>
      <c r="B379" s="1114"/>
      <c r="C379" s="1115"/>
      <c r="D379" s="1115"/>
      <c r="E379" s="636"/>
      <c r="F379" s="642"/>
      <c r="G379" s="642"/>
      <c r="H379" s="642"/>
      <c r="I379" s="636"/>
      <c r="J379" s="636"/>
    </row>
    <row r="380" spans="1:10" ht="31.5">
      <c r="A380" s="636"/>
      <c r="B380" s="636"/>
      <c r="C380" s="641" t="s">
        <v>1942</v>
      </c>
      <c r="D380" s="640"/>
      <c r="E380" s="636"/>
      <c r="F380" s="636"/>
      <c r="G380" s="639" t="s">
        <v>347</v>
      </c>
      <c r="H380" s="636"/>
      <c r="I380" s="636"/>
      <c r="J380" s="636"/>
    </row>
    <row r="381" spans="1:10" ht="15.75">
      <c r="A381" s="636"/>
      <c r="B381" s="636"/>
      <c r="C381" s="638"/>
      <c r="D381" s="636"/>
      <c r="E381" s="636"/>
      <c r="F381" s="636"/>
      <c r="G381" s="824" t="s">
        <v>348</v>
      </c>
      <c r="H381" s="636"/>
      <c r="J381" s="636"/>
    </row>
  </sheetData>
  <sheetProtection/>
  <mergeCells count="75">
    <mergeCell ref="K1:M1"/>
    <mergeCell ref="A321:C321"/>
    <mergeCell ref="A330:C330"/>
    <mergeCell ref="B345:C345"/>
    <mergeCell ref="B352:C352"/>
    <mergeCell ref="A331:C331"/>
    <mergeCell ref="B333:C333"/>
    <mergeCell ref="B336:C336"/>
    <mergeCell ref="B341:C341"/>
    <mergeCell ref="B298:C298"/>
    <mergeCell ref="A304:C304"/>
    <mergeCell ref="B306:C306"/>
    <mergeCell ref="B316:C316"/>
    <mergeCell ref="A273:C273"/>
    <mergeCell ref="B277:C277"/>
    <mergeCell ref="A279:C279"/>
    <mergeCell ref="A280:C280"/>
    <mergeCell ref="B236:C236"/>
    <mergeCell ref="A260:C260"/>
    <mergeCell ref="A261:C261"/>
    <mergeCell ref="A269:C269"/>
    <mergeCell ref="B217:C217"/>
    <mergeCell ref="B220:C220"/>
    <mergeCell ref="B225:C225"/>
    <mergeCell ref="B229:C229"/>
    <mergeCell ref="B200:C200"/>
    <mergeCell ref="A205:C205"/>
    <mergeCell ref="A214:C214"/>
    <mergeCell ref="A215:C215"/>
    <mergeCell ref="B21:C21"/>
    <mergeCell ref="B26:C26"/>
    <mergeCell ref="A144:C144"/>
    <mergeCell ref="A145:C145"/>
    <mergeCell ref="B45:C45"/>
    <mergeCell ref="A47:C47"/>
    <mergeCell ref="B109:C109"/>
    <mergeCell ref="A72:C72"/>
    <mergeCell ref="B74:C74"/>
    <mergeCell ref="A41:C41"/>
    <mergeCell ref="B84:C84"/>
    <mergeCell ref="A99:C99"/>
    <mergeCell ref="B101:C101"/>
    <mergeCell ref="B104:C104"/>
    <mergeCell ref="A48:C48"/>
    <mergeCell ref="B66:C66"/>
    <mergeCell ref="A28:C28"/>
    <mergeCell ref="A29:C29"/>
    <mergeCell ref="K9:M9"/>
    <mergeCell ref="E10:F10"/>
    <mergeCell ref="G10:J10"/>
    <mergeCell ref="K10:K11"/>
    <mergeCell ref="L10:L11"/>
    <mergeCell ref="M10:M11"/>
    <mergeCell ref="B15:C15"/>
    <mergeCell ref="A12:C12"/>
    <mergeCell ref="A188:C188"/>
    <mergeCell ref="A5:J5"/>
    <mergeCell ref="A6:J6"/>
    <mergeCell ref="A9:C11"/>
    <mergeCell ref="D9:D11"/>
    <mergeCell ref="E9:J9"/>
    <mergeCell ref="A37:C37"/>
    <mergeCell ref="B113:C113"/>
    <mergeCell ref="B120:C120"/>
    <mergeCell ref="A98:C98"/>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1496062992125984" right="0.15748031496062992" top="0.35433070866141736" bottom="0.24" header="0.31496062992125984"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Alexe Daniela</cp:lastModifiedBy>
  <cp:lastPrinted>2023-12-18T11:01:28Z</cp:lastPrinted>
  <dcterms:created xsi:type="dcterms:W3CDTF">2004-07-06T08:10:59Z</dcterms:created>
  <dcterms:modified xsi:type="dcterms:W3CDTF">2023-12-18T12:52:50Z</dcterms:modified>
  <cp:category/>
  <cp:version/>
  <cp:contentType/>
  <cp:contentStatus/>
</cp:coreProperties>
</file>